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4"/>
  </bookViews>
  <sheets>
    <sheet name="ชั้นภาค1" sheetId="1" r:id="rId1"/>
    <sheet name="หมวดภาค1" sheetId="2" r:id="rId2"/>
    <sheet name="ชั้นภาค2" sheetId="3" r:id="rId3"/>
    <sheet name="หมวดภาค2" sheetId="4" r:id="rId4"/>
    <sheet name="สรุป" sheetId="5" r:id="rId5"/>
  </sheets>
  <externalReferences>
    <externalReference r:id="rId8"/>
  </externalReferences>
  <definedNames>
    <definedName name="_xlnm.Print_Area" localSheetId="4">'สรุป'!$A$1:$S$135</definedName>
    <definedName name="_xlnm.Print_Area" localSheetId="1">'หมวดภาค1'!$A$1:$P$269</definedName>
  </definedNames>
  <calcPr fullCalcOnLoad="1"/>
</workbook>
</file>

<file path=xl/sharedStrings.xml><?xml version="1.0" encoding="utf-8"?>
<sst xmlns="http://schemas.openxmlformats.org/spreadsheetml/2006/main" count="1552" uniqueCount="486">
  <si>
    <t>รหัสวิชา</t>
  </si>
  <si>
    <t>ชื่อวิชา</t>
  </si>
  <si>
    <t>ชั้น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</si>
  <si>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</si>
  <si>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</si>
  <si>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</si>
  <si>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</si>
  <si>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</si>
  <si>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</si>
  <si>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</si>
  <si>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</si>
  <si>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รวม</t>
  </si>
  <si>
    <t>ร้อยละ</t>
  </si>
  <si>
    <t>คณิตศาสตร์ 3</t>
  </si>
  <si>
    <t>พระพุทธศาสนา</t>
  </si>
  <si>
    <t>ภาษาอังกฤษอ่าน-เขียน</t>
  </si>
  <si>
    <t>ชั้น ม.5</t>
  </si>
  <si>
    <t>ชั้น ม.6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</si>
  <si>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</si>
  <si>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</si>
  <si>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</si>
  <si>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</si>
  <si>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</si>
  <si>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</si>
  <si>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</si>
  <si>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</si>
  <si>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</si>
  <si>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</si>
  <si>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</si>
  <si>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</si>
  <si>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</si>
  <si>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</si>
  <si>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</si>
  <si>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</si>
  <si>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ภาษาอังกฤษฟัง-พูด 1</t>
  </si>
  <si>
    <t>ภาษาอังกฤษ 1</t>
  </si>
  <si>
    <t>คณิตศาสตร์เพิ่มเติม 3</t>
  </si>
  <si>
    <t>คณิตศาสตร์เพิ่มเติม 9</t>
  </si>
  <si>
    <t>ฟิสิกส์ 1</t>
  </si>
  <si>
    <t>ชีววิทยา 1</t>
  </si>
  <si>
    <t>สังคมศึกษา 3</t>
  </si>
  <si>
    <t>สุขศึกษา 3</t>
  </si>
  <si>
    <t>การงานและเทคโนโลยี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</si>
  <si>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</si>
  <si>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</si>
  <si>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</si>
  <si>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</si>
  <si>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</si>
  <si>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</si>
  <si>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</si>
  <si>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</si>
  <si>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ท41101</t>
  </si>
  <si>
    <t>ท40201</t>
  </si>
  <si>
    <t>ค41101</t>
  </si>
  <si>
    <t>ค41201</t>
  </si>
  <si>
    <t>ค41207</t>
  </si>
  <si>
    <t>ว41101</t>
  </si>
  <si>
    <t>ว41102</t>
  </si>
  <si>
    <t>ส41101</t>
  </si>
  <si>
    <t>ส41111</t>
  </si>
  <si>
    <t>พ41101</t>
  </si>
  <si>
    <t>พ41111</t>
  </si>
  <si>
    <t>ศ41101</t>
  </si>
  <si>
    <t>ง41101</t>
  </si>
  <si>
    <t>อ40201</t>
  </si>
  <si>
    <t>อ41101</t>
  </si>
  <si>
    <t>ท42103</t>
  </si>
  <si>
    <t>ค42103</t>
  </si>
  <si>
    <t>ค42203</t>
  </si>
  <si>
    <t>ค42209</t>
  </si>
  <si>
    <t>ว42241</t>
  </si>
  <si>
    <t>ส42103</t>
  </si>
  <si>
    <t>ส42113</t>
  </si>
  <si>
    <t>ส40203</t>
  </si>
  <si>
    <t>พ42103</t>
  </si>
  <si>
    <t>พ42113</t>
  </si>
  <si>
    <t>ง42103</t>
  </si>
  <si>
    <t>อ40203</t>
  </si>
  <si>
    <t>อ40204</t>
  </si>
  <si>
    <t>อ42103</t>
  </si>
  <si>
    <t>ตะกร้อ</t>
  </si>
  <si>
    <t>พ40201</t>
  </si>
  <si>
    <t>ท40217</t>
  </si>
  <si>
    <t>การแต่งคำประพันธ์</t>
  </si>
  <si>
    <t>วิทยาสาตร์กับชีวิตประจำวัน 1</t>
  </si>
  <si>
    <t>ศ42103</t>
  </si>
  <si>
    <t>ศิลปะ 3</t>
  </si>
  <si>
    <t>ภาษาอังกฤษ 3</t>
  </si>
  <si>
    <t>ท43105</t>
  </si>
  <si>
    <t>ค43211</t>
  </si>
  <si>
    <t>ว43203</t>
  </si>
  <si>
    <t>ว43243</t>
  </si>
  <si>
    <t>ส43105</t>
  </si>
  <si>
    <t>ส43115</t>
  </si>
  <si>
    <t>ส40207</t>
  </si>
  <si>
    <t>พ43105</t>
  </si>
  <si>
    <t>พ43115</t>
  </si>
  <si>
    <t>ศ43105</t>
  </si>
  <si>
    <t>ง43105</t>
  </si>
  <si>
    <t>อ40207</t>
  </si>
  <si>
    <t>อ43105</t>
  </si>
  <si>
    <t>ภาษาไทย 5</t>
  </si>
  <si>
    <t>คณิตศาสตร์ 5</t>
  </si>
  <si>
    <t>คณิตศาสตร์เพิ่มเติม 11</t>
  </si>
  <si>
    <t>ฟิสิกส์ 3</t>
  </si>
  <si>
    <t>ชีววิทยา 3</t>
  </si>
  <si>
    <t>พระพุทธศาสนา 3</t>
  </si>
  <si>
    <t>พละศึกษา 3</t>
  </si>
  <si>
    <t>ภาษาอังกฤษ 5</t>
  </si>
  <si>
    <t>การงานอาชีพและเทคโนโลยี 5</t>
  </si>
  <si>
    <t>ระบบสื่อสารข้อมูลและเครือข่าย</t>
  </si>
  <si>
    <t>คอมพิวเตอร์สร้างสรรค์</t>
  </si>
  <si>
    <t>สังคมและวัฒนธรรมไทย</t>
  </si>
  <si>
    <t>โลกและการเปลี่ยนแปลง</t>
  </si>
  <si>
    <t>ศิลปะ 5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</si>
  <si>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</si>
  <si>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</si>
  <si>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</si>
  <si>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ศิลปศึกษา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</si>
  <si>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</si>
  <si>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</si>
  <si>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ง40242</t>
  </si>
  <si>
    <t>ง40201</t>
  </si>
  <si>
    <t>จำนวนน.ร.ที่ลงทะเบียน</t>
  </si>
  <si>
    <t>จำนวนน.ร.ที่ได้รับผล</t>
  </si>
  <si>
    <t>ท40202</t>
  </si>
  <si>
    <t>การอ่านและพิจารณาวรรณกรรม</t>
  </si>
  <si>
    <t>ว42281</t>
  </si>
  <si>
    <t>พ40205</t>
  </si>
  <si>
    <t>พ40206</t>
  </si>
  <si>
    <t>พ40207</t>
  </si>
  <si>
    <t>พ40208</t>
  </si>
  <si>
    <t>กรรมการวอลเลย์บอล</t>
  </si>
  <si>
    <t>กรรมการแฮนด์บอล</t>
  </si>
  <si>
    <t>กรรมการแบดมินตัน</t>
  </si>
  <si>
    <t>กรรมการเซปักตะกร้อ</t>
  </si>
  <si>
    <t>ง40205</t>
  </si>
  <si>
    <t>ว43261</t>
  </si>
  <si>
    <t>ง40209</t>
  </si>
  <si>
    <t>ง40210</t>
  </si>
  <si>
    <t>อ40208</t>
  </si>
  <si>
    <t>การเขียนเบื้องต้น</t>
  </si>
  <si>
    <t>ภาษาอังกฤษอ่านเชิงวิเคราะห์ 2</t>
  </si>
  <si>
    <t>ว41201</t>
  </si>
  <si>
    <t>ศ40216</t>
  </si>
  <si>
    <t>ว42222</t>
  </si>
  <si>
    <t>ง40244</t>
  </si>
  <si>
    <t>ง40248</t>
  </si>
  <si>
    <t>ค43205</t>
  </si>
  <si>
    <t>ค43213</t>
  </si>
  <si>
    <t>พ40213</t>
  </si>
  <si>
    <t>พ40214</t>
  </si>
  <si>
    <t>ง40246</t>
  </si>
  <si>
    <t>ง40247</t>
  </si>
  <si>
    <t>จิตกรรม 1</t>
  </si>
  <si>
    <t>เคมี 2</t>
  </si>
  <si>
    <t>ภูมิศาสตร์เศรษฐกิจฯ</t>
  </si>
  <si>
    <t>การเพาะเห็ด</t>
  </si>
  <si>
    <t>พืชไร่เศรษฐกิจ</t>
  </si>
  <si>
    <t>คณิตศาสตร์เพิ่มเติม 13</t>
  </si>
  <si>
    <t>เทเบิลเทมนนิส</t>
  </si>
  <si>
    <t>เกมส์และนันทนาการ</t>
  </si>
  <si>
    <t>ดินและปุ๋ย</t>
  </si>
  <si>
    <t>การเลี้ยงไก่พื้นเมือง</t>
  </si>
  <si>
    <t>ภาษาไทย 3</t>
  </si>
  <si>
    <t>เคมี 4</t>
  </si>
  <si>
    <t>ส40208</t>
  </si>
  <si>
    <t>เหตุการณ์โลกปัจจุบัน</t>
  </si>
  <si>
    <t>ภาคเรียน ที่</t>
  </si>
  <si>
    <t>ร้อยละ น.ร.ที่มีระดับผลการเรียน</t>
  </si>
  <si>
    <t>ม.4</t>
  </si>
  <si>
    <t>ม.5</t>
  </si>
  <si>
    <t>ม.6</t>
  </si>
  <si>
    <t>ม.1</t>
  </si>
  <si>
    <t>ม.2</t>
  </si>
  <si>
    <t>ม.3</t>
  </si>
  <si>
    <t>มากกว่า=1</t>
  </si>
  <si>
    <t xml:space="preserve"> 3 ถึง 4</t>
  </si>
  <si>
    <t>ภาคเรียนที่ 1  ปีการศึกษา 2549</t>
  </si>
  <si>
    <t>ส40201</t>
  </si>
  <si>
    <t>การปกครองไทย</t>
  </si>
  <si>
    <t>ภาไทย 3</t>
  </si>
  <si>
    <t>ว42201</t>
  </si>
  <si>
    <t>ง40206</t>
  </si>
  <si>
    <t>การนำเสนอแบบสื่อประสม</t>
  </si>
  <si>
    <t>ว43223</t>
  </si>
  <si>
    <t>เคมี 3</t>
  </si>
  <si>
    <t>สรุปผลการเรียนรายวิชา กลุ่มสาระการเรียนรู้คณิตศาสตร์    ภาคเรียนที่ 2  ปีการศึกษา 2549</t>
  </si>
  <si>
    <t>ที่</t>
  </si>
  <si>
    <t>น.ก.</t>
  </si>
  <si>
    <t>จำนวน น.ร. ทั้งหมด</t>
  </si>
  <si>
    <t>จำนวนนักเรียนที่ได้รับระดับผลการเรียน 0 - 4</t>
  </si>
  <si>
    <t>จำนวน น.ร. ได้ 0-4</t>
  </si>
  <si>
    <t>จำนวนน.ร.ที่ติด</t>
  </si>
  <si>
    <t>ค31101</t>
  </si>
  <si>
    <t>ค32102</t>
  </si>
  <si>
    <t>คณิตศาสตร์ 2</t>
  </si>
  <si>
    <t>ค33103</t>
  </si>
  <si>
    <t>ค30201</t>
  </si>
  <si>
    <t>ค30202</t>
  </si>
  <si>
    <t>คณิตศาสตร์เพิ่มเติม 2</t>
  </si>
  <si>
    <t>ค30203</t>
  </si>
  <si>
    <t>ค41102</t>
  </si>
  <si>
    <t>ค41202</t>
  </si>
  <si>
    <t>ค41208</t>
  </si>
  <si>
    <t>คณิตศาสตร์เพิ่มเติม 8</t>
  </si>
  <si>
    <t>ค42104</t>
  </si>
  <si>
    <t>คณิตศาสตร์ 4</t>
  </si>
  <si>
    <t>ค42204</t>
  </si>
  <si>
    <t>คณิตศาสตร์เพิ่มเติม 4</t>
  </si>
  <si>
    <t>ค42210</t>
  </si>
  <si>
    <t>คณิตศาสตร์เพิ่มเติม10</t>
  </si>
  <si>
    <t>ค43206</t>
  </si>
  <si>
    <t>คณิตศาสตร์ 6</t>
  </si>
  <si>
    <t>ค43212</t>
  </si>
  <si>
    <t>คณิตศาสตร์เพิ่มเติม12</t>
  </si>
  <si>
    <t>ค43214</t>
  </si>
  <si>
    <t>คณิตศาสตร์เพิ่มเติม14</t>
  </si>
  <si>
    <t>สรุปผลการเรียนรายวิชา กลุ่มสาระการเรียนรู้การงานอาชีพและเทคโนโลยี    ภาคเรียนที่ 2  ปีการศึกษา 2549</t>
  </si>
  <si>
    <t>ง30201</t>
  </si>
  <si>
    <t>ง30203</t>
  </si>
  <si>
    <t>การจัดการเทคโนโลยีสารสนเทศ</t>
  </si>
  <si>
    <t>ง30205</t>
  </si>
  <si>
    <t>โครงงานคอมพิวเตอร์</t>
  </si>
  <si>
    <t>ง30223</t>
  </si>
  <si>
    <t>ช่างร้อยมาลัยและแกะสลัก</t>
  </si>
  <si>
    <t>ง30225</t>
  </si>
  <si>
    <t>ช่างขนมไทย</t>
  </si>
  <si>
    <t>ง30226</t>
  </si>
  <si>
    <t>การตัดเย็บเสื้อผ้าเบื้องต้น</t>
  </si>
  <si>
    <t>ง30241</t>
  </si>
  <si>
    <t>การปลูกผักทั่วไป</t>
  </si>
  <si>
    <t>ง30242</t>
  </si>
  <si>
    <t>การปลูกไม้ผลเศรษฐกิจ</t>
  </si>
  <si>
    <t>ง30243</t>
  </si>
  <si>
    <t>การผลิตพันธุ์ไม้</t>
  </si>
  <si>
    <t>ง30244</t>
  </si>
  <si>
    <t>การทำไม้ดัดไม้แคระ</t>
  </si>
  <si>
    <t>ง30245</t>
  </si>
  <si>
    <t>การปลูกพืชไร่เศรษฐกิจ</t>
  </si>
  <si>
    <t>ง30263</t>
  </si>
  <si>
    <t>งานไฟฟ้า 3</t>
  </si>
  <si>
    <t>ง30265</t>
  </si>
  <si>
    <t>งานโลหะ 2</t>
  </si>
  <si>
    <t>ง30267</t>
  </si>
  <si>
    <t>งานก่อสร้าง 1</t>
  </si>
  <si>
    <t>ง30281</t>
  </si>
  <si>
    <t>พิมพ์ดีดไทย</t>
  </si>
  <si>
    <t>ง30282</t>
  </si>
  <si>
    <t>การศึกษาค้นคว้า</t>
  </si>
  <si>
    <t>ง31101</t>
  </si>
  <si>
    <t>การงานอาชีพ 1</t>
  </si>
  <si>
    <t>ง32102</t>
  </si>
  <si>
    <t>การงานอาชีพ 2</t>
  </si>
  <si>
    <t>ง33103</t>
  </si>
  <si>
    <t>การงานอาชีพ 3</t>
  </si>
  <si>
    <t>ง40203</t>
  </si>
  <si>
    <t>การใช้โปรแกรมกระดาษคำนวณ</t>
  </si>
  <si>
    <t>ง40207</t>
  </si>
  <si>
    <t>การโปรแกรม</t>
  </si>
  <si>
    <t>ง40208</t>
  </si>
  <si>
    <t>คอมพิวเตอร์กราฟฟิก</t>
  </si>
  <si>
    <t>ง40211</t>
  </si>
  <si>
    <t>การประยุกต์ใช้ฯ การศึกษา</t>
  </si>
  <si>
    <t>ง40212</t>
  </si>
  <si>
    <t>การประยุกต์ใช้ฯธุรกิจ</t>
  </si>
  <si>
    <t>ง40241</t>
  </si>
  <si>
    <t>หลักพืชกรรม</t>
  </si>
  <si>
    <t>ง40243</t>
  </si>
  <si>
    <t>ช่างเกษตร</t>
  </si>
  <si>
    <t>ง40245</t>
  </si>
  <si>
    <t>ทรัพยากรธรรมชาติและสิ่งแวดล้อม</t>
  </si>
  <si>
    <t>ง40249</t>
  </si>
  <si>
    <t>การถนอมผลผลิตเกษตร</t>
  </si>
  <si>
    <t>ง40252</t>
  </si>
  <si>
    <t>การจัดสวน</t>
  </si>
  <si>
    <t>ง41102</t>
  </si>
  <si>
    <t>ง42104</t>
  </si>
  <si>
    <t>การงานอาชีพ 4</t>
  </si>
  <si>
    <t>ง43106</t>
  </si>
  <si>
    <t>การงานอาชีพ 6</t>
  </si>
  <si>
    <t>สรุปผลการเรียนรายวิชา กลุ่มสาระการเรียนรู้ภาษาไทย    ภาคเรียนที่ 2  ปีการศึกษา 2549</t>
  </si>
  <si>
    <t>ท30201</t>
  </si>
  <si>
    <t>เสริมทักษะภาษา</t>
  </si>
  <si>
    <t>ท30205</t>
  </si>
  <si>
    <t>ภาษาไทยเพื่อกิจธุระ</t>
  </si>
  <si>
    <t>ท30206</t>
  </si>
  <si>
    <t>การพูดและการเขียนเชิงสร้างสรรค์</t>
  </si>
  <si>
    <t>ท31101</t>
  </si>
  <si>
    <t>ท32102</t>
  </si>
  <si>
    <t>ภาษาไทย 2</t>
  </si>
  <si>
    <t>ท33103</t>
  </si>
  <si>
    <t>การอ่านและการพิจารณาวรรณกรรม</t>
  </si>
  <si>
    <t>ท40208</t>
  </si>
  <si>
    <t>การเขียน 1</t>
  </si>
  <si>
    <t>ท40211</t>
  </si>
  <si>
    <t>ภาษาเพื่อกิจกรรมฯ</t>
  </si>
  <si>
    <t>ท41102</t>
  </si>
  <si>
    <t>ท42104</t>
  </si>
  <si>
    <t>ภาษาไทย 4</t>
  </si>
  <si>
    <t>ท43106</t>
  </si>
  <si>
    <t>ภาษาไทย 6</t>
  </si>
  <si>
    <t>สรุปผลการเรียนรายวิชา กลุ่มสาระการเรียนรู้สุขศึกษาและพลศึกษา    ภาคเรียนที่ 2  ปีการศึกษา 2549</t>
  </si>
  <si>
    <t>พ30201</t>
  </si>
  <si>
    <t>ยืดหยุ่น</t>
  </si>
  <si>
    <t>พ30202</t>
  </si>
  <si>
    <t>กติกากีฑา</t>
  </si>
  <si>
    <t>พ30203</t>
  </si>
  <si>
    <t>พ30204</t>
  </si>
  <si>
    <t>เทเบิลเทนนิส</t>
  </si>
  <si>
    <t>พ31101</t>
  </si>
  <si>
    <t>พ31111</t>
  </si>
  <si>
    <t>พ32102</t>
  </si>
  <si>
    <t>สุขศึกษา 2</t>
  </si>
  <si>
    <t>พ32112</t>
  </si>
  <si>
    <t>พลศึกษา 2</t>
  </si>
  <si>
    <t>พ33103</t>
  </si>
  <si>
    <t>พ33113</t>
  </si>
  <si>
    <t>พลศึกษา 3</t>
  </si>
  <si>
    <t>พ40204</t>
  </si>
  <si>
    <t>เปตอง</t>
  </si>
  <si>
    <t>พ40209</t>
  </si>
  <si>
    <t>ตะกร้อลอดบ่วง</t>
  </si>
  <si>
    <t>พ40210</t>
  </si>
  <si>
    <t>กรรมการซอฟบอล</t>
  </si>
  <si>
    <t>พ40211</t>
  </si>
  <si>
    <t>บาสเกตบอล</t>
  </si>
  <si>
    <t>พ40212</t>
  </si>
  <si>
    <t>กรรมการบาสเกตบอล</t>
  </si>
  <si>
    <t>พ40215</t>
  </si>
  <si>
    <t>เทเบิลเทนนิส 2</t>
  </si>
  <si>
    <t>พ40216</t>
  </si>
  <si>
    <t>เกมส์และนันทการ 2</t>
  </si>
  <si>
    <t>พ41102</t>
  </si>
  <si>
    <t>พ41112</t>
  </si>
  <si>
    <t>พ42104</t>
  </si>
  <si>
    <t>สุขศึกษา 4</t>
  </si>
  <si>
    <t>พ42114</t>
  </si>
  <si>
    <t>พลศึกษา 4</t>
  </si>
  <si>
    <t>พ43106</t>
  </si>
  <si>
    <t>สุขศึกษา 6</t>
  </si>
  <si>
    <t>พ43116</t>
  </si>
  <si>
    <t>พลศึกษา 6</t>
  </si>
  <si>
    <t>สรุปผลการเรียนรายวิชา กลุ่มสาระการเรียนรู้วิทยาศาสตร์    ภาคเรียนที่ 2  ปีการศึกษา 2549</t>
  </si>
  <si>
    <t>ว30201</t>
  </si>
  <si>
    <t>สารเคมีในชีวิตประจำวัน</t>
  </si>
  <si>
    <t>ว30202</t>
  </si>
  <si>
    <t>พลังงานกับชีวิตประจำวัน</t>
  </si>
  <si>
    <t>ว31101</t>
  </si>
  <si>
    <t>ว32102</t>
  </si>
  <si>
    <t>ว33103</t>
  </si>
  <si>
    <t>วิทยาศาสตร์ 3</t>
  </si>
  <si>
    <t>ว41103</t>
  </si>
  <si>
    <t>ว41104</t>
  </si>
  <si>
    <t>วิทยาศาสตร์ 4</t>
  </si>
  <si>
    <t>ว41202</t>
  </si>
  <si>
    <t>ฟิสิกส์ 2</t>
  </si>
  <si>
    <t>ว41221</t>
  </si>
  <si>
    <t>เคมี 1</t>
  </si>
  <si>
    <t>ว42202</t>
  </si>
  <si>
    <t>ว42223</t>
  </si>
  <si>
    <t>ว42242</t>
  </si>
  <si>
    <t>ชีววิทยา 2</t>
  </si>
  <si>
    <t>ว42282</t>
  </si>
  <si>
    <t>วิทยาศาสตร์กับชีวิตประจำวัน 2</t>
  </si>
  <si>
    <t>ว43204</t>
  </si>
  <si>
    <t>ฟิสิกส์ 4</t>
  </si>
  <si>
    <t>ว43225</t>
  </si>
  <si>
    <t>ว43244</t>
  </si>
  <si>
    <t>ชีววิทยา 4</t>
  </si>
  <si>
    <t>ว43262</t>
  </si>
  <si>
    <t>ดาราศาสตร์และอวกาศ</t>
  </si>
  <si>
    <t>สรุปผลการเรียนรายวิชา กลุ่มสาระการเรียนรู้ศิลปะ    ภาคเรียนที่ 2  ปีการศึกษา 2549</t>
  </si>
  <si>
    <t>ศ30201</t>
  </si>
  <si>
    <t>ศ30202</t>
  </si>
  <si>
    <t>จิตกรรม 2</t>
  </si>
  <si>
    <t>ศ30203</t>
  </si>
  <si>
    <t>จิตกรรม 3</t>
  </si>
  <si>
    <t>ศ30204</t>
  </si>
  <si>
    <t>ดนตรีประเภทเครื่องเป่า 1</t>
  </si>
  <si>
    <t>ศ30205</t>
  </si>
  <si>
    <t>ดนตรีประเภทเครื่องเป่า2</t>
  </si>
  <si>
    <t>ศ30206</t>
  </si>
  <si>
    <t>ปฏิบัติดนตรีประเภทเครื่องเป่า 3</t>
  </si>
  <si>
    <t>ศ30207</t>
  </si>
  <si>
    <t>ป.รำวงมาตรฐาน</t>
  </si>
  <si>
    <t>ศ30210</t>
  </si>
  <si>
    <t>ดนตรีประเภทตี 1</t>
  </si>
  <si>
    <t>ศ30211</t>
  </si>
  <si>
    <t>ดนตรีประเภทตี 2</t>
  </si>
  <si>
    <t>ศ30212</t>
  </si>
  <si>
    <t>ปฏิบัติดนตรีประเภทเครื่องตี 3</t>
  </si>
  <si>
    <t>ศ31101</t>
  </si>
  <si>
    <t>ศ32102</t>
  </si>
  <si>
    <t>ศิลปะ 2</t>
  </si>
  <si>
    <t>ศ33103</t>
  </si>
  <si>
    <t>ศ40215</t>
  </si>
  <si>
    <t>ออกแบบ 1</t>
  </si>
  <si>
    <t>ศ41102</t>
  </si>
  <si>
    <t>ศ42104</t>
  </si>
  <si>
    <t>ศิลปะ 4</t>
  </si>
  <si>
    <t>ศ43106</t>
  </si>
  <si>
    <t>ศิลปะ 6</t>
  </si>
  <si>
    <t>สรุปผลการเรียนรายวิชา กลุ่มสาระการเรียนรู้สังคมศึกษาศาสนาและวัฒนธรรม    ภาคเรียนที่ 2  ปีการศึกษา 2549</t>
  </si>
  <si>
    <t>ส30201</t>
  </si>
  <si>
    <t>ประชากรกับสิ่งแวดล้อม</t>
  </si>
  <si>
    <t>ส30202</t>
  </si>
  <si>
    <t>กาญจนบุรีศึกษา</t>
  </si>
  <si>
    <t>ส30205</t>
  </si>
  <si>
    <t>เศรษฐศาสตร์ครอบครัว</t>
  </si>
  <si>
    <t>ส31101</t>
  </si>
  <si>
    <t>ส31111</t>
  </si>
  <si>
    <t>ส32102</t>
  </si>
  <si>
    <t>สังคมศึกษา 2</t>
  </si>
  <si>
    <t>ส32112</t>
  </si>
  <si>
    <t>พระพุทธศาสนา 2</t>
  </si>
  <si>
    <t>ส33103</t>
  </si>
  <si>
    <t>ส33113</t>
  </si>
  <si>
    <t>ส40202</t>
  </si>
  <si>
    <t>การเมืองการปกครองท้องถิ่นไทย</t>
  </si>
  <si>
    <t>ส40204</t>
  </si>
  <si>
    <t>ภูมิศาสตร์เศรษฐกิจโลก</t>
  </si>
  <si>
    <t>ส41102</t>
  </si>
  <si>
    <t>ส41112</t>
  </si>
  <si>
    <t>ส42104</t>
  </si>
  <si>
    <t>สังคมศึกษา 4</t>
  </si>
  <si>
    <t>ส42114</t>
  </si>
  <si>
    <t>พระพุทธศาสนา 4</t>
  </si>
  <si>
    <t>ส43106</t>
  </si>
  <si>
    <t>สังคมศึกษา 6</t>
  </si>
  <si>
    <t>ส43116</t>
  </si>
  <si>
    <t>พระพุทธศาสนา 6</t>
  </si>
  <si>
    <t>สรุปผลการเรียนรายวิชา กลุ่มสาระการเรียนรู้ภาษาต่างประเทศ    ภาคเรียนที่ 2  ปีการศึกษา 2549</t>
  </si>
  <si>
    <t>อ31101</t>
  </si>
  <si>
    <t>อ31201</t>
  </si>
  <si>
    <t>อ32102</t>
  </si>
  <si>
    <t>ภาษาอังกฤษ 2</t>
  </si>
  <si>
    <t>อ32202</t>
  </si>
  <si>
    <t>ภาษาอังกฤษฟัง-พูด 2</t>
  </si>
  <si>
    <t>อ32203</t>
  </si>
  <si>
    <t>อ33103</t>
  </si>
  <si>
    <t>อ33204</t>
  </si>
  <si>
    <t>ภาษาอังกฤษอ่าน-เขียน 1</t>
  </si>
  <si>
    <t>อ33205</t>
  </si>
  <si>
    <t>ภาษาอังกฤษอ่าน-เขียน 2</t>
  </si>
  <si>
    <t>อ40202</t>
  </si>
  <si>
    <t>อ40205</t>
  </si>
  <si>
    <t>ภาษาอังกฤษโครงงาน</t>
  </si>
  <si>
    <t>อ40206</t>
  </si>
  <si>
    <t>ภาษาอังกฤษอ่านเชิงวิเคราะห์ 1</t>
  </si>
  <si>
    <t>อ40209</t>
  </si>
  <si>
    <t>การแปลเบื้องต้น</t>
  </si>
  <si>
    <t>อ40210</t>
  </si>
  <si>
    <t>ภาษาอังกฤษรอบรู้</t>
  </si>
  <si>
    <t>อ41102</t>
  </si>
  <si>
    <t>อ42104</t>
  </si>
  <si>
    <t>ภาษาอังกฤษ 4</t>
  </si>
  <si>
    <t>อ43106</t>
  </si>
  <si>
    <t>ภาษาอังกฤษ 6</t>
  </si>
  <si>
    <t>จ30207</t>
  </si>
  <si>
    <t>ภาษาจีนกลาง</t>
  </si>
  <si>
    <t>กลุ่มวิชาพื้นฐาน</t>
  </si>
  <si>
    <t>กลุ่มวิชาเพิ่มเติม</t>
  </si>
  <si>
    <t>รวมกลุ่มวิชาเพิ่มเติม</t>
  </si>
  <si>
    <t>ร้อยละกลุ่มวิชาเพิ่มเติม</t>
  </si>
  <si>
    <t>ประเภทวิชา</t>
  </si>
  <si>
    <t>ภาไทยเพื่อกิจธุระ</t>
  </si>
  <si>
    <t>สรุปผลการเรียนรายวิชา ระดับชั้น ม.1   ภาคเรียนที่ 2  ปีการศึกษา 2549</t>
  </si>
  <si>
    <t>สรุปผลการเรียนรายวิชา ระดับชั้น ม.2   ภาคเรียนที่ 2  ปีการศึกษา 2549</t>
  </si>
  <si>
    <t>สรุปผลการเรียนรายวิชา ระดับชั้น ม.3   ภาคเรียนที่ 2  ปีการศึกษา 2549</t>
  </si>
  <si>
    <t>สรุปผลการเรียนรายวิชา ระดับชั้น ม.4   ภาคเรียนที่ 2  ปีการศึกษา 2549</t>
  </si>
  <si>
    <t>สรุปผลการเรียนรายวิชา ระดับชั้น ม.5   ภาคเรียนที่ 2  ปีการศึกษา 2549</t>
  </si>
  <si>
    <t>สรุปผลการเรียนรายวิชา ระดับชั้น ม.6   ภาคเรียนที่ 2  ปีการศึกษา 2549</t>
  </si>
  <si>
    <t>คณิตศาสตร์เพิ่มเติม 6</t>
  </si>
  <si>
    <t>สรุปผลการเรียน กลุ่มสาระวิชาภาษาไทย ปีการศึกษา 2549</t>
  </si>
  <si>
    <t>สรุปผลการเรียน กลุ่มสาระวิชาคณิตศาสตร์ ปีการศึกษา 2549</t>
  </si>
  <si>
    <t>สรุปผลการเรียน กลุ่มสาระวิชาวิทยาศาสตร์ ปีการศึกษา 2549</t>
  </si>
  <si>
    <t>สรุปผลการเรียน กลุ่มสาระวิชาสังคมศึกษาศาสนาและวัฒนะธรรม ปีการศึกษา 2549</t>
  </si>
  <si>
    <t>สรุปผลการเรียน กลุ่มสาระวิชาสุขศึกษาและพลศึกษา ปีการศึกษา 2549</t>
  </si>
  <si>
    <t>สรุปผลการเรียน กลุ่มสาระวิชาศิลปศึกษา ปีการศึกษา 2549</t>
  </si>
  <si>
    <t>สรุปผลการเรียน กลุ่มสาระวิชาการงานอาชีพและเทคโนโลยี ปีการศึกษา 2549</t>
  </si>
  <si>
    <t>สรุปผลการเรียน กลุ่มสาระวิชาภาษาต่างประเทศ ปีการศึกษา 2549</t>
  </si>
  <si>
    <t>รวม ช่วงชั้น 3</t>
  </si>
  <si>
    <t>รวม ช่วงชั้น 4</t>
  </si>
  <si>
    <t>น้อยกว่า= 1</t>
  </si>
  <si>
    <t>รวม ช่วงชั้น 3-4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</si>
</sst>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6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.25"/>
      <name val="Cordia New"/>
      <family val="2"/>
    </font>
    <font>
      <b/>
      <sz val="14.25"/>
      <name val="Cordia New"/>
      <family val="2"/>
    </font>
    <font>
      <sz val="25.75"/>
      <name val="Cordia New"/>
      <family val="0"/>
    </font>
    <font>
      <sz val="14.25"/>
      <name val="Cordia New"/>
      <family val="2"/>
    </font>
    <font>
      <sz val="26"/>
      <name val="Cordia New"/>
      <family val="0"/>
    </font>
    <font>
      <b/>
      <sz val="18"/>
      <name val="Cordia New"/>
      <family val="2"/>
    </font>
    <font>
      <b/>
      <sz val="12"/>
      <name val="Cordia New"/>
      <family val="2"/>
    </font>
    <font>
      <sz val="22.25"/>
      <name val="Cordia New"/>
      <family val="0"/>
    </font>
    <font>
      <b/>
      <sz val="12.25"/>
      <name val="Cordia New"/>
      <family val="2"/>
    </font>
    <font>
      <sz val="12.25"/>
      <name val="Cordia New"/>
      <family val="2"/>
    </font>
    <font>
      <sz val="22.5"/>
      <name val="Cordia New"/>
      <family val="0"/>
    </font>
    <font>
      <sz val="16"/>
      <name val="Cordia New"/>
      <family val="0"/>
    </font>
    <font>
      <b/>
      <sz val="2.25"/>
      <name val="Cordia New"/>
      <family val="2"/>
    </font>
    <font>
      <sz val="3.75"/>
      <name val="Cordia New"/>
      <family val="0"/>
    </font>
    <font>
      <sz val="8"/>
      <name val="Cordia New"/>
      <family val="0"/>
    </font>
    <font>
      <sz val="13"/>
      <name val="Cordia New"/>
      <family val="2"/>
    </font>
    <font>
      <b/>
      <sz val="1.75"/>
      <name val="Cordia New"/>
      <family val="2"/>
    </font>
    <font>
      <b/>
      <sz val="1.5"/>
      <name val="Cordia New"/>
      <family val="2"/>
    </font>
    <font>
      <sz val="1.75"/>
      <name val="Cordia New"/>
      <family val="2"/>
    </font>
    <font>
      <sz val="1.5"/>
      <name val="Cordia New"/>
      <family val="2"/>
    </font>
    <font>
      <b/>
      <sz val="16.5"/>
      <name val="Cordia New"/>
      <family val="2"/>
    </font>
    <font>
      <b/>
      <sz val="14.5"/>
      <name val="Cordia New"/>
      <family val="2"/>
    </font>
    <font>
      <sz val="26.25"/>
      <name val="Cordia New"/>
      <family val="0"/>
    </font>
    <font>
      <sz val="14.5"/>
      <name val="Cordia New"/>
      <family val="2"/>
    </font>
    <font>
      <sz val="24.25"/>
      <name val="Cordia New"/>
      <family val="0"/>
    </font>
    <font>
      <sz val="22.75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8" xfId="0" applyFont="1" applyBorder="1" applyAlignment="1">
      <alignment horizontal="center" vertical="top" textRotation="90"/>
    </xf>
    <xf numFmtId="0" fontId="21" fillId="0" borderId="9" xfId="0" applyFont="1" applyBorder="1" applyAlignment="1">
      <alignment horizontal="center" vertical="top" textRotation="90"/>
    </xf>
    <xf numFmtId="0" fontId="21" fillId="0" borderId="3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textRotation="90"/>
    </xf>
    <xf numFmtId="2" fontId="7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543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(ชั้นภาค1!$D$62:$K$62,ชั้นภาค1!$O$62:$P$62)</c:f>
              <c:numCache/>
            </c:numRef>
          </c:val>
        </c:ser>
        <c:axId val="50415167"/>
        <c:axId val="51083320"/>
      </c:barChart>
      <c:catAx>
        <c:axId val="5041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083320"/>
        <c:crosses val="autoZero"/>
        <c:auto val="1"/>
        <c:lblOffset val="100"/>
        <c:noMultiLvlLbl val="0"/>
      </c:catAx>
      <c:valAx>
        <c:axId val="510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415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(ชั้นภาค1!$D$93:$K$93,ชั้นภาค1!$O$93:$P$93)</c:f>
              <c:numCache/>
            </c:numRef>
          </c:val>
        </c:ser>
        <c:axId val="57096697"/>
        <c:axId val="44108226"/>
      </c:barChart>
      <c:cat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108226"/>
        <c:crosses val="autoZero"/>
        <c:auto val="1"/>
        <c:lblOffset val="100"/>
        <c:noMultiLvlLbl val="0"/>
      </c:catAx>
      <c:valAx>
        <c:axId val="4410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096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(ชั้นภาค1!$D$103:$K$103,ชั้นภาค1!$O$103:$P$103)</c:f>
              <c:numCache/>
            </c:numRef>
          </c:val>
        </c:ser>
        <c:axId val="61429715"/>
        <c:axId val="15996524"/>
      </c:barChart>
      <c:catAx>
        <c:axId val="6142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996524"/>
        <c:crosses val="autoZero"/>
        <c:auto val="1"/>
        <c:lblOffset val="100"/>
        <c:noMultiLvlLbl val="0"/>
      </c:catAx>
      <c:valAx>
        <c:axId val="1599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429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650038"/>
        <c:crosses val="autoZero"/>
        <c:auto val="1"/>
        <c:lblOffset val="100"/>
        <c:noMultiLvlLbl val="0"/>
      </c:catAx>
      <c:valAx>
        <c:axId val="2065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750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632615"/>
        <c:axId val="62040352"/>
      </c:line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040352"/>
        <c:crosses val="autoZero"/>
        <c:auto val="1"/>
        <c:lblOffset val="100"/>
        <c:noMultiLvlLbl val="0"/>
      </c:catAx>
      <c:valAx>
        <c:axId val="6204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63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0</c:v>
                </c:pt>
              </c:numCache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212586"/>
        <c:crosses val="autoZero"/>
        <c:auto val="1"/>
        <c:lblOffset val="100"/>
        <c:noMultiLvlLbl val="0"/>
      </c:catAx>
      <c:valAx>
        <c:axId val="5921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492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3151227"/>
        <c:axId val="31490132"/>
      </c:lineChart>
      <c:catAx>
        <c:axId val="6315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490132"/>
        <c:crosses val="autoZero"/>
        <c:auto val="1"/>
        <c:lblOffset val="100"/>
        <c:noMultiLvlLbl val="0"/>
      </c:catAx>
      <c:valAx>
        <c:axId val="3149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15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(ชั้นภาค1!$D$32:$K$32,ชั้นภาค1!$O$32:$P$32)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(ชั้นภาค1!$D$62:$K$62,ชั้นภาค1!$O$62:$P$62)</c:f>
              <c:numCache>
                <c:ptCount val="10"/>
                <c:pt idx="0">
                  <c:v>6.7164179104477615</c:v>
                </c:pt>
                <c:pt idx="1">
                  <c:v>9.065782200110558</c:v>
                </c:pt>
                <c:pt idx="2">
                  <c:v>9.950248756218905</c:v>
                </c:pt>
                <c:pt idx="3">
                  <c:v>12.686567164179104</c:v>
                </c:pt>
                <c:pt idx="4">
                  <c:v>12.465450525152018</c:v>
                </c:pt>
                <c:pt idx="5">
                  <c:v>15.091210613598673</c:v>
                </c:pt>
                <c:pt idx="6">
                  <c:v>13.957987838584854</c:v>
                </c:pt>
                <c:pt idx="7">
                  <c:v>16.639027086788282</c:v>
                </c:pt>
                <c:pt idx="8">
                  <c:v>1.5754560530679933</c:v>
                </c:pt>
                <c:pt idx="9">
                  <c:v>1.8518518518518519</c:v>
                </c:pt>
              </c:numCache>
            </c:numRef>
          </c:val>
        </c:ser>
        <c:axId val="14975733"/>
        <c:axId val="563870"/>
      </c:barChart>
      <c:catAx>
        <c:axId val="1497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3870"/>
        <c:crosses val="autoZero"/>
        <c:auto val="1"/>
        <c:lblOffset val="100"/>
        <c:noMultiLvlLbl val="0"/>
      </c:catAx>
      <c:valAx>
        <c:axId val="56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975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(ชั้นภาค1!$D$66:$K$66,ชั้นภาค1!$O$66:$P$66)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(ชั้นภาค1!$D$93:$K$93,ชั้นภาค1!$O$93:$P$93)</c:f>
              <c:numCache>
                <c:ptCount val="10"/>
                <c:pt idx="0">
                  <c:v>3.489640130861505</c:v>
                </c:pt>
                <c:pt idx="1">
                  <c:v>7.1973827699018535</c:v>
                </c:pt>
                <c:pt idx="2">
                  <c:v>7.142857142857143</c:v>
                </c:pt>
                <c:pt idx="3">
                  <c:v>13.086150490730644</c:v>
                </c:pt>
                <c:pt idx="4">
                  <c:v>13.822246455834241</c:v>
                </c:pt>
                <c:pt idx="5">
                  <c:v>17.3391494002181</c:v>
                </c:pt>
                <c:pt idx="6">
                  <c:v>13.386041439476553</c:v>
                </c:pt>
                <c:pt idx="7">
                  <c:v>31.733914940021812</c:v>
                </c:pt>
                <c:pt idx="8">
                  <c:v>0.6270447110141767</c:v>
                </c:pt>
                <c:pt idx="9">
                  <c:v>0.16357688113413305</c:v>
                </c:pt>
              </c:numCache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673480"/>
        <c:crosses val="autoZero"/>
        <c:auto val="1"/>
        <c:lblOffset val="100"/>
        <c:noMultiLvlLbl val="0"/>
      </c:catAx>
      <c:valAx>
        <c:axId val="4567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7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(ชั้นภาค1!$D$98:$K$98,ชั้นภาค1!$O$98:$P$98)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(ชั้นภาค1!$D$103:$K$103,ชั้นภาค1!$O$103:$P$103)</c:f>
              <c:numCache>
                <c:ptCount val="10"/>
                <c:pt idx="0">
                  <c:v>5.8460736622654625</c:v>
                </c:pt>
                <c:pt idx="1">
                  <c:v>7.7310632383599724</c:v>
                </c:pt>
                <c:pt idx="2">
                  <c:v>7.696316886726894</c:v>
                </c:pt>
                <c:pt idx="3">
                  <c:v>12.23940236275191</c:v>
                </c:pt>
                <c:pt idx="4">
                  <c:v>12.03092425295344</c:v>
                </c:pt>
                <c:pt idx="5">
                  <c:v>16.226546212647673</c:v>
                </c:pt>
                <c:pt idx="6">
                  <c:v>13.307852675469075</c:v>
                </c:pt>
                <c:pt idx="7">
                  <c:v>25.72967338429465</c:v>
                </c:pt>
                <c:pt idx="8">
                  <c:v>1.0076441973592773</c:v>
                </c:pt>
                <c:pt idx="9">
                  <c:v>0.729673384294649</c:v>
                </c:pt>
              </c:numCache>
            </c:numRef>
          </c:val>
        </c:ser>
        <c:axId val="8408137"/>
        <c:axId val="8564370"/>
      </c:barChart>
      <c:cat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564370"/>
        <c:crosses val="autoZero"/>
        <c:auto val="1"/>
        <c:lblOffset val="100"/>
        <c:noMultiLvlLbl val="0"/>
      </c:catAx>
      <c:valAx>
        <c:axId val="856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40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168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(ชั้นภาค1!$D$28:$K$28,ชั้นภาค1!$O$28:$P$28)</c:f>
              <c:numCache>
                <c:ptCount val="10"/>
                <c:pt idx="0">
                  <c:v>7.146237576904874</c:v>
                </c:pt>
                <c:pt idx="1">
                  <c:v>7.051585423568386</c:v>
                </c:pt>
                <c:pt idx="2">
                  <c:v>6.247042120208235</c:v>
                </c:pt>
                <c:pt idx="3">
                  <c:v>11.121628017037388</c:v>
                </c:pt>
                <c:pt idx="4">
                  <c:v>10.104117368670137</c:v>
                </c:pt>
                <c:pt idx="5">
                  <c:v>16.232844297207762</c:v>
                </c:pt>
                <c:pt idx="6">
                  <c:v>12.683388547089447</c:v>
                </c:pt>
                <c:pt idx="7">
                  <c:v>28.300993847610034</c:v>
                </c:pt>
                <c:pt idx="8">
                  <c:v>0.8518693800283956</c:v>
                </c:pt>
                <c:pt idx="9">
                  <c:v>0.26029342167534314</c:v>
                </c:pt>
              </c:numCache>
            </c:numRef>
          </c:val>
        </c:ser>
        <c:axId val="9970467"/>
        <c:axId val="22625340"/>
      </c:barChart>
      <c:catAx>
        <c:axId val="99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625340"/>
        <c:crosses val="autoZero"/>
        <c:auto val="1"/>
        <c:lblOffset val="100"/>
        <c:noMultiLvlLbl val="0"/>
      </c:catAx>
      <c:valAx>
        <c:axId val="2262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970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กลุ่มสาระวิชาคณิตศาสตร์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(หมวดภาค1!$D$15:$K$15,หมวดภาค1!$O$15:$P$15)</c:f>
              <c:numCache/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713222"/>
        <c:crosses val="autoZero"/>
        <c:auto val="1"/>
        <c:lblOffset val="100"/>
        <c:noMultiLvlLbl val="0"/>
      </c:catAx>
      <c:valAx>
        <c:axId val="2071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01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กลุ่มสาระวิชาการงานอาชีพฯ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(หมวดภาค1!$D$52:$K$52,หมวดภาค1!$O$52:$P$52)</c:f>
              <c:numCache/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201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กลุ่มสาระวิชาภาษาไทย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(หมวดภาค1!$D$82:$K$82,หมวดภาค1!$O$82:$P$82)</c:f>
              <c:numCache/>
            </c:numRef>
          </c:val>
        </c:ser>
        <c:axId val="444529"/>
        <c:axId val="4000762"/>
      </c:barChart>
      <c:catAx>
        <c:axId val="44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4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กลุ่มสาระวิชาสุขศึกษาและพลศึกษา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(หมวดภาค1!$D$120:$K$120,หมวดภาค1!$O$120:$P$120)</c:f>
              <c:numCache/>
            </c:numRef>
          </c:val>
        </c:ser>
        <c:axId val="36006859"/>
        <c:axId val="55626276"/>
      </c:barChart>
      <c:catAx>
        <c:axId val="3600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626276"/>
        <c:crosses val="autoZero"/>
        <c:auto val="1"/>
        <c:lblOffset val="100"/>
        <c:noMultiLvlLbl val="0"/>
      </c:catAx>
      <c:valAx>
        <c:axId val="5562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006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กลุ่มสาระวิชาวิทยาศาสตร์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(หมวดภาค1!$D$155:$K$155,หมวดภาค1!$O$155:$P$155)</c:f>
              <c:numCache/>
            </c:numRef>
          </c:val>
        </c:ser>
        <c:axId val="30874437"/>
        <c:axId val="9434478"/>
      </c:barChart>
      <c:catAx>
        <c:axId val="30874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874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กลุ่มสาระวิชาศิลปศึกษา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(หมวดภาค1!$D$188:$K$188,หมวดภาค1!$O$188:$P$188)</c:f>
              <c:numCache/>
            </c:numRef>
          </c:val>
        </c:ser>
        <c:axId val="17801439"/>
        <c:axId val="25995224"/>
      </c:barChart>
      <c:catAx>
        <c:axId val="17801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995224"/>
        <c:crosses val="autoZero"/>
        <c:auto val="1"/>
        <c:lblOffset val="100"/>
        <c:noMultiLvlLbl val="0"/>
      </c:catAx>
      <c:valAx>
        <c:axId val="25995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801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กลุ่มสาระวิชาสังคมศึกษา ศาสนาและวัฒนธรรม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(หมวดภาค1!$D$221:$K$221,หมวดภาค1!$O$221:$P$221)</c:f>
              <c:numCache/>
            </c:numRef>
          </c:val>
        </c:ser>
        <c:axId val="32630425"/>
        <c:axId val="25238370"/>
      </c:barChart>
      <c:catAx>
        <c:axId val="3263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630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กลุ่มสาระวิชาภาษาต่างประเทศ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(หมวดภาค1!$D$253:$K$253,หมวดภาค1!$O$253:$P$253)</c:f>
              <c:numCache/>
            </c:numRef>
          </c:val>
        </c:ser>
        <c:axId val="25818739"/>
        <c:axId val="31042060"/>
      </c:barChart>
      <c:catAx>
        <c:axId val="2581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818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('[1]ม.2'!$F$3:$M$3,'[1]ม.2'!$Q$3:$R$3)</c:f>
              <c:strCache>
                <c:ptCount val="10"/>
                <c:pt idx="0">
                  <c:v>฿0</c:v>
                </c:pt>
                <c:pt idx="1">
                  <c:v>฿1</c:v>
                </c:pt>
                <c:pt idx="2">
                  <c:v>฿2</c:v>
                </c:pt>
                <c:pt idx="3">
                  <c:v>฿2</c:v>
                </c:pt>
                <c:pt idx="4">
                  <c:v>฿3</c:v>
                </c:pt>
                <c:pt idx="5">
                  <c:v>฿3</c:v>
                </c:pt>
                <c:pt idx="6">
                  <c:v>฿4</c:v>
                </c:pt>
                <c:pt idx="7">
                  <c:v>฿4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('[1]ม.2'!$F$36:$M$36,'[1]ม.2'!$Q$36:$R$36)</c:f>
              <c:numCache>
                <c:ptCount val="10"/>
                <c:pt idx="0">
                  <c:v>5.963963963963964</c:v>
                </c:pt>
                <c:pt idx="1">
                  <c:v>8.612612612612613</c:v>
                </c:pt>
                <c:pt idx="2">
                  <c:v>7.891891891891892</c:v>
                </c:pt>
                <c:pt idx="3">
                  <c:v>10.288288288288289</c:v>
                </c:pt>
                <c:pt idx="4">
                  <c:v>11.27927927927928</c:v>
                </c:pt>
                <c:pt idx="5">
                  <c:v>11.963963963963964</c:v>
                </c:pt>
                <c:pt idx="6">
                  <c:v>12.108108108108109</c:v>
                </c:pt>
                <c:pt idx="7">
                  <c:v>31.585585585585587</c:v>
                </c:pt>
                <c:pt idx="8">
                  <c:v>0.036036036036036036</c:v>
                </c:pt>
                <c:pt idx="9">
                  <c:v>0.2702702702702703</c:v>
                </c:pt>
              </c:numCache>
            </c:numRef>
          </c:val>
        </c:ser>
        <c:axId val="10943085"/>
        <c:axId val="31378902"/>
      </c:barChart>
      <c:catAx>
        <c:axId val="10943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943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57847721"/>
        <c:axId val="50867442"/>
      </c:barChart>
      <c:catAx>
        <c:axId val="5784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867442"/>
        <c:crosses val="autoZero"/>
        <c:auto val="1"/>
        <c:lblOffset val="100"/>
        <c:noMultiLvlLbl val="0"/>
      </c:catAx>
      <c:valAx>
        <c:axId val="5086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847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('[1]ม.3'!$F$3:$M$3,'[1]ม.3'!$Q$3:$R$3)</c:f>
              <c:strCache>
                <c:ptCount val="10"/>
                <c:pt idx="0">
                  <c:v>฿0</c:v>
                </c:pt>
                <c:pt idx="1">
                  <c:v>฿1</c:v>
                </c:pt>
                <c:pt idx="2">
                  <c:v>฿2</c:v>
                </c:pt>
                <c:pt idx="3">
                  <c:v>฿2</c:v>
                </c:pt>
                <c:pt idx="4">
                  <c:v>฿3</c:v>
                </c:pt>
                <c:pt idx="5">
                  <c:v>฿3</c:v>
                </c:pt>
                <c:pt idx="6">
                  <c:v>฿4</c:v>
                </c:pt>
                <c:pt idx="7">
                  <c:v>฿4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('[1]ม.3'!$F$34:$M$34,'[1]ม.3'!$Q$34:$R$34)</c:f>
              <c:numCache>
                <c:ptCount val="10"/>
                <c:pt idx="0">
                  <c:v>4.618502968003475</c:v>
                </c:pt>
                <c:pt idx="1">
                  <c:v>9.150137541624439</c:v>
                </c:pt>
                <c:pt idx="2">
                  <c:v>6.992905747792095</c:v>
                </c:pt>
                <c:pt idx="3">
                  <c:v>10.23599247140582</c:v>
                </c:pt>
                <c:pt idx="4">
                  <c:v>13.16056174895034</c:v>
                </c:pt>
                <c:pt idx="5">
                  <c:v>14.318807007383814</c:v>
                </c:pt>
                <c:pt idx="6">
                  <c:v>12.306355870855654</c:v>
                </c:pt>
                <c:pt idx="7">
                  <c:v>27.899232662516287</c:v>
                </c:pt>
                <c:pt idx="8">
                  <c:v>0.3185174460692052</c:v>
                </c:pt>
                <c:pt idx="9">
                  <c:v>0.9989865353988707</c:v>
                </c:pt>
              </c:numCache>
            </c:numRef>
          </c:val>
        </c:ser>
        <c:axId val="13974663"/>
        <c:axId val="58663104"/>
      </c:barChart>
      <c:catAx>
        <c:axId val="1397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974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('[1]ม.4'!$F$3:$M$3,'[1]ม.4'!$Q$3:$R$3)</c:f>
              <c:strCache>
                <c:ptCount val="10"/>
                <c:pt idx="0">
                  <c:v>฿0</c:v>
                </c:pt>
                <c:pt idx="1">
                  <c:v>฿1</c:v>
                </c:pt>
                <c:pt idx="2">
                  <c:v>฿2</c:v>
                </c:pt>
                <c:pt idx="3">
                  <c:v>฿2</c:v>
                </c:pt>
                <c:pt idx="4">
                  <c:v>฿3</c:v>
                </c:pt>
                <c:pt idx="5">
                  <c:v>฿3</c:v>
                </c:pt>
                <c:pt idx="6">
                  <c:v>฿4</c:v>
                </c:pt>
                <c:pt idx="7">
                  <c:v>฿4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('[1]ม.4'!$F$31:$M$31,'[1]ม.4'!$Q$31:$R$31)</c:f>
              <c:numCache>
                <c:ptCount val="10"/>
                <c:pt idx="0">
                  <c:v>7.937667397126857</c:v>
                </c:pt>
                <c:pt idx="1">
                  <c:v>6.574141709276844</c:v>
                </c:pt>
                <c:pt idx="2">
                  <c:v>6.744582420258096</c:v>
                </c:pt>
                <c:pt idx="3">
                  <c:v>9.593377160944728</c:v>
                </c:pt>
                <c:pt idx="4">
                  <c:v>12.344777209642075</c:v>
                </c:pt>
                <c:pt idx="5">
                  <c:v>15.461407353299245</c:v>
                </c:pt>
                <c:pt idx="6">
                  <c:v>13.635256878500122</c:v>
                </c:pt>
                <c:pt idx="7">
                  <c:v>26.442658875091308</c:v>
                </c:pt>
                <c:pt idx="8">
                  <c:v>1.0469929388848307</c:v>
                </c:pt>
                <c:pt idx="9">
                  <c:v>0.2191380569758948</c:v>
                </c:pt>
              </c:numCache>
            </c:numRef>
          </c:val>
        </c:ser>
        <c:axId val="58205889"/>
        <c:axId val="54090954"/>
      </c:barChart>
      <c:cat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20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('[1]ม.5'!$F$3:$M$3,'[1]ม.5'!$Q$3:$R$3)</c:f>
              <c:strCache>
                <c:ptCount val="10"/>
                <c:pt idx="0">
                  <c:v>฿0</c:v>
                </c:pt>
                <c:pt idx="1">
                  <c:v>฿1</c:v>
                </c:pt>
                <c:pt idx="2">
                  <c:v>฿2</c:v>
                </c:pt>
                <c:pt idx="3">
                  <c:v>฿2</c:v>
                </c:pt>
                <c:pt idx="4">
                  <c:v>฿3</c:v>
                </c:pt>
                <c:pt idx="5">
                  <c:v>฿3</c:v>
                </c:pt>
                <c:pt idx="6">
                  <c:v>฿4</c:v>
                </c:pt>
                <c:pt idx="7">
                  <c:v>฿4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('[1]ม.5'!$F$37:$M$37,'[1]ม.5'!$Q$37:$R$37)</c:f>
              <c:numCache>
                <c:ptCount val="10"/>
                <c:pt idx="0">
                  <c:v>5.426356589147287</c:v>
                </c:pt>
                <c:pt idx="1">
                  <c:v>6.893687707641196</c:v>
                </c:pt>
                <c:pt idx="2">
                  <c:v>7.751937984496124</c:v>
                </c:pt>
                <c:pt idx="3">
                  <c:v>14.451827242524917</c:v>
                </c:pt>
                <c:pt idx="4">
                  <c:v>14.673311184939092</c:v>
                </c:pt>
                <c:pt idx="5">
                  <c:v>17.691029900332225</c:v>
                </c:pt>
                <c:pt idx="6">
                  <c:v>9.939091915836102</c:v>
                </c:pt>
                <c:pt idx="7">
                  <c:v>21.373200442967885</c:v>
                </c:pt>
                <c:pt idx="8">
                  <c:v>0.7751937984496124</c:v>
                </c:pt>
                <c:pt idx="9">
                  <c:v>1.0243632336655593</c:v>
                </c:pt>
              </c:numCache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056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('[1]ม.6'!$F$3:$M$3,'[1]ม.6'!$Q$3:$R$3)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('[1]ม.6'!$F$34:$M$34,'[1]ม.6'!$Q$34:$R$34)</c:f>
              <c:numCache>
                <c:ptCount val="10"/>
                <c:pt idx="0">
                  <c:v>1.9302949061662198</c:v>
                </c:pt>
                <c:pt idx="1">
                  <c:v>6.514745308310992</c:v>
                </c:pt>
                <c:pt idx="2">
                  <c:v>6.005361930294906</c:v>
                </c:pt>
                <c:pt idx="3">
                  <c:v>11.179624664879357</c:v>
                </c:pt>
                <c:pt idx="4">
                  <c:v>11.95710455764075</c:v>
                </c:pt>
                <c:pt idx="5">
                  <c:v>18.257372654155496</c:v>
                </c:pt>
                <c:pt idx="6">
                  <c:v>16.99731903485255</c:v>
                </c:pt>
                <c:pt idx="7">
                  <c:v>26.0857908847185</c:v>
                </c:pt>
                <c:pt idx="8">
                  <c:v>0.16085790884718498</c:v>
                </c:pt>
                <c:pt idx="9">
                  <c:v>0.9115281501340483</c:v>
                </c:pt>
              </c:numCache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402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(หมวดภาค2!$F$20:$M$20,หมวดภาค2!$Q$20:$R$20)</c:f>
              <c:numCache/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476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(หมวดภาค2!$F$60:$M$60,หมวดภาค2!$Q$60:$R$60)</c:f>
              <c:numCache/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730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(หมวดภาค2!$F$78:$M$78,หมวดภาค2!$Q$78:$R$78)</c:f>
              <c:numCache/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245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พลศึกษาและสุขศึกษา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(หมวดภาค2!$F$110:$M$110,หมวดภาค2!$Q$110:$R$110)</c:f>
              <c:numCache/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24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(หมวดภาค2!$F$132:$M$132,หมวดภาค2!$Q$132:$R$132)</c:f>
              <c:numCache/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829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(หมวดภาค2!$F$156:$M$156,หมวดภาค2!$Q$156:$R$156)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412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15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 ศาสนาและวัฒนธรรม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(หมวดภาค2!$F$179:$M$179,หมวดภาค2!$Q$179:$R$179)</c:f>
              <c:numCache/>
            </c:numRef>
          </c:val>
        </c:ser>
        <c:axId val="47456875"/>
        <c:axId val="24458692"/>
      </c:barChart>
      <c:catAx>
        <c:axId val="474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456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(หมวดภาค2!$F$3:$M$3,หมวดภาค2!$Q$3:$R$3)</c:f>
              <c:strCache/>
            </c:strRef>
          </c:cat>
          <c:val>
            <c:numRef>
              <c:f>(หมวดภาค2!$F$202:$M$202,หมวดภาค2!$Q$202:$R$202)</c:f>
              <c:numCache/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801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6537599"/>
        <c:axId val="16185208"/>
      </c:bar3DChart>
      <c:catAx>
        <c:axId val="4653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185208"/>
        <c:crosses val="autoZero"/>
        <c:auto val="1"/>
        <c:lblOffset val="100"/>
        <c:noMultiLvlLbl val="0"/>
      </c:catAx>
      <c:valAx>
        <c:axId val="16185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5375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(ชั้นภาค1!$D$32:$K$32,ชั้นภาค1!$O$32:$P$32)</c:f>
              <c:strCache/>
            </c:strRef>
          </c:cat>
          <c:val>
            <c:numRef>
              <c:f>(ชั้นภาค1!$D$62:$K$62,ชั้นภาค1!$O$62:$P$62)</c:f>
              <c:numCache/>
            </c:numRef>
          </c:val>
        </c:ser>
        <c:axId val="38272381"/>
        <c:axId val="8907110"/>
      </c:bar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272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(ชั้นภาค1!$D$66:$K$66,ชั้นภาค1!$O$66:$P$66)</c:f>
              <c:strCache/>
            </c:strRef>
          </c:cat>
          <c:val>
            <c:numRef>
              <c:f>(ชั้นภาค1!$D$93:$K$93,ชั้นภาค1!$O$93:$P$93)</c:f>
              <c:numCache/>
            </c:numRef>
          </c:val>
        </c:ser>
        <c:axId val="13055127"/>
        <c:axId val="50387280"/>
      </c:bar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387280"/>
        <c:crosses val="autoZero"/>
        <c:auto val="1"/>
        <c:lblOffset val="100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055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(ชั้นภาค1!$D$98:$K$98,ชั้นภาค1!$O$98:$P$98)</c:f>
              <c:strCache/>
            </c:strRef>
          </c:cat>
          <c:val>
            <c:numRef>
              <c:f>(ชั้นภาค1!$D$103:$K$103,ชั้นภาค1!$O$103:$P$103)</c:f>
              <c:numCache/>
            </c:numRef>
          </c:val>
        </c:ser>
        <c:axId val="50832337"/>
        <c:axId val="54837850"/>
      </c:barChart>
      <c:catAx>
        <c:axId val="5083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837850"/>
        <c:crosses val="autoZero"/>
        <c:auto val="1"/>
        <c:lblOffset val="100"/>
        <c:noMultiLvlLbl val="0"/>
      </c:catAx>
      <c:valAx>
        <c:axId val="54837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83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(ชั้นภาค1!$D$28:$K$28,ชั้นภาค1!$O$28:$P$28)</c:f>
              <c:numCache/>
            </c:numRef>
          </c:val>
        </c:ser>
        <c:axId val="23778603"/>
        <c:axId val="12680836"/>
      </c:barChart>
      <c:catAx>
        <c:axId val="237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680836"/>
        <c:crosses val="autoZero"/>
        <c:auto val="1"/>
        <c:lblOffset val="100"/>
        <c:noMultiLvlLbl val="0"/>
      </c:catAx>
      <c:valAx>
        <c:axId val="126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77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(ชั้นภาค1!$D$28:$K$28,ชั้นภาค1!$O$28:$P$28)</c:f>
              <c:numCache/>
            </c:numRef>
          </c:val>
        </c:ser>
        <c:axId val="47018661"/>
        <c:axId val="20514766"/>
      </c:barChart>
      <c:catAx>
        <c:axId val="4701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514766"/>
        <c:crosses val="autoZero"/>
        <c:auto val="1"/>
        <c:lblOffset val="100"/>
        <c:noMultiLvlLbl val="0"/>
      </c:catAx>
      <c:valAx>
        <c:axId val="20514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018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30</xdr:row>
      <xdr:rowOff>257175</xdr:rowOff>
    </xdr:from>
    <xdr:to>
      <xdr:col>12</xdr:col>
      <xdr:colOff>200025</xdr:colOff>
      <xdr:row>30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62600" y="881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64</xdr:row>
      <xdr:rowOff>247650</xdr:rowOff>
    </xdr:from>
    <xdr:to>
      <xdr:col>12</xdr:col>
      <xdr:colOff>190500</xdr:colOff>
      <xdr:row>64</xdr:row>
      <xdr:rowOff>247650</xdr:rowOff>
    </xdr:to>
    <xdr:sp>
      <xdr:nvSpPr>
        <xdr:cNvPr id="5" name="Line 5"/>
        <xdr:cNvSpPr>
          <a:spLocks/>
        </xdr:cNvSpPr>
      </xdr:nvSpPr>
      <xdr:spPr>
        <a:xfrm>
          <a:off x="5553075" y="1787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30</xdr:row>
      <xdr:rowOff>38100</xdr:rowOff>
    </xdr:from>
    <xdr:to>
      <xdr:col>16</xdr:col>
      <xdr:colOff>0</xdr:colOff>
      <xdr:row>55</xdr:row>
      <xdr:rowOff>19050</xdr:rowOff>
    </xdr:to>
    <xdr:graphicFrame>
      <xdr:nvGraphicFramePr>
        <xdr:cNvPr id="10" name="Chart 10"/>
        <xdr:cNvGraphicFramePr/>
      </xdr:nvGraphicFramePr>
      <xdr:xfrm>
        <a:off x="6896100" y="8591550"/>
        <a:ext cx="0" cy="662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64</xdr:row>
      <xdr:rowOff>19050</xdr:rowOff>
    </xdr:from>
    <xdr:to>
      <xdr:col>16</xdr:col>
      <xdr:colOff>0</xdr:colOff>
      <xdr:row>83</xdr:row>
      <xdr:rowOff>0</xdr:rowOff>
    </xdr:to>
    <xdr:graphicFrame>
      <xdr:nvGraphicFramePr>
        <xdr:cNvPr id="11" name="Chart 11"/>
        <xdr:cNvGraphicFramePr/>
      </xdr:nvGraphicFramePr>
      <xdr:xfrm>
        <a:off x="6896100" y="17649825"/>
        <a:ext cx="0" cy="502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96</xdr:row>
      <xdr:rowOff>247650</xdr:rowOff>
    </xdr:from>
    <xdr:to>
      <xdr:col>12</xdr:col>
      <xdr:colOff>190500</xdr:colOff>
      <xdr:row>96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5553075" y="2640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0</xdr:colOff>
      <xdr:row>111</xdr:row>
      <xdr:rowOff>0</xdr:rowOff>
    </xdr:to>
    <xdr:graphicFrame>
      <xdr:nvGraphicFramePr>
        <xdr:cNvPr id="13" name="Chart 13"/>
        <xdr:cNvGraphicFramePr/>
      </xdr:nvGraphicFramePr>
      <xdr:xfrm>
        <a:off x="6896100" y="25527000"/>
        <a:ext cx="0" cy="486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14" name="Line 14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23</xdr:row>
      <xdr:rowOff>133350</xdr:rowOff>
    </xdr:to>
    <xdr:graphicFrame>
      <xdr:nvGraphicFramePr>
        <xdr:cNvPr id="15" name="Chart 15"/>
        <xdr:cNvGraphicFramePr/>
      </xdr:nvGraphicFramePr>
      <xdr:xfrm>
        <a:off x="6896100" y="628650"/>
        <a:ext cx="0" cy="604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38100</xdr:colOff>
      <xdr:row>2</xdr:row>
      <xdr:rowOff>19050</xdr:rowOff>
    </xdr:from>
    <xdr:to>
      <xdr:col>26</xdr:col>
      <xdr:colOff>581025</xdr:colOff>
      <xdr:row>23</xdr:row>
      <xdr:rowOff>19050</xdr:rowOff>
    </xdr:to>
    <xdr:graphicFrame>
      <xdr:nvGraphicFramePr>
        <xdr:cNvPr id="16" name="Chart 16"/>
        <xdr:cNvGraphicFramePr/>
      </xdr:nvGraphicFramePr>
      <xdr:xfrm>
        <a:off x="6934200" y="647700"/>
        <a:ext cx="6638925" cy="591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38100</xdr:colOff>
      <xdr:row>30</xdr:row>
      <xdr:rowOff>0</xdr:rowOff>
    </xdr:from>
    <xdr:to>
      <xdr:col>26</xdr:col>
      <xdr:colOff>581025</xdr:colOff>
      <xdr:row>51</xdr:row>
      <xdr:rowOff>28575</xdr:rowOff>
    </xdr:to>
    <xdr:graphicFrame>
      <xdr:nvGraphicFramePr>
        <xdr:cNvPr id="17" name="Chart 17"/>
        <xdr:cNvGraphicFramePr/>
      </xdr:nvGraphicFramePr>
      <xdr:xfrm>
        <a:off x="6934200" y="8553450"/>
        <a:ext cx="6638925" cy="564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28575</xdr:colOff>
      <xdr:row>64</xdr:row>
      <xdr:rowOff>0</xdr:rowOff>
    </xdr:from>
    <xdr:to>
      <xdr:col>26</xdr:col>
      <xdr:colOff>571500</xdr:colOff>
      <xdr:row>82</xdr:row>
      <xdr:rowOff>219075</xdr:rowOff>
    </xdr:to>
    <xdr:graphicFrame>
      <xdr:nvGraphicFramePr>
        <xdr:cNvPr id="18" name="Chart 18"/>
        <xdr:cNvGraphicFramePr/>
      </xdr:nvGraphicFramePr>
      <xdr:xfrm>
        <a:off x="6924675" y="17630775"/>
        <a:ext cx="6638925" cy="501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19050</xdr:colOff>
      <xdr:row>96</xdr:row>
      <xdr:rowOff>0</xdr:rowOff>
    </xdr:from>
    <xdr:to>
      <xdr:col>26</xdr:col>
      <xdr:colOff>590550</xdr:colOff>
      <xdr:row>114</xdr:row>
      <xdr:rowOff>152400</xdr:rowOff>
    </xdr:to>
    <xdr:graphicFrame>
      <xdr:nvGraphicFramePr>
        <xdr:cNvPr id="19" name="Chart 19"/>
        <xdr:cNvGraphicFramePr/>
      </xdr:nvGraphicFramePr>
      <xdr:xfrm>
        <a:off x="6915150" y="26155650"/>
        <a:ext cx="6667500" cy="5219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77</xdr:row>
      <xdr:rowOff>0</xdr:rowOff>
    </xdr:from>
    <xdr:to>
      <xdr:col>12</xdr:col>
      <xdr:colOff>190500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>
          <a:off x="5391150" y="2183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149</xdr:row>
      <xdr:rowOff>0</xdr:rowOff>
    </xdr:from>
    <xdr:to>
      <xdr:col>12</xdr:col>
      <xdr:colOff>190500</xdr:colOff>
      <xdr:row>149</xdr:row>
      <xdr:rowOff>0</xdr:rowOff>
    </xdr:to>
    <xdr:sp>
      <xdr:nvSpPr>
        <xdr:cNvPr id="5" name="Line 5"/>
        <xdr:cNvSpPr>
          <a:spLocks/>
        </xdr:cNvSpPr>
      </xdr:nvSpPr>
      <xdr:spPr>
        <a:xfrm>
          <a:off x="5391150" y="40938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72</xdr:row>
      <xdr:rowOff>0</xdr:rowOff>
    </xdr:from>
    <xdr:to>
      <xdr:col>16</xdr:col>
      <xdr:colOff>0</xdr:colOff>
      <xdr:row>147</xdr:row>
      <xdr:rowOff>19050</xdr:rowOff>
    </xdr:to>
    <xdr:graphicFrame>
      <xdr:nvGraphicFramePr>
        <xdr:cNvPr id="10" name="Chart 10"/>
        <xdr:cNvGraphicFramePr/>
      </xdr:nvGraphicFramePr>
      <xdr:xfrm>
        <a:off x="6734175" y="20545425"/>
        <a:ext cx="0" cy="1989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178</xdr:row>
      <xdr:rowOff>0</xdr:rowOff>
    </xdr:from>
    <xdr:to>
      <xdr:col>16</xdr:col>
      <xdr:colOff>0</xdr:colOff>
      <xdr:row>243</xdr:row>
      <xdr:rowOff>9525</xdr:rowOff>
    </xdr:to>
    <xdr:graphicFrame>
      <xdr:nvGraphicFramePr>
        <xdr:cNvPr id="11" name="Chart 11"/>
        <xdr:cNvGraphicFramePr/>
      </xdr:nvGraphicFramePr>
      <xdr:xfrm>
        <a:off x="6734175" y="48663225"/>
        <a:ext cx="0" cy="1729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209</xdr:row>
      <xdr:rowOff>0</xdr:rowOff>
    </xdr:from>
    <xdr:to>
      <xdr:col>12</xdr:col>
      <xdr:colOff>190500</xdr:colOff>
      <xdr:row>209</xdr:row>
      <xdr:rowOff>0</xdr:rowOff>
    </xdr:to>
    <xdr:sp>
      <xdr:nvSpPr>
        <xdr:cNvPr id="12" name="Line 12"/>
        <xdr:cNvSpPr>
          <a:spLocks/>
        </xdr:cNvSpPr>
      </xdr:nvSpPr>
      <xdr:spPr>
        <a:xfrm>
          <a:off x="5391150" y="5692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252</xdr:row>
      <xdr:rowOff>0</xdr:rowOff>
    </xdr:to>
    <xdr:graphicFrame>
      <xdr:nvGraphicFramePr>
        <xdr:cNvPr id="13" name="Chart 13"/>
        <xdr:cNvGraphicFramePr/>
      </xdr:nvGraphicFramePr>
      <xdr:xfrm>
        <a:off x="6734175" y="67751325"/>
        <a:ext cx="0" cy="55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46</xdr:row>
      <xdr:rowOff>0</xdr:rowOff>
    </xdr:to>
    <xdr:graphicFrame>
      <xdr:nvGraphicFramePr>
        <xdr:cNvPr id="15" name="Chart 15"/>
        <xdr:cNvGraphicFramePr/>
      </xdr:nvGraphicFramePr>
      <xdr:xfrm>
        <a:off x="6734175" y="1314450"/>
        <a:ext cx="0" cy="1183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39115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34</xdr:row>
      <xdr:rowOff>247650</xdr:rowOff>
    </xdr:from>
    <xdr:to>
      <xdr:col>12</xdr:col>
      <xdr:colOff>190500</xdr:colOff>
      <xdr:row>34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391150" y="9925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391150" y="2009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102</xdr:row>
      <xdr:rowOff>247650</xdr:rowOff>
    </xdr:from>
    <xdr:to>
      <xdr:col>12</xdr:col>
      <xdr:colOff>190500</xdr:colOff>
      <xdr:row>102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391150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139</xdr:row>
      <xdr:rowOff>247650</xdr:rowOff>
    </xdr:from>
    <xdr:to>
      <xdr:col>12</xdr:col>
      <xdr:colOff>190500</xdr:colOff>
      <xdr:row>139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391150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257175</xdr:rowOff>
    </xdr:from>
    <xdr:to>
      <xdr:col>12</xdr:col>
      <xdr:colOff>200025</xdr:colOff>
      <xdr:row>2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5400675" y="885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34</xdr:row>
      <xdr:rowOff>257175</xdr:rowOff>
    </xdr:from>
    <xdr:to>
      <xdr:col>12</xdr:col>
      <xdr:colOff>200025</xdr:colOff>
      <xdr:row>34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5400675" y="993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26" name="Line 26"/>
        <xdr:cNvSpPr>
          <a:spLocks/>
        </xdr:cNvSpPr>
      </xdr:nvSpPr>
      <xdr:spPr>
        <a:xfrm>
          <a:off x="5391150" y="2009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247650</xdr:rowOff>
    </xdr:from>
    <xdr:to>
      <xdr:col>12</xdr:col>
      <xdr:colOff>190500</xdr:colOff>
      <xdr:row>70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5391150" y="2009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70</xdr:row>
      <xdr:rowOff>247650</xdr:rowOff>
    </xdr:from>
    <xdr:to>
      <xdr:col>12</xdr:col>
      <xdr:colOff>200025</xdr:colOff>
      <xdr:row>70</xdr:row>
      <xdr:rowOff>247650</xdr:rowOff>
    </xdr:to>
    <xdr:sp>
      <xdr:nvSpPr>
        <xdr:cNvPr id="28" name="Line 28"/>
        <xdr:cNvSpPr>
          <a:spLocks/>
        </xdr:cNvSpPr>
      </xdr:nvSpPr>
      <xdr:spPr>
        <a:xfrm>
          <a:off x="5400675" y="2009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102</xdr:row>
      <xdr:rowOff>247650</xdr:rowOff>
    </xdr:from>
    <xdr:to>
      <xdr:col>12</xdr:col>
      <xdr:colOff>190500</xdr:colOff>
      <xdr:row>102</xdr:row>
      <xdr:rowOff>247650</xdr:rowOff>
    </xdr:to>
    <xdr:sp>
      <xdr:nvSpPr>
        <xdr:cNvPr id="29" name="Line 29"/>
        <xdr:cNvSpPr>
          <a:spLocks/>
        </xdr:cNvSpPr>
      </xdr:nvSpPr>
      <xdr:spPr>
        <a:xfrm>
          <a:off x="5391150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102</xdr:row>
      <xdr:rowOff>247650</xdr:rowOff>
    </xdr:from>
    <xdr:to>
      <xdr:col>12</xdr:col>
      <xdr:colOff>190500</xdr:colOff>
      <xdr:row>102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5391150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102</xdr:row>
      <xdr:rowOff>247650</xdr:rowOff>
    </xdr:from>
    <xdr:to>
      <xdr:col>12</xdr:col>
      <xdr:colOff>190500</xdr:colOff>
      <xdr:row>102</xdr:row>
      <xdr:rowOff>247650</xdr:rowOff>
    </xdr:to>
    <xdr:sp>
      <xdr:nvSpPr>
        <xdr:cNvPr id="31" name="Line 31"/>
        <xdr:cNvSpPr>
          <a:spLocks/>
        </xdr:cNvSpPr>
      </xdr:nvSpPr>
      <xdr:spPr>
        <a:xfrm>
          <a:off x="5391150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102</xdr:row>
      <xdr:rowOff>247650</xdr:rowOff>
    </xdr:from>
    <xdr:to>
      <xdr:col>12</xdr:col>
      <xdr:colOff>200025</xdr:colOff>
      <xdr:row>102</xdr:row>
      <xdr:rowOff>247650</xdr:rowOff>
    </xdr:to>
    <xdr:sp>
      <xdr:nvSpPr>
        <xdr:cNvPr id="32" name="Line 32"/>
        <xdr:cNvSpPr>
          <a:spLocks/>
        </xdr:cNvSpPr>
      </xdr:nvSpPr>
      <xdr:spPr>
        <a:xfrm>
          <a:off x="5400675" y="2862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139</xdr:row>
      <xdr:rowOff>247650</xdr:rowOff>
    </xdr:from>
    <xdr:to>
      <xdr:col>12</xdr:col>
      <xdr:colOff>190500</xdr:colOff>
      <xdr:row>139</xdr:row>
      <xdr:rowOff>247650</xdr:rowOff>
    </xdr:to>
    <xdr:sp>
      <xdr:nvSpPr>
        <xdr:cNvPr id="33" name="Line 33"/>
        <xdr:cNvSpPr>
          <a:spLocks/>
        </xdr:cNvSpPr>
      </xdr:nvSpPr>
      <xdr:spPr>
        <a:xfrm>
          <a:off x="5391150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139</xdr:row>
      <xdr:rowOff>247650</xdr:rowOff>
    </xdr:from>
    <xdr:to>
      <xdr:col>12</xdr:col>
      <xdr:colOff>190500</xdr:colOff>
      <xdr:row>139</xdr:row>
      <xdr:rowOff>247650</xdr:rowOff>
    </xdr:to>
    <xdr:sp>
      <xdr:nvSpPr>
        <xdr:cNvPr id="34" name="Line 34"/>
        <xdr:cNvSpPr>
          <a:spLocks/>
        </xdr:cNvSpPr>
      </xdr:nvSpPr>
      <xdr:spPr>
        <a:xfrm>
          <a:off x="5391150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139</xdr:row>
      <xdr:rowOff>247650</xdr:rowOff>
    </xdr:from>
    <xdr:to>
      <xdr:col>12</xdr:col>
      <xdr:colOff>190500</xdr:colOff>
      <xdr:row>139</xdr:row>
      <xdr:rowOff>247650</xdr:rowOff>
    </xdr:to>
    <xdr:sp>
      <xdr:nvSpPr>
        <xdr:cNvPr id="35" name="Line 35"/>
        <xdr:cNvSpPr>
          <a:spLocks/>
        </xdr:cNvSpPr>
      </xdr:nvSpPr>
      <xdr:spPr>
        <a:xfrm>
          <a:off x="5391150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139</xdr:row>
      <xdr:rowOff>247650</xdr:rowOff>
    </xdr:from>
    <xdr:to>
      <xdr:col>12</xdr:col>
      <xdr:colOff>190500</xdr:colOff>
      <xdr:row>139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5391150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139</xdr:row>
      <xdr:rowOff>257175</xdr:rowOff>
    </xdr:from>
    <xdr:to>
      <xdr:col>12</xdr:col>
      <xdr:colOff>209550</xdr:colOff>
      <xdr:row>139</xdr:row>
      <xdr:rowOff>257175</xdr:rowOff>
    </xdr:to>
    <xdr:sp>
      <xdr:nvSpPr>
        <xdr:cNvPr id="37" name="Line 37"/>
        <xdr:cNvSpPr>
          <a:spLocks/>
        </xdr:cNvSpPr>
      </xdr:nvSpPr>
      <xdr:spPr>
        <a:xfrm>
          <a:off x="5410200" y="38433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38" name="Line 38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39" name="Line 39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0" name="Line 40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1" name="Line 41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2" name="Line 42"/>
        <xdr:cNvSpPr>
          <a:spLocks/>
        </xdr:cNvSpPr>
      </xdr:nvSpPr>
      <xdr:spPr>
        <a:xfrm>
          <a:off x="5391150" y="4824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176</xdr:row>
      <xdr:rowOff>257175</xdr:rowOff>
    </xdr:from>
    <xdr:to>
      <xdr:col>12</xdr:col>
      <xdr:colOff>209550</xdr:colOff>
      <xdr:row>176</xdr:row>
      <xdr:rowOff>257175</xdr:rowOff>
    </xdr:to>
    <xdr:sp>
      <xdr:nvSpPr>
        <xdr:cNvPr id="43" name="Line 43"/>
        <xdr:cNvSpPr>
          <a:spLocks/>
        </xdr:cNvSpPr>
      </xdr:nvSpPr>
      <xdr:spPr>
        <a:xfrm>
          <a:off x="5410200" y="48253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4" name="Line 44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5" name="Line 45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6" name="Line 46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7" name="Line 47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8" name="Line 48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206</xdr:row>
      <xdr:rowOff>247650</xdr:rowOff>
    </xdr:from>
    <xdr:to>
      <xdr:col>12</xdr:col>
      <xdr:colOff>190500</xdr:colOff>
      <xdr:row>206</xdr:row>
      <xdr:rowOff>247650</xdr:rowOff>
    </xdr:to>
    <xdr:sp>
      <xdr:nvSpPr>
        <xdr:cNvPr id="49" name="Line 49"/>
        <xdr:cNvSpPr>
          <a:spLocks/>
        </xdr:cNvSpPr>
      </xdr:nvSpPr>
      <xdr:spPr>
        <a:xfrm>
          <a:off x="5391150" y="56226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206</xdr:row>
      <xdr:rowOff>257175</xdr:rowOff>
    </xdr:from>
    <xdr:to>
      <xdr:col>12</xdr:col>
      <xdr:colOff>209550</xdr:colOff>
      <xdr:row>206</xdr:row>
      <xdr:rowOff>257175</xdr:rowOff>
    </xdr:to>
    <xdr:sp>
      <xdr:nvSpPr>
        <xdr:cNvPr id="50" name="Line 50"/>
        <xdr:cNvSpPr>
          <a:spLocks/>
        </xdr:cNvSpPr>
      </xdr:nvSpPr>
      <xdr:spPr>
        <a:xfrm>
          <a:off x="5410200" y="56235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1" name="Line 51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2" name="Line 52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3" name="Line 53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4" name="Line 54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5" name="Line 55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6" name="Line 56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240</xdr:row>
      <xdr:rowOff>247650</xdr:rowOff>
    </xdr:from>
    <xdr:to>
      <xdr:col>12</xdr:col>
      <xdr:colOff>190500</xdr:colOff>
      <xdr:row>240</xdr:row>
      <xdr:rowOff>247650</xdr:rowOff>
    </xdr:to>
    <xdr:sp>
      <xdr:nvSpPr>
        <xdr:cNvPr id="57" name="Line 57"/>
        <xdr:cNvSpPr>
          <a:spLocks/>
        </xdr:cNvSpPr>
      </xdr:nvSpPr>
      <xdr:spPr>
        <a:xfrm>
          <a:off x="539115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240</xdr:row>
      <xdr:rowOff>247650</xdr:rowOff>
    </xdr:from>
    <xdr:to>
      <xdr:col>12</xdr:col>
      <xdr:colOff>209550</xdr:colOff>
      <xdr:row>240</xdr:row>
      <xdr:rowOff>247650</xdr:rowOff>
    </xdr:to>
    <xdr:sp>
      <xdr:nvSpPr>
        <xdr:cNvPr id="58" name="Line 58"/>
        <xdr:cNvSpPr>
          <a:spLocks/>
        </xdr:cNvSpPr>
      </xdr:nvSpPr>
      <xdr:spPr>
        <a:xfrm>
          <a:off x="5410200" y="6527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257175</xdr:colOff>
      <xdr:row>16</xdr:row>
      <xdr:rowOff>114300</xdr:rowOff>
    </xdr:from>
    <xdr:to>
      <xdr:col>14</xdr:col>
      <xdr:colOff>190500</xdr:colOff>
      <xdr:row>30</xdr:row>
      <xdr:rowOff>219075</xdr:rowOff>
    </xdr:to>
    <xdr:graphicFrame>
      <xdr:nvGraphicFramePr>
        <xdr:cNvPr id="59" name="Chart 59"/>
        <xdr:cNvGraphicFramePr/>
      </xdr:nvGraphicFramePr>
      <xdr:xfrm>
        <a:off x="257175" y="4743450"/>
        <a:ext cx="605790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52</xdr:row>
      <xdr:rowOff>161925</xdr:rowOff>
    </xdr:from>
    <xdr:to>
      <xdr:col>14</xdr:col>
      <xdr:colOff>257175</xdr:colOff>
      <xdr:row>67</xdr:row>
      <xdr:rowOff>0</xdr:rowOff>
    </xdr:to>
    <xdr:graphicFrame>
      <xdr:nvGraphicFramePr>
        <xdr:cNvPr id="60" name="Chart 60"/>
        <xdr:cNvGraphicFramePr/>
      </xdr:nvGraphicFramePr>
      <xdr:xfrm>
        <a:off x="209550" y="14963775"/>
        <a:ext cx="6172200" cy="3981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82</xdr:row>
      <xdr:rowOff>123825</xdr:rowOff>
    </xdr:from>
    <xdr:to>
      <xdr:col>14</xdr:col>
      <xdr:colOff>200025</xdr:colOff>
      <xdr:row>98</xdr:row>
      <xdr:rowOff>0</xdr:rowOff>
    </xdr:to>
    <xdr:graphicFrame>
      <xdr:nvGraphicFramePr>
        <xdr:cNvPr id="61" name="Chart 61"/>
        <xdr:cNvGraphicFramePr/>
      </xdr:nvGraphicFramePr>
      <xdr:xfrm>
        <a:off x="161925" y="23241000"/>
        <a:ext cx="616267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120</xdr:row>
      <xdr:rowOff>142875</xdr:rowOff>
    </xdr:from>
    <xdr:to>
      <xdr:col>14</xdr:col>
      <xdr:colOff>266700</xdr:colOff>
      <xdr:row>136</xdr:row>
      <xdr:rowOff>19050</xdr:rowOff>
    </xdr:to>
    <xdr:graphicFrame>
      <xdr:nvGraphicFramePr>
        <xdr:cNvPr id="62" name="Chart 62"/>
        <xdr:cNvGraphicFramePr/>
      </xdr:nvGraphicFramePr>
      <xdr:xfrm>
        <a:off x="219075" y="33318450"/>
        <a:ext cx="617220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155</xdr:row>
      <xdr:rowOff>76200</xdr:rowOff>
    </xdr:from>
    <xdr:to>
      <xdr:col>14</xdr:col>
      <xdr:colOff>257175</xdr:colOff>
      <xdr:row>172</xdr:row>
      <xdr:rowOff>28575</xdr:rowOff>
    </xdr:to>
    <xdr:graphicFrame>
      <xdr:nvGraphicFramePr>
        <xdr:cNvPr id="63" name="Chart 63"/>
        <xdr:cNvGraphicFramePr/>
      </xdr:nvGraphicFramePr>
      <xdr:xfrm>
        <a:off x="209550" y="42557700"/>
        <a:ext cx="6172200" cy="4324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188</xdr:row>
      <xdr:rowOff>76200</xdr:rowOff>
    </xdr:from>
    <xdr:to>
      <xdr:col>14</xdr:col>
      <xdr:colOff>257175</xdr:colOff>
      <xdr:row>203</xdr:row>
      <xdr:rowOff>228600</xdr:rowOff>
    </xdr:to>
    <xdr:graphicFrame>
      <xdr:nvGraphicFramePr>
        <xdr:cNvPr id="64" name="Chart 64"/>
        <xdr:cNvGraphicFramePr/>
      </xdr:nvGraphicFramePr>
      <xdr:xfrm>
        <a:off x="209550" y="51311175"/>
        <a:ext cx="6172200" cy="4010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221</xdr:row>
      <xdr:rowOff>28575</xdr:rowOff>
    </xdr:from>
    <xdr:to>
      <xdr:col>14</xdr:col>
      <xdr:colOff>266700</xdr:colOff>
      <xdr:row>236</xdr:row>
      <xdr:rowOff>190500</xdr:rowOff>
    </xdr:to>
    <xdr:graphicFrame>
      <xdr:nvGraphicFramePr>
        <xdr:cNvPr id="65" name="Chart 65"/>
        <xdr:cNvGraphicFramePr/>
      </xdr:nvGraphicFramePr>
      <xdr:xfrm>
        <a:off x="171450" y="60036075"/>
        <a:ext cx="621982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161925</xdr:colOff>
      <xdr:row>253</xdr:row>
      <xdr:rowOff>171450</xdr:rowOff>
    </xdr:from>
    <xdr:to>
      <xdr:col>14</xdr:col>
      <xdr:colOff>209550</xdr:colOff>
      <xdr:row>268</xdr:row>
      <xdr:rowOff>57150</xdr:rowOff>
    </xdr:to>
    <xdr:graphicFrame>
      <xdr:nvGraphicFramePr>
        <xdr:cNvPr id="66" name="Chart 66"/>
        <xdr:cNvGraphicFramePr/>
      </xdr:nvGraphicFramePr>
      <xdr:xfrm>
        <a:off x="161925" y="68751450"/>
        <a:ext cx="617220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123825</xdr:colOff>
      <xdr:row>74</xdr:row>
      <xdr:rowOff>0</xdr:rowOff>
    </xdr:from>
    <xdr:to>
      <xdr:col>12</xdr:col>
      <xdr:colOff>200025</xdr:colOff>
      <xdr:row>74</xdr:row>
      <xdr:rowOff>0</xdr:rowOff>
    </xdr:to>
    <xdr:sp>
      <xdr:nvSpPr>
        <xdr:cNvPr id="67" name="Line 67"/>
        <xdr:cNvSpPr>
          <a:spLocks/>
        </xdr:cNvSpPr>
      </xdr:nvSpPr>
      <xdr:spPr>
        <a:xfrm>
          <a:off x="5400675" y="21059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247</xdr:row>
      <xdr:rowOff>0</xdr:rowOff>
    </xdr:from>
    <xdr:to>
      <xdr:col>12</xdr:col>
      <xdr:colOff>190500</xdr:colOff>
      <xdr:row>247</xdr:row>
      <xdr:rowOff>0</xdr:rowOff>
    </xdr:to>
    <xdr:sp>
      <xdr:nvSpPr>
        <xdr:cNvPr id="68" name="Line 68"/>
        <xdr:cNvSpPr>
          <a:spLocks/>
        </xdr:cNvSpPr>
      </xdr:nvSpPr>
      <xdr:spPr>
        <a:xfrm>
          <a:off x="5391150" y="66979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677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39</xdr:row>
      <xdr:rowOff>200025</xdr:rowOff>
    </xdr:from>
    <xdr:to>
      <xdr:col>14</xdr:col>
      <xdr:colOff>304800</xdr:colOff>
      <xdr:row>39</xdr:row>
      <xdr:rowOff>200025</xdr:rowOff>
    </xdr:to>
    <xdr:sp>
      <xdr:nvSpPr>
        <xdr:cNvPr id="2" name="Line 3"/>
        <xdr:cNvSpPr>
          <a:spLocks/>
        </xdr:cNvSpPr>
      </xdr:nvSpPr>
      <xdr:spPr>
        <a:xfrm>
          <a:off x="7667625" y="11049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75</xdr:row>
      <xdr:rowOff>0</xdr:rowOff>
    </xdr:from>
    <xdr:to>
      <xdr:col>15</xdr:col>
      <xdr:colOff>133350</xdr:colOff>
      <xdr:row>75</xdr:row>
      <xdr:rowOff>0</xdr:rowOff>
    </xdr:to>
    <xdr:graphicFrame>
      <xdr:nvGraphicFramePr>
        <xdr:cNvPr id="3" name="Chart 4"/>
        <xdr:cNvGraphicFramePr/>
      </xdr:nvGraphicFramePr>
      <xdr:xfrm>
        <a:off x="1219200" y="20840700"/>
        <a:ext cx="688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77</xdr:row>
      <xdr:rowOff>200025</xdr:rowOff>
    </xdr:from>
    <xdr:to>
      <xdr:col>14</xdr:col>
      <xdr:colOff>304800</xdr:colOff>
      <xdr:row>77</xdr:row>
      <xdr:rowOff>200025</xdr:rowOff>
    </xdr:to>
    <xdr:sp>
      <xdr:nvSpPr>
        <xdr:cNvPr id="4" name="Line 5"/>
        <xdr:cNvSpPr>
          <a:spLocks/>
        </xdr:cNvSpPr>
      </xdr:nvSpPr>
      <xdr:spPr>
        <a:xfrm>
          <a:off x="7667625" y="21612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111</xdr:row>
      <xdr:rowOff>0</xdr:rowOff>
    </xdr:from>
    <xdr:to>
      <xdr:col>15</xdr:col>
      <xdr:colOff>57150</xdr:colOff>
      <xdr:row>111</xdr:row>
      <xdr:rowOff>0</xdr:rowOff>
    </xdr:to>
    <xdr:graphicFrame>
      <xdr:nvGraphicFramePr>
        <xdr:cNvPr id="5" name="Chart 6"/>
        <xdr:cNvGraphicFramePr/>
      </xdr:nvGraphicFramePr>
      <xdr:xfrm>
        <a:off x="1133475" y="308514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114</xdr:row>
      <xdr:rowOff>200025</xdr:rowOff>
    </xdr:from>
    <xdr:to>
      <xdr:col>14</xdr:col>
      <xdr:colOff>304800</xdr:colOff>
      <xdr:row>114</xdr:row>
      <xdr:rowOff>200025</xdr:rowOff>
    </xdr:to>
    <xdr:sp>
      <xdr:nvSpPr>
        <xdr:cNvPr id="6" name="Line 7"/>
        <xdr:cNvSpPr>
          <a:spLocks/>
        </xdr:cNvSpPr>
      </xdr:nvSpPr>
      <xdr:spPr>
        <a:xfrm>
          <a:off x="7667625" y="31899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145</xdr:row>
      <xdr:rowOff>0</xdr:rowOff>
    </xdr:from>
    <xdr:to>
      <xdr:col>14</xdr:col>
      <xdr:colOff>390525</xdr:colOff>
      <xdr:row>145</xdr:row>
      <xdr:rowOff>0</xdr:rowOff>
    </xdr:to>
    <xdr:graphicFrame>
      <xdr:nvGraphicFramePr>
        <xdr:cNvPr id="7" name="Chart 8"/>
        <xdr:cNvGraphicFramePr/>
      </xdr:nvGraphicFramePr>
      <xdr:xfrm>
        <a:off x="1581150" y="40309800"/>
        <a:ext cx="628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147</xdr:row>
      <xdr:rowOff>200025</xdr:rowOff>
    </xdr:from>
    <xdr:to>
      <xdr:col>14</xdr:col>
      <xdr:colOff>304800</xdr:colOff>
      <xdr:row>147</xdr:row>
      <xdr:rowOff>200025</xdr:rowOff>
    </xdr:to>
    <xdr:sp>
      <xdr:nvSpPr>
        <xdr:cNvPr id="8" name="Line 9"/>
        <xdr:cNvSpPr>
          <a:spLocks/>
        </xdr:cNvSpPr>
      </xdr:nvSpPr>
      <xdr:spPr>
        <a:xfrm>
          <a:off x="7667625" y="41081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184</xdr:row>
      <xdr:rowOff>0</xdr:rowOff>
    </xdr:from>
    <xdr:to>
      <xdr:col>14</xdr:col>
      <xdr:colOff>238125</xdr:colOff>
      <xdr:row>184</xdr:row>
      <xdr:rowOff>0</xdr:rowOff>
    </xdr:to>
    <xdr:graphicFrame>
      <xdr:nvGraphicFramePr>
        <xdr:cNvPr id="9" name="Chart 10"/>
        <xdr:cNvGraphicFramePr/>
      </xdr:nvGraphicFramePr>
      <xdr:xfrm>
        <a:off x="1171575" y="5114925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187</xdr:row>
      <xdr:rowOff>200025</xdr:rowOff>
    </xdr:from>
    <xdr:to>
      <xdr:col>14</xdr:col>
      <xdr:colOff>304800</xdr:colOff>
      <xdr:row>187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7667625" y="52197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209550</xdr:colOff>
      <xdr:row>221</xdr:row>
      <xdr:rowOff>0</xdr:rowOff>
    </xdr:from>
    <xdr:to>
      <xdr:col>14</xdr:col>
      <xdr:colOff>266700</xdr:colOff>
      <xdr:row>221</xdr:row>
      <xdr:rowOff>0</xdr:rowOff>
    </xdr:to>
    <xdr:graphicFrame>
      <xdr:nvGraphicFramePr>
        <xdr:cNvPr id="11" name="Chart 12"/>
        <xdr:cNvGraphicFramePr/>
      </xdr:nvGraphicFramePr>
      <xdr:xfrm>
        <a:off x="819150" y="61436250"/>
        <a:ext cx="6924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724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9724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183</xdr:row>
      <xdr:rowOff>0</xdr:rowOff>
    </xdr:from>
    <xdr:to>
      <xdr:col>14</xdr:col>
      <xdr:colOff>304800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7962900" y="50615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4</xdr:row>
      <xdr:rowOff>0</xdr:rowOff>
    </xdr:from>
    <xdr:to>
      <xdr:col>14</xdr:col>
      <xdr:colOff>304800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962900" y="1123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72</xdr:row>
      <xdr:rowOff>0</xdr:rowOff>
    </xdr:from>
    <xdr:to>
      <xdr:col>14</xdr:col>
      <xdr:colOff>304800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7962900" y="19945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119</xdr:row>
      <xdr:rowOff>0</xdr:rowOff>
    </xdr:from>
    <xdr:to>
      <xdr:col>14</xdr:col>
      <xdr:colOff>304800</xdr:colOff>
      <xdr:row>119</xdr:row>
      <xdr:rowOff>0</xdr:rowOff>
    </xdr:to>
    <xdr:sp>
      <xdr:nvSpPr>
        <xdr:cNvPr id="6" name="Line 6"/>
        <xdr:cNvSpPr>
          <a:spLocks/>
        </xdr:cNvSpPr>
      </xdr:nvSpPr>
      <xdr:spPr>
        <a:xfrm>
          <a:off x="7962900" y="32966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196</xdr:row>
      <xdr:rowOff>0</xdr:rowOff>
    </xdr:from>
    <xdr:to>
      <xdr:col>14</xdr:col>
      <xdr:colOff>304800</xdr:colOff>
      <xdr:row>196</xdr:row>
      <xdr:rowOff>0</xdr:rowOff>
    </xdr:to>
    <xdr:sp>
      <xdr:nvSpPr>
        <xdr:cNvPr id="7" name="Line 7"/>
        <xdr:cNvSpPr>
          <a:spLocks/>
        </xdr:cNvSpPr>
      </xdr:nvSpPr>
      <xdr:spPr>
        <a:xfrm>
          <a:off x="7962900" y="5383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962900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24</xdr:row>
      <xdr:rowOff>200025</xdr:rowOff>
    </xdr:from>
    <xdr:to>
      <xdr:col>14</xdr:col>
      <xdr:colOff>342900</xdr:colOff>
      <xdr:row>24</xdr:row>
      <xdr:rowOff>200025</xdr:rowOff>
    </xdr:to>
    <xdr:sp>
      <xdr:nvSpPr>
        <xdr:cNvPr id="9" name="Line 9"/>
        <xdr:cNvSpPr>
          <a:spLocks/>
        </xdr:cNvSpPr>
      </xdr:nvSpPr>
      <xdr:spPr>
        <a:xfrm>
          <a:off x="8001000" y="6867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61</xdr:row>
      <xdr:rowOff>200025</xdr:rowOff>
    </xdr:from>
    <xdr:to>
      <xdr:col>14</xdr:col>
      <xdr:colOff>295275</xdr:colOff>
      <xdr:row>61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953375" y="17106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111</xdr:row>
      <xdr:rowOff>200025</xdr:rowOff>
    </xdr:from>
    <xdr:to>
      <xdr:col>14</xdr:col>
      <xdr:colOff>304800</xdr:colOff>
      <xdr:row>111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7962900" y="30956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135</xdr:row>
      <xdr:rowOff>200025</xdr:rowOff>
    </xdr:from>
    <xdr:to>
      <xdr:col>14</xdr:col>
      <xdr:colOff>304800</xdr:colOff>
      <xdr:row>135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962900" y="37604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157</xdr:row>
      <xdr:rowOff>200025</xdr:rowOff>
    </xdr:from>
    <xdr:to>
      <xdr:col>14</xdr:col>
      <xdr:colOff>304800</xdr:colOff>
      <xdr:row>157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7962900" y="4370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180</xdr:row>
      <xdr:rowOff>190500</xdr:rowOff>
    </xdr:from>
    <xdr:to>
      <xdr:col>14</xdr:col>
      <xdr:colOff>342900</xdr:colOff>
      <xdr:row>180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8001000" y="50063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73</xdr:row>
      <xdr:rowOff>0</xdr:rowOff>
    </xdr:from>
    <xdr:to>
      <xdr:col>14</xdr:col>
      <xdr:colOff>342900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8001000" y="20221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83</xdr:row>
      <xdr:rowOff>200025</xdr:rowOff>
    </xdr:from>
    <xdr:to>
      <xdr:col>14</xdr:col>
      <xdr:colOff>304800</xdr:colOff>
      <xdr:row>83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962900" y="2320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68</xdr:row>
      <xdr:rowOff>0</xdr:rowOff>
    </xdr:from>
    <xdr:to>
      <xdr:col>14</xdr:col>
      <xdr:colOff>304800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962900" y="18840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75</xdr:row>
      <xdr:rowOff>0</xdr:rowOff>
    </xdr:from>
    <xdr:to>
      <xdr:col>14</xdr:col>
      <xdr:colOff>304800</xdr:colOff>
      <xdr:row>75</xdr:row>
      <xdr:rowOff>0</xdr:rowOff>
    </xdr:to>
    <xdr:sp>
      <xdr:nvSpPr>
        <xdr:cNvPr id="18" name="Line 18"/>
        <xdr:cNvSpPr>
          <a:spLocks/>
        </xdr:cNvSpPr>
      </xdr:nvSpPr>
      <xdr:spPr>
        <a:xfrm>
          <a:off x="7962900" y="2077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140</xdr:row>
      <xdr:rowOff>0</xdr:rowOff>
    </xdr:from>
    <xdr:to>
      <xdr:col>14</xdr:col>
      <xdr:colOff>304800</xdr:colOff>
      <xdr:row>140</xdr:row>
      <xdr:rowOff>0</xdr:rowOff>
    </xdr:to>
    <xdr:sp>
      <xdr:nvSpPr>
        <xdr:cNvPr id="19" name="Line 19"/>
        <xdr:cNvSpPr>
          <a:spLocks/>
        </xdr:cNvSpPr>
      </xdr:nvSpPr>
      <xdr:spPr>
        <a:xfrm>
          <a:off x="7962900" y="38785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200</xdr:row>
      <xdr:rowOff>0</xdr:rowOff>
    </xdr:from>
    <xdr:to>
      <xdr:col>14</xdr:col>
      <xdr:colOff>304800</xdr:colOff>
      <xdr:row>200</xdr:row>
      <xdr:rowOff>0</xdr:rowOff>
    </xdr:to>
    <xdr:sp>
      <xdr:nvSpPr>
        <xdr:cNvPr id="20" name="Line 20"/>
        <xdr:cNvSpPr>
          <a:spLocks/>
        </xdr:cNvSpPr>
      </xdr:nvSpPr>
      <xdr:spPr>
        <a:xfrm>
          <a:off x="7962900" y="54825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29</xdr:col>
      <xdr:colOff>457200</xdr:colOff>
      <xdr:row>22</xdr:row>
      <xdr:rowOff>28575</xdr:rowOff>
    </xdr:to>
    <xdr:graphicFrame>
      <xdr:nvGraphicFramePr>
        <xdr:cNvPr id="21" name="Chart 21"/>
        <xdr:cNvGraphicFramePr/>
      </xdr:nvGraphicFramePr>
      <xdr:xfrm>
        <a:off x="10229850" y="295275"/>
        <a:ext cx="65532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29</xdr:col>
      <xdr:colOff>466725</xdr:colOff>
      <xdr:row>46</xdr:row>
      <xdr:rowOff>9525</xdr:rowOff>
    </xdr:to>
    <xdr:graphicFrame>
      <xdr:nvGraphicFramePr>
        <xdr:cNvPr id="22" name="Chart 22"/>
        <xdr:cNvGraphicFramePr/>
      </xdr:nvGraphicFramePr>
      <xdr:xfrm>
        <a:off x="10229850" y="6667500"/>
        <a:ext cx="6562725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61</xdr:row>
      <xdr:rowOff>0</xdr:rowOff>
    </xdr:from>
    <xdr:to>
      <xdr:col>29</xdr:col>
      <xdr:colOff>476250</xdr:colOff>
      <xdr:row>80</xdr:row>
      <xdr:rowOff>19050</xdr:rowOff>
    </xdr:to>
    <xdr:graphicFrame>
      <xdr:nvGraphicFramePr>
        <xdr:cNvPr id="23" name="Chart 23"/>
        <xdr:cNvGraphicFramePr/>
      </xdr:nvGraphicFramePr>
      <xdr:xfrm>
        <a:off x="10229850" y="16906875"/>
        <a:ext cx="657225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82</xdr:row>
      <xdr:rowOff>285750</xdr:rowOff>
    </xdr:from>
    <xdr:to>
      <xdr:col>29</xdr:col>
      <xdr:colOff>495300</xdr:colOff>
      <xdr:row>102</xdr:row>
      <xdr:rowOff>28575</xdr:rowOff>
    </xdr:to>
    <xdr:graphicFrame>
      <xdr:nvGraphicFramePr>
        <xdr:cNvPr id="24" name="Chart 24"/>
        <xdr:cNvGraphicFramePr/>
      </xdr:nvGraphicFramePr>
      <xdr:xfrm>
        <a:off x="10239375" y="22993350"/>
        <a:ext cx="6581775" cy="528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111</xdr:row>
      <xdr:rowOff>0</xdr:rowOff>
    </xdr:from>
    <xdr:to>
      <xdr:col>29</xdr:col>
      <xdr:colOff>495300</xdr:colOff>
      <xdr:row>129</xdr:row>
      <xdr:rowOff>104775</xdr:rowOff>
    </xdr:to>
    <xdr:graphicFrame>
      <xdr:nvGraphicFramePr>
        <xdr:cNvPr id="25" name="Chart 25"/>
        <xdr:cNvGraphicFramePr/>
      </xdr:nvGraphicFramePr>
      <xdr:xfrm>
        <a:off x="10229850" y="30756225"/>
        <a:ext cx="6591300" cy="507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135</xdr:row>
      <xdr:rowOff>0</xdr:rowOff>
    </xdr:from>
    <xdr:to>
      <xdr:col>29</xdr:col>
      <xdr:colOff>504825</xdr:colOff>
      <xdr:row>154</xdr:row>
      <xdr:rowOff>0</xdr:rowOff>
    </xdr:to>
    <xdr:graphicFrame>
      <xdr:nvGraphicFramePr>
        <xdr:cNvPr id="26" name="Chart 26"/>
        <xdr:cNvGraphicFramePr/>
      </xdr:nvGraphicFramePr>
      <xdr:xfrm>
        <a:off x="10229850" y="37404675"/>
        <a:ext cx="6600825" cy="524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157</xdr:row>
      <xdr:rowOff>0</xdr:rowOff>
    </xdr:from>
    <xdr:to>
      <xdr:col>29</xdr:col>
      <xdr:colOff>514350</xdr:colOff>
      <xdr:row>175</xdr:row>
      <xdr:rowOff>28575</xdr:rowOff>
    </xdr:to>
    <xdr:graphicFrame>
      <xdr:nvGraphicFramePr>
        <xdr:cNvPr id="27" name="Chart 27"/>
        <xdr:cNvGraphicFramePr/>
      </xdr:nvGraphicFramePr>
      <xdr:xfrm>
        <a:off x="10229850" y="43500675"/>
        <a:ext cx="6610350" cy="500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180</xdr:row>
      <xdr:rowOff>0</xdr:rowOff>
    </xdr:from>
    <xdr:to>
      <xdr:col>29</xdr:col>
      <xdr:colOff>523875</xdr:colOff>
      <xdr:row>199</xdr:row>
      <xdr:rowOff>38100</xdr:rowOff>
    </xdr:to>
    <xdr:graphicFrame>
      <xdr:nvGraphicFramePr>
        <xdr:cNvPr id="28" name="Chart 28"/>
        <xdr:cNvGraphicFramePr/>
      </xdr:nvGraphicFramePr>
      <xdr:xfrm>
        <a:off x="10229850" y="49872900"/>
        <a:ext cx="6619875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48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9724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</xdr:row>
      <xdr:rowOff>228600</xdr:rowOff>
    </xdr:from>
    <xdr:to>
      <xdr:col>12</xdr:col>
      <xdr:colOff>285750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257925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18</xdr:row>
      <xdr:rowOff>209550</xdr:rowOff>
    </xdr:from>
    <xdr:to>
      <xdr:col>12</xdr:col>
      <xdr:colOff>285750</xdr:colOff>
      <xdr:row>18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257925" y="527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209550</xdr:rowOff>
    </xdr:from>
    <xdr:to>
      <xdr:col>12</xdr:col>
      <xdr:colOff>285750</xdr:colOff>
      <xdr:row>35</xdr:row>
      <xdr:rowOff>209550</xdr:rowOff>
    </xdr:to>
    <xdr:sp>
      <xdr:nvSpPr>
        <xdr:cNvPr id="5" name="Line 5"/>
        <xdr:cNvSpPr>
          <a:spLocks/>
        </xdr:cNvSpPr>
      </xdr:nvSpPr>
      <xdr:spPr>
        <a:xfrm>
          <a:off x="6257925" y="10020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52</xdr:row>
      <xdr:rowOff>209550</xdr:rowOff>
    </xdr:from>
    <xdr:to>
      <xdr:col>12</xdr:col>
      <xdr:colOff>285750</xdr:colOff>
      <xdr:row>52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6257925" y="1477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69</xdr:row>
      <xdr:rowOff>228600</xdr:rowOff>
    </xdr:from>
    <xdr:to>
      <xdr:col>12</xdr:col>
      <xdr:colOff>285750</xdr:colOff>
      <xdr:row>69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6257925" y="1954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86</xdr:row>
      <xdr:rowOff>219075</xdr:rowOff>
    </xdr:from>
    <xdr:to>
      <xdr:col>12</xdr:col>
      <xdr:colOff>285750</xdr:colOff>
      <xdr:row>86</xdr:row>
      <xdr:rowOff>219075</xdr:rowOff>
    </xdr:to>
    <xdr:sp>
      <xdr:nvSpPr>
        <xdr:cNvPr id="8" name="Line 8"/>
        <xdr:cNvSpPr>
          <a:spLocks/>
        </xdr:cNvSpPr>
      </xdr:nvSpPr>
      <xdr:spPr>
        <a:xfrm>
          <a:off x="6257925" y="2432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103</xdr:row>
      <xdr:rowOff>228600</xdr:rowOff>
    </xdr:from>
    <xdr:to>
      <xdr:col>12</xdr:col>
      <xdr:colOff>285750</xdr:colOff>
      <xdr:row>103</xdr:row>
      <xdr:rowOff>228600</xdr:rowOff>
    </xdr:to>
    <xdr:sp>
      <xdr:nvSpPr>
        <xdr:cNvPr id="9" name="Line 9"/>
        <xdr:cNvSpPr>
          <a:spLocks/>
        </xdr:cNvSpPr>
      </xdr:nvSpPr>
      <xdr:spPr>
        <a:xfrm>
          <a:off x="6257925" y="29117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120</xdr:row>
      <xdr:rowOff>228600</xdr:rowOff>
    </xdr:from>
    <xdr:to>
      <xdr:col>12</xdr:col>
      <xdr:colOff>285750</xdr:colOff>
      <xdr:row>120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6257925" y="33909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2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  <sheetName val="Sheet1"/>
      <sheetName val="สรุปหมวด"/>
    </sheetNames>
    <sheetDataSet>
      <sheetData sheetId="1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36">
          <cell r="F36">
            <v>5.963963963963964</v>
          </cell>
          <cell r="G36">
            <v>8.612612612612613</v>
          </cell>
          <cell r="H36">
            <v>7.891891891891892</v>
          </cell>
          <cell r="I36">
            <v>10.288288288288289</v>
          </cell>
          <cell r="J36">
            <v>11.27927927927928</v>
          </cell>
          <cell r="K36">
            <v>11.963963963963964</v>
          </cell>
          <cell r="L36">
            <v>12.108108108108109</v>
          </cell>
          <cell r="M36">
            <v>31.585585585585587</v>
          </cell>
          <cell r="Q36">
            <v>0.036036036036036036</v>
          </cell>
          <cell r="R36">
            <v>0.2702702702702703</v>
          </cell>
        </row>
      </sheetData>
      <sheetData sheetId="2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34">
          <cell r="F34">
            <v>4.618502968003475</v>
          </cell>
          <cell r="G34">
            <v>9.150137541624439</v>
          </cell>
          <cell r="H34">
            <v>6.992905747792095</v>
          </cell>
          <cell r="I34">
            <v>10.23599247140582</v>
          </cell>
          <cell r="J34">
            <v>13.16056174895034</v>
          </cell>
          <cell r="K34">
            <v>14.318807007383814</v>
          </cell>
          <cell r="L34">
            <v>12.306355870855654</v>
          </cell>
          <cell r="M34">
            <v>27.899232662516287</v>
          </cell>
          <cell r="Q34">
            <v>0.3185174460692052</v>
          </cell>
          <cell r="R34">
            <v>0.9989865353988707</v>
          </cell>
        </row>
      </sheetData>
      <sheetData sheetId="3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31">
          <cell r="F31">
            <v>7.937667397126857</v>
          </cell>
          <cell r="G31">
            <v>6.574141709276844</v>
          </cell>
          <cell r="H31">
            <v>6.744582420258096</v>
          </cell>
          <cell r="I31">
            <v>9.593377160944728</v>
          </cell>
          <cell r="J31">
            <v>12.344777209642075</v>
          </cell>
          <cell r="K31">
            <v>15.461407353299245</v>
          </cell>
          <cell r="L31">
            <v>13.635256878500122</v>
          </cell>
          <cell r="M31">
            <v>26.442658875091308</v>
          </cell>
          <cell r="Q31">
            <v>1.0469929388848307</v>
          </cell>
          <cell r="R31">
            <v>0.2191380569758948</v>
          </cell>
        </row>
      </sheetData>
      <sheetData sheetId="4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37">
          <cell r="F37">
            <v>5.426356589147287</v>
          </cell>
          <cell r="G37">
            <v>6.893687707641196</v>
          </cell>
          <cell r="H37">
            <v>7.751937984496124</v>
          </cell>
          <cell r="I37">
            <v>14.451827242524917</v>
          </cell>
          <cell r="J37">
            <v>14.673311184939092</v>
          </cell>
          <cell r="K37">
            <v>17.691029900332225</v>
          </cell>
          <cell r="L37">
            <v>9.939091915836102</v>
          </cell>
          <cell r="M37">
            <v>21.373200442967885</v>
          </cell>
          <cell r="Q37">
            <v>0.7751937984496124</v>
          </cell>
          <cell r="R37">
            <v>1.0243632336655593</v>
          </cell>
        </row>
      </sheetData>
      <sheetData sheetId="5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34">
          <cell r="F34">
            <v>1.9302949061662198</v>
          </cell>
          <cell r="G34">
            <v>6.514745308310992</v>
          </cell>
          <cell r="H34">
            <v>6.005361930294906</v>
          </cell>
          <cell r="I34">
            <v>11.179624664879357</v>
          </cell>
          <cell r="J34">
            <v>11.95710455764075</v>
          </cell>
          <cell r="K34">
            <v>18.257372654155496</v>
          </cell>
          <cell r="L34">
            <v>16.99731903485255</v>
          </cell>
          <cell r="M34">
            <v>26.0857908847185</v>
          </cell>
          <cell r="Q34">
            <v>0.16085790884718498</v>
          </cell>
          <cell r="R34">
            <v>0.9115281501340483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SheetLayoutView="100" workbookViewId="0" topLeftCell="A95">
      <selection activeCell="M99" sqref="M99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3.25">
      <c r="A2" s="52" t="s">
        <v>178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6.25" customHeight="1">
      <c r="A3" s="45" t="s">
        <v>0</v>
      </c>
      <c r="B3" s="45" t="s">
        <v>1</v>
      </c>
      <c r="C3" s="46" t="s">
        <v>3</v>
      </c>
      <c r="D3" s="48" t="s">
        <v>4</v>
      </c>
      <c r="E3" s="49"/>
      <c r="F3" s="49"/>
      <c r="G3" s="49"/>
      <c r="H3" s="49"/>
      <c r="I3" s="49"/>
      <c r="J3" s="49"/>
      <c r="K3" s="50"/>
      <c r="L3" s="47" t="s">
        <v>5</v>
      </c>
      <c r="M3" s="44" t="s">
        <v>6</v>
      </c>
      <c r="N3" s="44" t="s">
        <v>7</v>
      </c>
      <c r="O3" s="47" t="s">
        <v>8</v>
      </c>
      <c r="P3" s="47"/>
    </row>
    <row r="4" spans="1:16" ht="26.25" customHeight="1">
      <c r="A4" s="45"/>
      <c r="B4" s="45"/>
      <c r="C4" s="46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47"/>
      <c r="M4" s="44"/>
      <c r="N4" s="44"/>
      <c r="O4" s="2" t="s">
        <v>9</v>
      </c>
      <c r="P4" s="2" t="s">
        <v>10</v>
      </c>
    </row>
    <row r="5" spans="1:16" ht="21.75">
      <c r="A5" s="3" t="s">
        <v>52</v>
      </c>
      <c r="B5" s="3" t="s">
        <v>20</v>
      </c>
      <c r="C5" s="4">
        <f>SUM(D5:K5,O5:P5)</f>
        <v>87</v>
      </c>
      <c r="D5" s="2">
        <v>15</v>
      </c>
      <c r="E5" s="2">
        <v>11</v>
      </c>
      <c r="F5" s="2">
        <v>7</v>
      </c>
      <c r="G5" s="2">
        <v>5</v>
      </c>
      <c r="H5" s="2">
        <v>7</v>
      </c>
      <c r="I5" s="2">
        <v>5</v>
      </c>
      <c r="J5" s="2">
        <v>0</v>
      </c>
      <c r="K5" s="2">
        <v>19</v>
      </c>
      <c r="L5" s="2">
        <f>SUM(D5:K5)</f>
        <v>69</v>
      </c>
      <c r="M5" s="5">
        <f>(1*E5+1.5*F5+2*G5+2.5*H5+3*I5+3.5*J5+4*K5)/L5</f>
        <v>2.028985507246377</v>
      </c>
      <c r="N5" s="5">
        <f>SQRT((D5*0^2+E5*1^2+F5*1.5^2+G5*2^2+H5*2.5^2+I5*3^2+J5*3.5^2+K5*4^2)/L5-M5^2)</f>
        <v>1.5009273895746813</v>
      </c>
      <c r="O5" s="2">
        <v>18</v>
      </c>
      <c r="P5" s="2">
        <v>0</v>
      </c>
    </row>
    <row r="6" spans="1:16" ht="21.75">
      <c r="A6" s="3" t="s">
        <v>51</v>
      </c>
      <c r="B6" s="3" t="s">
        <v>19</v>
      </c>
      <c r="C6" s="4">
        <f aca="true" t="shared" si="0" ref="C6:C25">SUM(D6:K6,O6:P6)</f>
        <v>298</v>
      </c>
      <c r="D6" s="2">
        <v>18</v>
      </c>
      <c r="E6" s="2">
        <v>31</v>
      </c>
      <c r="F6" s="2">
        <v>22</v>
      </c>
      <c r="G6" s="2">
        <v>39</v>
      </c>
      <c r="H6" s="2">
        <v>36</v>
      </c>
      <c r="I6" s="2">
        <v>64</v>
      </c>
      <c r="J6" s="2">
        <v>60</v>
      </c>
      <c r="K6" s="2">
        <v>26</v>
      </c>
      <c r="L6" s="2">
        <f aca="true" t="shared" si="1" ref="L6:L25">SUM(D6:K6)</f>
        <v>296</v>
      </c>
      <c r="M6" s="5">
        <f aca="true" t="shared" si="2" ref="M6:M25">(1*E6+1.5*F6+2*G6+2.5*H6+3*I6+3.5*J6+4*K6)/L6</f>
        <v>2.4932432432432434</v>
      </c>
      <c r="N6" s="5">
        <f aca="true" t="shared" si="3" ref="N6:N25">SQRT((D6*0^2+E6*1^2+F6*1.5^2+G6*2^2+H6*2.5^2+I6*3^2+J6*3.5^2+K6*4^2)/L6-M6^2)</f>
        <v>1.0850434143862602</v>
      </c>
      <c r="O6" s="2">
        <v>2</v>
      </c>
      <c r="P6" s="2">
        <v>0</v>
      </c>
    </row>
    <row r="7" spans="1:16" ht="21.75">
      <c r="A7" s="3" t="s">
        <v>53</v>
      </c>
      <c r="B7" s="3" t="s">
        <v>21</v>
      </c>
      <c r="C7" s="4">
        <f t="shared" si="0"/>
        <v>298</v>
      </c>
      <c r="D7" s="2">
        <v>52</v>
      </c>
      <c r="E7" s="2">
        <v>29</v>
      </c>
      <c r="F7" s="2">
        <v>21</v>
      </c>
      <c r="G7" s="2">
        <v>26</v>
      </c>
      <c r="H7" s="2">
        <v>30</v>
      </c>
      <c r="I7" s="2">
        <v>40</v>
      </c>
      <c r="J7" s="2">
        <v>24</v>
      </c>
      <c r="K7" s="2">
        <v>71</v>
      </c>
      <c r="L7" s="2">
        <f t="shared" si="1"/>
        <v>293</v>
      </c>
      <c r="M7" s="5">
        <f t="shared" si="2"/>
        <v>2.3054607508532423</v>
      </c>
      <c r="N7" s="5">
        <f t="shared" si="3"/>
        <v>1.4314975365906033</v>
      </c>
      <c r="O7" s="2">
        <v>0</v>
      </c>
      <c r="P7" s="2">
        <v>5</v>
      </c>
    </row>
    <row r="8" spans="1:16" ht="21.75">
      <c r="A8" s="3" t="s">
        <v>54</v>
      </c>
      <c r="B8" s="3" t="s">
        <v>22</v>
      </c>
      <c r="C8" s="4">
        <f t="shared" si="0"/>
        <v>136</v>
      </c>
      <c r="D8" s="2">
        <v>1</v>
      </c>
      <c r="E8" s="2">
        <v>10</v>
      </c>
      <c r="F8" s="2">
        <v>31</v>
      </c>
      <c r="G8" s="2">
        <v>44</v>
      </c>
      <c r="H8" s="2">
        <v>28</v>
      </c>
      <c r="I8" s="2">
        <v>11</v>
      </c>
      <c r="J8" s="2">
        <v>5</v>
      </c>
      <c r="K8" s="2">
        <v>6</v>
      </c>
      <c r="L8" s="2">
        <f t="shared" si="1"/>
        <v>136</v>
      </c>
      <c r="M8" s="5">
        <f t="shared" si="2"/>
        <v>2.125</v>
      </c>
      <c r="N8" s="5">
        <f t="shared" si="3"/>
        <v>0.7320147459138336</v>
      </c>
      <c r="O8" s="2">
        <v>0</v>
      </c>
      <c r="P8" s="2">
        <v>0</v>
      </c>
    </row>
    <row r="9" spans="1:16" ht="21.75">
      <c r="A9" s="3" t="s">
        <v>55</v>
      </c>
      <c r="B9" s="3" t="s">
        <v>23</v>
      </c>
      <c r="C9" s="4">
        <f t="shared" si="0"/>
        <v>43</v>
      </c>
      <c r="D9" s="2">
        <v>2</v>
      </c>
      <c r="E9" s="2">
        <v>8</v>
      </c>
      <c r="F9" s="2">
        <v>14</v>
      </c>
      <c r="G9" s="2">
        <v>8</v>
      </c>
      <c r="H9" s="2">
        <v>11</v>
      </c>
      <c r="I9" s="2">
        <v>0</v>
      </c>
      <c r="J9" s="2">
        <v>0</v>
      </c>
      <c r="K9" s="2">
        <v>0</v>
      </c>
      <c r="L9" s="2">
        <f t="shared" si="1"/>
        <v>43</v>
      </c>
      <c r="M9" s="5">
        <f t="shared" si="2"/>
        <v>1.686046511627907</v>
      </c>
      <c r="N9" s="5">
        <f t="shared" si="3"/>
        <v>0.6472055837244532</v>
      </c>
      <c r="O9" s="2">
        <v>0</v>
      </c>
      <c r="P9" s="2">
        <v>0</v>
      </c>
    </row>
    <row r="10" spans="1:16" ht="21.75">
      <c r="A10" s="3" t="s">
        <v>56</v>
      </c>
      <c r="B10" s="3" t="s">
        <v>24</v>
      </c>
      <c r="C10" s="4">
        <f t="shared" si="0"/>
        <v>298</v>
      </c>
      <c r="D10" s="2">
        <v>21</v>
      </c>
      <c r="E10" s="2">
        <v>35</v>
      </c>
      <c r="F10" s="2">
        <v>15</v>
      </c>
      <c r="G10" s="2">
        <v>35</v>
      </c>
      <c r="H10" s="2">
        <v>42</v>
      </c>
      <c r="I10" s="2">
        <v>57</v>
      </c>
      <c r="J10" s="2">
        <v>57</v>
      </c>
      <c r="K10" s="2">
        <v>36</v>
      </c>
      <c r="L10" s="2">
        <f t="shared" si="1"/>
        <v>298</v>
      </c>
      <c r="M10" s="5">
        <f t="shared" si="2"/>
        <v>2.5067114093959733</v>
      </c>
      <c r="N10" s="5">
        <f t="shared" si="3"/>
        <v>1.1380935683882663</v>
      </c>
      <c r="O10" s="2">
        <v>0</v>
      </c>
      <c r="P10" s="2">
        <v>0</v>
      </c>
    </row>
    <row r="11" spans="1:16" ht="21.75">
      <c r="A11" s="3" t="s">
        <v>57</v>
      </c>
      <c r="B11" s="3" t="s">
        <v>25</v>
      </c>
      <c r="C11" s="4">
        <f t="shared" si="0"/>
        <v>298</v>
      </c>
      <c r="D11" s="2">
        <v>11</v>
      </c>
      <c r="E11" s="2">
        <v>12</v>
      </c>
      <c r="F11" s="2">
        <v>16</v>
      </c>
      <c r="G11" s="2">
        <v>36</v>
      </c>
      <c r="H11" s="2">
        <v>46</v>
      </c>
      <c r="I11" s="2">
        <v>66</v>
      </c>
      <c r="J11" s="2">
        <v>58</v>
      </c>
      <c r="K11" s="2">
        <v>49</v>
      </c>
      <c r="L11" s="2">
        <f t="shared" si="1"/>
        <v>294</v>
      </c>
      <c r="M11" s="5">
        <f t="shared" si="2"/>
        <v>2.7891156462585034</v>
      </c>
      <c r="N11" s="5">
        <f t="shared" si="3"/>
        <v>0.9775110175067242</v>
      </c>
      <c r="O11" s="2">
        <v>2</v>
      </c>
      <c r="P11" s="2">
        <v>2</v>
      </c>
    </row>
    <row r="12" spans="1:16" ht="21.75">
      <c r="A12" s="3" t="s">
        <v>143</v>
      </c>
      <c r="B12" s="24" t="s">
        <v>38</v>
      </c>
      <c r="C12" s="4">
        <f t="shared" si="0"/>
        <v>136</v>
      </c>
      <c r="D12" s="2">
        <v>1</v>
      </c>
      <c r="E12" s="2">
        <v>0</v>
      </c>
      <c r="F12" s="2">
        <v>5</v>
      </c>
      <c r="G12" s="2">
        <v>20</v>
      </c>
      <c r="H12" s="2">
        <v>21</v>
      </c>
      <c r="I12" s="2">
        <v>33</v>
      </c>
      <c r="J12" s="2">
        <v>32</v>
      </c>
      <c r="K12" s="2">
        <v>24</v>
      </c>
      <c r="L12" s="2">
        <f t="shared" si="1"/>
        <v>136</v>
      </c>
      <c r="M12" s="5">
        <f t="shared" si="2"/>
        <v>2.9926470588235294</v>
      </c>
      <c r="N12" s="5">
        <f t="shared" si="3"/>
        <v>0.7548502337765586</v>
      </c>
      <c r="O12" s="2">
        <v>0</v>
      </c>
      <c r="P12" s="2">
        <v>0</v>
      </c>
    </row>
    <row r="13" spans="1:16" ht="21.75">
      <c r="A13" s="3" t="s">
        <v>58</v>
      </c>
      <c r="B13" s="3" t="s">
        <v>26</v>
      </c>
      <c r="C13" s="4">
        <f t="shared" si="0"/>
        <v>298</v>
      </c>
      <c r="D13" s="2">
        <v>16</v>
      </c>
      <c r="E13" s="2">
        <v>14</v>
      </c>
      <c r="F13" s="2">
        <v>24</v>
      </c>
      <c r="G13" s="2">
        <v>31</v>
      </c>
      <c r="H13" s="2">
        <v>41</v>
      </c>
      <c r="I13" s="2">
        <v>57</v>
      </c>
      <c r="J13" s="2">
        <v>78</v>
      </c>
      <c r="K13" s="2">
        <v>34</v>
      </c>
      <c r="L13" s="2">
        <f t="shared" si="1"/>
        <v>295</v>
      </c>
      <c r="M13" s="5">
        <f t="shared" si="2"/>
        <v>2.6932203389830507</v>
      </c>
      <c r="N13" s="5">
        <f t="shared" si="3"/>
        <v>1.0431153480880406</v>
      </c>
      <c r="O13" s="2">
        <v>3</v>
      </c>
      <c r="P13" s="2">
        <v>0</v>
      </c>
    </row>
    <row r="14" spans="1:16" ht="21.75">
      <c r="A14" s="3" t="s">
        <v>59</v>
      </c>
      <c r="B14" s="3" t="s">
        <v>27</v>
      </c>
      <c r="C14" s="4">
        <f t="shared" si="0"/>
        <v>298</v>
      </c>
      <c r="D14" s="2">
        <v>23</v>
      </c>
      <c r="E14" s="2">
        <v>8</v>
      </c>
      <c r="F14" s="2">
        <v>25</v>
      </c>
      <c r="G14" s="2">
        <v>25</v>
      </c>
      <c r="H14" s="2">
        <v>42</v>
      </c>
      <c r="I14" s="2">
        <v>55</v>
      </c>
      <c r="J14" s="2">
        <v>58</v>
      </c>
      <c r="K14" s="2">
        <v>59</v>
      </c>
      <c r="L14" s="2">
        <f t="shared" si="1"/>
        <v>295</v>
      </c>
      <c r="M14" s="5">
        <f t="shared" si="2"/>
        <v>2.727118644067797</v>
      </c>
      <c r="N14" s="5">
        <f t="shared" si="3"/>
        <v>1.1383649452769737</v>
      </c>
      <c r="O14" s="2">
        <v>3</v>
      </c>
      <c r="P14" s="2">
        <v>0</v>
      </c>
    </row>
    <row r="15" spans="1:16" ht="21.75">
      <c r="A15" s="3" t="s">
        <v>179</v>
      </c>
      <c r="B15" s="3" t="s">
        <v>180</v>
      </c>
      <c r="C15" s="4">
        <f t="shared" si="0"/>
        <v>87</v>
      </c>
      <c r="D15" s="2">
        <v>6</v>
      </c>
      <c r="E15" s="2">
        <v>3</v>
      </c>
      <c r="F15" s="2">
        <v>6</v>
      </c>
      <c r="G15" s="2">
        <v>6</v>
      </c>
      <c r="H15" s="2">
        <v>16</v>
      </c>
      <c r="I15" s="2">
        <v>31</v>
      </c>
      <c r="J15" s="2">
        <v>14</v>
      </c>
      <c r="K15" s="2">
        <v>3</v>
      </c>
      <c r="L15" s="2">
        <f t="shared" si="1"/>
        <v>85</v>
      </c>
      <c r="M15" s="5">
        <f t="shared" si="2"/>
        <v>2.5647058823529414</v>
      </c>
      <c r="N15" s="5">
        <f t="shared" si="3"/>
        <v>0.9695002815098869</v>
      </c>
      <c r="O15" s="2">
        <v>2</v>
      </c>
      <c r="P15" s="2">
        <v>0</v>
      </c>
    </row>
    <row r="16" spans="1:16" ht="21.75">
      <c r="A16" s="3" t="s">
        <v>60</v>
      </c>
      <c r="B16" s="3" t="s">
        <v>28</v>
      </c>
      <c r="C16" s="4">
        <f t="shared" si="0"/>
        <v>298</v>
      </c>
      <c r="D16" s="2">
        <v>25</v>
      </c>
      <c r="E16" s="2">
        <v>43</v>
      </c>
      <c r="F16" s="2">
        <v>46</v>
      </c>
      <c r="G16" s="2">
        <v>85</v>
      </c>
      <c r="H16" s="2">
        <v>46</v>
      </c>
      <c r="I16" s="2">
        <v>52</v>
      </c>
      <c r="J16" s="2">
        <v>0</v>
      </c>
      <c r="K16" s="2">
        <v>0</v>
      </c>
      <c r="L16" s="2">
        <f t="shared" si="1"/>
        <v>297</v>
      </c>
      <c r="M16" s="5">
        <f t="shared" si="2"/>
        <v>1.861952861952862</v>
      </c>
      <c r="N16" s="5">
        <f t="shared" si="3"/>
        <v>0.8455469955500571</v>
      </c>
      <c r="O16" s="2">
        <v>1</v>
      </c>
      <c r="P16" s="2">
        <v>0</v>
      </c>
    </row>
    <row r="17" spans="1:16" ht="21.75">
      <c r="A17" s="3" t="s">
        <v>61</v>
      </c>
      <c r="B17" s="3" t="s">
        <v>29</v>
      </c>
      <c r="C17" s="4">
        <f t="shared" si="0"/>
        <v>298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69</v>
      </c>
      <c r="J17" s="2">
        <v>63</v>
      </c>
      <c r="K17" s="2">
        <v>164</v>
      </c>
      <c r="L17" s="2">
        <f t="shared" si="1"/>
        <v>298</v>
      </c>
      <c r="M17" s="5">
        <f>(1*E17+1.5*F17+2*G17+2.5*H17+3*I17+3.5*J17+4*K17)/L17</f>
        <v>3.6359060402684564</v>
      </c>
      <c r="N17" s="5">
        <f>SQRT((D17*0^2+E17*1^2+F17*1.5^2+G17*2^2+H17*2.5^2+I17*3^2+J17*3.5^2+K17*4^2)/L17-M17^2)</f>
        <v>0.5091307415359418</v>
      </c>
      <c r="O17" s="2">
        <v>0</v>
      </c>
      <c r="P17" s="2">
        <v>0</v>
      </c>
    </row>
    <row r="18" spans="1:16" ht="21.75">
      <c r="A18" s="3" t="s">
        <v>81</v>
      </c>
      <c r="B18" s="3" t="s">
        <v>80</v>
      </c>
      <c r="C18" s="4">
        <f t="shared" si="0"/>
        <v>21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4</v>
      </c>
      <c r="K18" s="2">
        <v>15</v>
      </c>
      <c r="L18" s="2">
        <f t="shared" si="1"/>
        <v>21</v>
      </c>
      <c r="M18" s="5">
        <f>(1*E18+1.5*F18+2*G18+2.5*H18+3*I18+3.5*J18+4*K18)/L18</f>
        <v>3.6666666666666665</v>
      </c>
      <c r="N18" s="5">
        <f>SQRT((D18*0^2+E18*1^2+F18*1.5^2+G18*2^2+H18*2.5^2+I18*3^2+J18*3.5^2+K18*4^2)/L18-M18^2)</f>
        <v>0.8637312927246221</v>
      </c>
      <c r="O18" s="2">
        <v>0</v>
      </c>
      <c r="P18" s="2">
        <v>0</v>
      </c>
    </row>
    <row r="19" spans="1:16" ht="21.75">
      <c r="A19" s="3" t="s">
        <v>144</v>
      </c>
      <c r="B19" s="3" t="s">
        <v>154</v>
      </c>
      <c r="C19" s="4">
        <f t="shared" si="0"/>
        <v>7</v>
      </c>
      <c r="D19" s="2">
        <v>1</v>
      </c>
      <c r="E19" s="2">
        <v>4</v>
      </c>
      <c r="F19" s="2">
        <v>0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7</v>
      </c>
      <c r="M19" s="5">
        <f t="shared" si="2"/>
        <v>1.1428571428571428</v>
      </c>
      <c r="N19" s="5">
        <f t="shared" si="3"/>
        <v>0.6388765649999399</v>
      </c>
      <c r="O19" s="2">
        <v>0</v>
      </c>
      <c r="P19" s="2">
        <v>0</v>
      </c>
    </row>
    <row r="20" spans="1:16" ht="21.75">
      <c r="A20" s="3" t="s">
        <v>62</v>
      </c>
      <c r="B20" s="3" t="s">
        <v>30</v>
      </c>
      <c r="C20" s="4">
        <f t="shared" si="0"/>
        <v>298</v>
      </c>
      <c r="D20" s="2">
        <v>1</v>
      </c>
      <c r="E20" s="2">
        <v>31</v>
      </c>
      <c r="F20" s="2">
        <v>0</v>
      </c>
      <c r="G20" s="2">
        <v>55</v>
      </c>
      <c r="H20" s="2">
        <v>0</v>
      </c>
      <c r="I20" s="2">
        <v>41</v>
      </c>
      <c r="J20" s="2">
        <v>0</v>
      </c>
      <c r="K20" s="2">
        <v>169</v>
      </c>
      <c r="L20" s="2">
        <f t="shared" si="1"/>
        <v>297</v>
      </c>
      <c r="M20" s="5">
        <f t="shared" si="2"/>
        <v>3.164983164983165</v>
      </c>
      <c r="N20" s="5">
        <f t="shared" si="3"/>
        <v>1.0838822617297241</v>
      </c>
      <c r="O20" s="2">
        <v>1</v>
      </c>
      <c r="P20" s="2">
        <v>0</v>
      </c>
    </row>
    <row r="21" spans="1:16" ht="21.75">
      <c r="A21" s="3" t="s">
        <v>63</v>
      </c>
      <c r="B21" s="3" t="s">
        <v>31</v>
      </c>
      <c r="C21" s="4">
        <f t="shared" si="0"/>
        <v>298</v>
      </c>
      <c r="D21" s="2">
        <v>1</v>
      </c>
      <c r="E21" s="2">
        <v>1</v>
      </c>
      <c r="F21" s="2">
        <v>1</v>
      </c>
      <c r="G21" s="2">
        <v>2</v>
      </c>
      <c r="H21" s="2">
        <v>2</v>
      </c>
      <c r="I21" s="2">
        <v>28</v>
      </c>
      <c r="J21" s="2">
        <v>20</v>
      </c>
      <c r="K21" s="2">
        <v>243</v>
      </c>
      <c r="L21" s="2">
        <f t="shared" si="1"/>
        <v>298</v>
      </c>
      <c r="M21" s="5">
        <f t="shared" si="2"/>
        <v>3.8171140939597317</v>
      </c>
      <c r="N21" s="5">
        <f t="shared" si="3"/>
        <v>0.47339526924368336</v>
      </c>
      <c r="O21" s="2">
        <v>0</v>
      </c>
      <c r="P21" s="2">
        <v>0</v>
      </c>
    </row>
    <row r="22" spans="1:16" ht="21.75">
      <c r="A22" s="3" t="s">
        <v>121</v>
      </c>
      <c r="B22" s="3" t="s">
        <v>32</v>
      </c>
      <c r="C22" s="4">
        <f t="shared" si="0"/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f t="shared" si="1"/>
        <v>3</v>
      </c>
      <c r="M22" s="5">
        <f t="shared" si="2"/>
        <v>4</v>
      </c>
      <c r="N22" s="5">
        <f t="shared" si="3"/>
        <v>0</v>
      </c>
      <c r="O22" s="2">
        <v>0</v>
      </c>
      <c r="P22" s="2">
        <v>0</v>
      </c>
    </row>
    <row r="23" spans="1:16" ht="21.75">
      <c r="A23" s="3" t="s">
        <v>122</v>
      </c>
      <c r="B23" s="3" t="s">
        <v>33</v>
      </c>
      <c r="C23" s="4">
        <f t="shared" si="0"/>
        <v>298</v>
      </c>
      <c r="D23" s="2">
        <v>5</v>
      </c>
      <c r="E23" s="2">
        <v>1</v>
      </c>
      <c r="F23" s="2">
        <v>0</v>
      </c>
      <c r="G23" s="2">
        <v>4</v>
      </c>
      <c r="H23" s="2">
        <v>9</v>
      </c>
      <c r="I23" s="2">
        <v>26</v>
      </c>
      <c r="J23" s="2">
        <v>31</v>
      </c>
      <c r="K23" s="2">
        <v>222</v>
      </c>
      <c r="L23" s="2">
        <f t="shared" si="1"/>
        <v>298</v>
      </c>
      <c r="M23" s="5">
        <f t="shared" si="2"/>
        <v>3.7114093959731544</v>
      </c>
      <c r="N23" s="5">
        <f t="shared" si="3"/>
        <v>0.6710234796542415</v>
      </c>
      <c r="O23" s="2">
        <v>0</v>
      </c>
      <c r="P23" s="2">
        <v>0</v>
      </c>
    </row>
    <row r="24" spans="1:16" ht="21.75">
      <c r="A24" s="3" t="s">
        <v>64</v>
      </c>
      <c r="B24" s="8" t="s">
        <v>34</v>
      </c>
      <c r="C24" s="4">
        <f t="shared" si="0"/>
        <v>130</v>
      </c>
      <c r="D24" s="2">
        <v>26</v>
      </c>
      <c r="E24" s="2">
        <v>25</v>
      </c>
      <c r="F24" s="2">
        <v>11</v>
      </c>
      <c r="G24" s="2">
        <v>10</v>
      </c>
      <c r="H24" s="2">
        <v>16</v>
      </c>
      <c r="I24" s="2">
        <v>11</v>
      </c>
      <c r="J24" s="2">
        <v>9</v>
      </c>
      <c r="K24" s="2">
        <v>19</v>
      </c>
      <c r="L24" s="2">
        <f t="shared" si="1"/>
        <v>127</v>
      </c>
      <c r="M24" s="5">
        <f t="shared" si="2"/>
        <v>1.905511811023622</v>
      </c>
      <c r="N24" s="5">
        <f t="shared" si="3"/>
        <v>1.3800209451003336</v>
      </c>
      <c r="O24" s="2">
        <v>3</v>
      </c>
      <c r="P24" s="2">
        <v>0</v>
      </c>
    </row>
    <row r="25" spans="1:16" ht="21.75">
      <c r="A25" s="3" t="s">
        <v>65</v>
      </c>
      <c r="B25" s="8" t="s">
        <v>35</v>
      </c>
      <c r="C25" s="4">
        <f t="shared" si="0"/>
        <v>298</v>
      </c>
      <c r="D25" s="2">
        <v>74</v>
      </c>
      <c r="E25" s="2">
        <v>32</v>
      </c>
      <c r="F25" s="2">
        <v>20</v>
      </c>
      <c r="G25" s="2">
        <v>37</v>
      </c>
      <c r="H25" s="2">
        <v>34</v>
      </c>
      <c r="I25" s="2">
        <v>39</v>
      </c>
      <c r="J25" s="2">
        <v>23</v>
      </c>
      <c r="K25" s="2">
        <v>34</v>
      </c>
      <c r="L25" s="2">
        <f t="shared" si="1"/>
        <v>293</v>
      </c>
      <c r="M25" s="5">
        <f t="shared" si="2"/>
        <v>1.8924914675767919</v>
      </c>
      <c r="N25" s="5">
        <f t="shared" si="3"/>
        <v>1.3884745984993931</v>
      </c>
      <c r="O25" s="2">
        <v>1</v>
      </c>
      <c r="P25" s="2">
        <v>4</v>
      </c>
    </row>
    <row r="26" spans="1:16" ht="21.75">
      <c r="A26" s="3"/>
      <c r="B26" s="3"/>
      <c r="C26" s="4"/>
      <c r="D26" s="2"/>
      <c r="E26" s="2"/>
      <c r="F26" s="2"/>
      <c r="G26" s="2"/>
      <c r="H26" s="2"/>
      <c r="I26" s="2"/>
      <c r="J26" s="2"/>
      <c r="K26" s="2"/>
      <c r="L26" s="2"/>
      <c r="M26" s="5"/>
      <c r="N26" s="5"/>
      <c r="O26" s="4"/>
      <c r="P26" s="4"/>
    </row>
    <row r="27" spans="1:16" ht="21.75">
      <c r="A27" s="3"/>
      <c r="B27" s="2" t="s">
        <v>11</v>
      </c>
      <c r="C27" s="14">
        <f>SUM(C5:C26)</f>
        <v>4226</v>
      </c>
      <c r="D27" s="14">
        <f aca="true" t="shared" si="4" ref="D27:L27">SUM(D5:D26)</f>
        <v>302</v>
      </c>
      <c r="E27" s="14">
        <f t="shared" si="4"/>
        <v>298</v>
      </c>
      <c r="F27" s="14">
        <f t="shared" si="4"/>
        <v>264</v>
      </c>
      <c r="G27" s="14">
        <f t="shared" si="4"/>
        <v>470</v>
      </c>
      <c r="H27" s="14">
        <f t="shared" si="4"/>
        <v>427</v>
      </c>
      <c r="I27" s="14">
        <f t="shared" si="4"/>
        <v>686</v>
      </c>
      <c r="J27" s="14">
        <f t="shared" si="4"/>
        <v>536</v>
      </c>
      <c r="K27" s="15">
        <f t="shared" si="4"/>
        <v>1196</v>
      </c>
      <c r="L27" s="14">
        <f t="shared" si="4"/>
        <v>4179</v>
      </c>
      <c r="M27" s="10">
        <f>(1*E27+1.5*F27+2*G27+2.5*H27+3*I27+3.5*J27+4*K27)/L27</f>
        <v>2.7325915290739413</v>
      </c>
      <c r="N27" s="10">
        <f>SQRT((D27*0^2+E27*1^2+F27*1.5^2+G27*2^2+H27*2.5^2+I27*3^2+J27*3.5^2+K27*4^2)/L27-M27^2)</f>
        <v>1.2093518733252226</v>
      </c>
      <c r="O27" s="4">
        <f>SUM(O5:O26)</f>
        <v>36</v>
      </c>
      <c r="P27" s="4">
        <f>SUM(P5:P26)</f>
        <v>11</v>
      </c>
    </row>
    <row r="28" spans="1:16" ht="21.75">
      <c r="A28" s="3"/>
      <c r="B28" s="2" t="s">
        <v>12</v>
      </c>
      <c r="C28" s="13">
        <f aca="true" t="shared" si="5" ref="C28:L28">C27*100/$C$27</f>
        <v>100</v>
      </c>
      <c r="D28" s="13">
        <f t="shared" si="5"/>
        <v>7.146237576904874</v>
      </c>
      <c r="E28" s="13">
        <f t="shared" si="5"/>
        <v>7.051585423568386</v>
      </c>
      <c r="F28" s="13">
        <f t="shared" si="5"/>
        <v>6.247042120208235</v>
      </c>
      <c r="G28" s="13">
        <f t="shared" si="5"/>
        <v>11.121628017037388</v>
      </c>
      <c r="H28" s="13">
        <f t="shared" si="5"/>
        <v>10.104117368670137</v>
      </c>
      <c r="I28" s="13">
        <f t="shared" si="5"/>
        <v>16.232844297207762</v>
      </c>
      <c r="J28" s="13">
        <f t="shared" si="5"/>
        <v>12.683388547089447</v>
      </c>
      <c r="K28" s="13">
        <f t="shared" si="5"/>
        <v>28.300993847610034</v>
      </c>
      <c r="L28" s="13">
        <f t="shared" si="5"/>
        <v>98.88783719829627</v>
      </c>
      <c r="M28" s="25"/>
      <c r="N28" s="25"/>
      <c r="O28" s="13">
        <f>O27*100/$C$27</f>
        <v>0.8518693800283956</v>
      </c>
      <c r="P28" s="13">
        <f>P27*100/$C$27</f>
        <v>0.26029342167534314</v>
      </c>
    </row>
    <row r="29" spans="1:16" ht="26.25">
      <c r="A29" s="51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3.25">
      <c r="A30" s="52" t="s">
        <v>178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36" customHeight="1">
      <c r="A31" s="45" t="s">
        <v>0</v>
      </c>
      <c r="B31" s="45" t="s">
        <v>1</v>
      </c>
      <c r="C31" s="46" t="s">
        <v>123</v>
      </c>
      <c r="D31" s="48" t="s">
        <v>4</v>
      </c>
      <c r="E31" s="49"/>
      <c r="F31" s="49"/>
      <c r="G31" s="49"/>
      <c r="H31" s="49"/>
      <c r="I31" s="49"/>
      <c r="J31" s="49"/>
      <c r="K31" s="50"/>
      <c r="L31" s="47" t="s">
        <v>124</v>
      </c>
      <c r="M31" s="44" t="s">
        <v>6</v>
      </c>
      <c r="N31" s="44" t="s">
        <v>7</v>
      </c>
      <c r="O31" s="47" t="s">
        <v>8</v>
      </c>
      <c r="P31" s="47"/>
    </row>
    <row r="32" spans="1:16" ht="21.75">
      <c r="A32" s="45"/>
      <c r="B32" s="45"/>
      <c r="C32" s="46"/>
      <c r="D32" s="2">
        <v>0</v>
      </c>
      <c r="E32" s="2">
        <v>1</v>
      </c>
      <c r="F32" s="2">
        <v>1.5</v>
      </c>
      <c r="G32" s="2">
        <v>2</v>
      </c>
      <c r="H32" s="2">
        <v>2.5</v>
      </c>
      <c r="I32" s="2">
        <v>3</v>
      </c>
      <c r="J32" s="2">
        <v>3.5</v>
      </c>
      <c r="K32" s="2">
        <v>4</v>
      </c>
      <c r="L32" s="47"/>
      <c r="M32" s="44"/>
      <c r="N32" s="44"/>
      <c r="O32" s="2" t="s">
        <v>9</v>
      </c>
      <c r="P32" s="2" t="s">
        <v>10</v>
      </c>
    </row>
    <row r="33" spans="1:16" ht="20.25" customHeight="1">
      <c r="A33" s="3" t="s">
        <v>125</v>
      </c>
      <c r="B33" s="3" t="s">
        <v>126</v>
      </c>
      <c r="C33" s="4">
        <f aca="true" t="shared" si="6" ref="C33:C60">SUM(D33:K33,O33:P33)</f>
        <v>36</v>
      </c>
      <c r="D33" s="2">
        <v>0</v>
      </c>
      <c r="E33" s="2">
        <v>13</v>
      </c>
      <c r="F33" s="2">
        <v>4</v>
      </c>
      <c r="G33" s="2">
        <v>7</v>
      </c>
      <c r="H33" s="2">
        <v>8</v>
      </c>
      <c r="I33" s="2">
        <v>3</v>
      </c>
      <c r="J33" s="2">
        <v>0</v>
      </c>
      <c r="K33" s="2">
        <v>0</v>
      </c>
      <c r="L33" s="2">
        <f>SUM(D33:K33)</f>
        <v>35</v>
      </c>
      <c r="M33" s="5">
        <f>(1*E33+1.5*F33+2*G33+2.5*H33+3*I33+3.5*J33+4*K33)/L33</f>
        <v>1.7714285714285714</v>
      </c>
      <c r="N33" s="5">
        <f>SQRT((D33*0^2+E33*1^2+F33*1.5^2+G33*2^2+H33*2.5^2+I33*3^2+J33*3.5^2+K33*4^2)/L33-M33^2)</f>
        <v>0.7004371812646437</v>
      </c>
      <c r="O33" s="2">
        <v>1</v>
      </c>
      <c r="P33" s="2">
        <v>0</v>
      </c>
    </row>
    <row r="34" spans="1:16" ht="20.25" customHeight="1">
      <c r="A34" s="3" t="s">
        <v>82</v>
      </c>
      <c r="B34" s="3" t="s">
        <v>83</v>
      </c>
      <c r="C34" s="4">
        <f t="shared" si="6"/>
        <v>37</v>
      </c>
      <c r="D34" s="2">
        <v>0</v>
      </c>
      <c r="E34" s="2">
        <v>0</v>
      </c>
      <c r="F34" s="2">
        <v>1</v>
      </c>
      <c r="G34" s="2">
        <v>3</v>
      </c>
      <c r="H34" s="2">
        <v>4</v>
      </c>
      <c r="I34" s="2">
        <v>14</v>
      </c>
      <c r="J34" s="2">
        <v>10</v>
      </c>
      <c r="K34" s="2">
        <v>5</v>
      </c>
      <c r="L34" s="2">
        <f>SUM(D34:K34)</f>
        <v>37</v>
      </c>
      <c r="M34" s="5">
        <f>(1*E34+1.5*F34+2*G34+2.5*H34+3*I34+3.5*J34+4*K34)/L34</f>
        <v>3.0945945945945947</v>
      </c>
      <c r="N34" s="5">
        <f>SQRT((D34*0^2+E34*1^2+F34*1.5^2+G34*2^2+H34*2.5^2+I34*3^2+J34*3.5^2+K34*4^2)/L34-M34^2)</f>
        <v>0.6022237825718149</v>
      </c>
      <c r="O34" s="2">
        <v>0</v>
      </c>
      <c r="P34" s="2">
        <v>0</v>
      </c>
    </row>
    <row r="35" spans="1:16" ht="20.25" customHeight="1">
      <c r="A35" s="3" t="s">
        <v>66</v>
      </c>
      <c r="B35" s="3" t="s">
        <v>164</v>
      </c>
      <c r="C35" s="4">
        <f t="shared" si="6"/>
        <v>254</v>
      </c>
      <c r="D35" s="2">
        <v>29</v>
      </c>
      <c r="E35" s="2">
        <v>17</v>
      </c>
      <c r="F35" s="2">
        <v>30</v>
      </c>
      <c r="G35" s="2">
        <v>48</v>
      </c>
      <c r="H35" s="2">
        <v>53</v>
      </c>
      <c r="I35" s="2">
        <v>40</v>
      </c>
      <c r="J35" s="2">
        <v>20</v>
      </c>
      <c r="K35" s="2">
        <v>17</v>
      </c>
      <c r="L35" s="2">
        <f aca="true" t="shared" si="7" ref="L35:L59">SUM(D35:K35)</f>
        <v>254</v>
      </c>
      <c r="M35" s="5">
        <f aca="true" t="shared" si="8" ref="M35:M59">(1*E35+1.5*F35+2*G35+2.5*H35+3*I35+3.5*J35+4*K35)/L35</f>
        <v>2.159448818897638</v>
      </c>
      <c r="N35" s="5">
        <f aca="true" t="shared" si="9" ref="N35:N59">SQRT((D35*0^2+E35*1^2+F35*1.5^2+G35*2^2+H35*2.5^2+I35*3^2+J35*3.5^2+K35*4^2)/L35-M35^2)</f>
        <v>1.0873146920310044</v>
      </c>
      <c r="O35" s="2">
        <v>0</v>
      </c>
      <c r="P35" s="2">
        <v>0</v>
      </c>
    </row>
    <row r="36" spans="1:16" ht="20.25" customHeight="1">
      <c r="A36" s="3" t="s">
        <v>67</v>
      </c>
      <c r="B36" s="3" t="s">
        <v>13</v>
      </c>
      <c r="C36" s="4">
        <f t="shared" si="6"/>
        <v>258</v>
      </c>
      <c r="D36" s="2">
        <v>34</v>
      </c>
      <c r="E36" s="2">
        <v>26</v>
      </c>
      <c r="F36" s="2">
        <v>28</v>
      </c>
      <c r="G36" s="2">
        <v>27</v>
      </c>
      <c r="H36" s="2">
        <v>42</v>
      </c>
      <c r="I36" s="2">
        <v>37</v>
      </c>
      <c r="J36" s="2">
        <v>29</v>
      </c>
      <c r="K36" s="2">
        <v>14</v>
      </c>
      <c r="L36" s="2">
        <f t="shared" si="7"/>
        <v>237</v>
      </c>
      <c r="M36" s="5">
        <f t="shared" si="8"/>
        <v>2.090717299578059</v>
      </c>
      <c r="N36" s="5">
        <f t="shared" si="9"/>
        <v>1.1903259456087365</v>
      </c>
      <c r="O36" s="2">
        <v>0</v>
      </c>
      <c r="P36" s="2">
        <v>21</v>
      </c>
    </row>
    <row r="37" spans="1:16" ht="20.25" customHeight="1">
      <c r="A37" s="3" t="s">
        <v>68</v>
      </c>
      <c r="B37" s="3" t="s">
        <v>36</v>
      </c>
      <c r="C37" s="4">
        <f t="shared" si="6"/>
        <v>124</v>
      </c>
      <c r="D37" s="2">
        <v>7</v>
      </c>
      <c r="E37" s="2">
        <v>18</v>
      </c>
      <c r="F37" s="2">
        <v>12</v>
      </c>
      <c r="G37" s="2">
        <v>10</v>
      </c>
      <c r="H37" s="2">
        <v>11</v>
      </c>
      <c r="I37" s="2">
        <v>17</v>
      </c>
      <c r="J37" s="2">
        <v>12</v>
      </c>
      <c r="K37" s="2">
        <v>37</v>
      </c>
      <c r="L37" s="2">
        <f t="shared" si="7"/>
        <v>124</v>
      </c>
      <c r="M37" s="5">
        <f t="shared" si="8"/>
        <v>2.6169354838709675</v>
      </c>
      <c r="N37" s="5">
        <f t="shared" si="9"/>
        <v>1.259014064731808</v>
      </c>
      <c r="O37" s="2">
        <v>0</v>
      </c>
      <c r="P37" s="2">
        <v>0</v>
      </c>
    </row>
    <row r="38" spans="1:16" ht="20.25" customHeight="1">
      <c r="A38" s="3" t="s">
        <v>69</v>
      </c>
      <c r="B38" s="3" t="s">
        <v>37</v>
      </c>
      <c r="C38" s="4">
        <f t="shared" si="6"/>
        <v>32</v>
      </c>
      <c r="D38" s="2">
        <v>0</v>
      </c>
      <c r="E38" s="2">
        <v>6</v>
      </c>
      <c r="F38" s="2">
        <v>4</v>
      </c>
      <c r="G38" s="2">
        <v>6</v>
      </c>
      <c r="H38" s="2">
        <v>8</v>
      </c>
      <c r="I38" s="2">
        <v>4</v>
      </c>
      <c r="J38" s="2">
        <v>4</v>
      </c>
      <c r="K38" s="2">
        <v>0</v>
      </c>
      <c r="L38" s="2">
        <f t="shared" si="7"/>
        <v>32</v>
      </c>
      <c r="M38" s="5">
        <f t="shared" si="8"/>
        <v>2.1875</v>
      </c>
      <c r="N38" s="5">
        <f t="shared" si="9"/>
        <v>0.8076779989575054</v>
      </c>
      <c r="O38" s="2">
        <v>0</v>
      </c>
      <c r="P38" s="2">
        <v>0</v>
      </c>
    </row>
    <row r="39" spans="1:16" ht="20.25" customHeight="1">
      <c r="A39" s="3" t="s">
        <v>127</v>
      </c>
      <c r="B39" s="3" t="s">
        <v>84</v>
      </c>
      <c r="C39" s="4">
        <f t="shared" si="6"/>
        <v>130</v>
      </c>
      <c r="D39" s="2">
        <v>0</v>
      </c>
      <c r="E39" s="2">
        <v>5</v>
      </c>
      <c r="F39" s="2">
        <v>9</v>
      </c>
      <c r="G39" s="2">
        <v>19</v>
      </c>
      <c r="H39" s="2">
        <v>20</v>
      </c>
      <c r="I39" s="2">
        <v>47</v>
      </c>
      <c r="J39" s="2">
        <v>18</v>
      </c>
      <c r="K39" s="2">
        <v>7</v>
      </c>
      <c r="L39" s="2">
        <f t="shared" si="7"/>
        <v>125</v>
      </c>
      <c r="M39" s="5">
        <f t="shared" si="8"/>
        <v>2.708</v>
      </c>
      <c r="N39" s="5">
        <f t="shared" si="9"/>
        <v>0.7216203988247557</v>
      </c>
      <c r="O39" s="2">
        <v>0</v>
      </c>
      <c r="P39" s="2">
        <v>5</v>
      </c>
    </row>
    <row r="40" spans="1:16" ht="20.25" customHeight="1">
      <c r="A40" s="3" t="s">
        <v>182</v>
      </c>
      <c r="B40" s="3" t="s">
        <v>38</v>
      </c>
      <c r="C40" s="4">
        <f t="shared" si="6"/>
        <v>124</v>
      </c>
      <c r="D40" s="2">
        <v>6</v>
      </c>
      <c r="E40" s="2">
        <v>3</v>
      </c>
      <c r="F40" s="2">
        <v>6</v>
      </c>
      <c r="G40" s="2">
        <v>8</v>
      </c>
      <c r="H40" s="2">
        <v>17</v>
      </c>
      <c r="I40" s="2">
        <v>26</v>
      </c>
      <c r="J40" s="2">
        <v>26</v>
      </c>
      <c r="K40" s="2">
        <v>32</v>
      </c>
      <c r="L40" s="2">
        <f t="shared" si="7"/>
        <v>124</v>
      </c>
      <c r="M40" s="5">
        <f t="shared" si="8"/>
        <v>2.963709677419355</v>
      </c>
      <c r="N40" s="5">
        <f t="shared" si="9"/>
        <v>1.024249109491164</v>
      </c>
      <c r="O40" s="2">
        <v>0</v>
      </c>
      <c r="P40" s="2">
        <v>0</v>
      </c>
    </row>
    <row r="41" spans="1:16" ht="20.25" customHeight="1">
      <c r="A41" s="3" t="s">
        <v>145</v>
      </c>
      <c r="B41" s="3" t="s">
        <v>155</v>
      </c>
      <c r="C41" s="4">
        <f t="shared" si="6"/>
        <v>124</v>
      </c>
      <c r="D41" s="2">
        <v>6</v>
      </c>
      <c r="E41" s="2">
        <v>15</v>
      </c>
      <c r="F41" s="2">
        <v>12</v>
      </c>
      <c r="G41" s="2">
        <v>14</v>
      </c>
      <c r="H41" s="2">
        <v>13</v>
      </c>
      <c r="I41" s="2">
        <v>19</v>
      </c>
      <c r="J41" s="2">
        <v>19</v>
      </c>
      <c r="K41" s="2">
        <v>24</v>
      </c>
      <c r="L41" s="2">
        <f t="shared" si="7"/>
        <v>122</v>
      </c>
      <c r="M41" s="5">
        <f t="shared" si="8"/>
        <v>2.5655737704918034</v>
      </c>
      <c r="N41" s="5">
        <f t="shared" si="9"/>
        <v>1.1593363344436303</v>
      </c>
      <c r="O41" s="2">
        <v>0</v>
      </c>
      <c r="P41" s="2">
        <v>2</v>
      </c>
    </row>
    <row r="42" spans="1:16" ht="20.25" customHeight="1">
      <c r="A42" s="3" t="s">
        <v>70</v>
      </c>
      <c r="B42" s="3" t="s">
        <v>39</v>
      </c>
      <c r="C42" s="4">
        <f t="shared" si="6"/>
        <v>124</v>
      </c>
      <c r="D42" s="2">
        <v>27</v>
      </c>
      <c r="E42" s="2">
        <v>10</v>
      </c>
      <c r="F42" s="2">
        <v>13</v>
      </c>
      <c r="G42" s="2">
        <v>19</v>
      </c>
      <c r="H42" s="2">
        <v>19</v>
      </c>
      <c r="I42" s="2">
        <v>12</v>
      </c>
      <c r="J42" s="2">
        <v>13</v>
      </c>
      <c r="K42" s="2">
        <v>11</v>
      </c>
      <c r="L42" s="2">
        <f t="shared" si="7"/>
        <v>124</v>
      </c>
      <c r="M42" s="5">
        <f t="shared" si="8"/>
        <v>1.939516129032258</v>
      </c>
      <c r="N42" s="5">
        <f t="shared" si="9"/>
        <v>1.3038292578443016</v>
      </c>
      <c r="O42" s="2">
        <v>0</v>
      </c>
      <c r="P42" s="2">
        <v>0</v>
      </c>
    </row>
    <row r="43" spans="1:16" ht="20.25" customHeight="1">
      <c r="A43" s="3" t="s">
        <v>73</v>
      </c>
      <c r="B43" s="3" t="s">
        <v>156</v>
      </c>
      <c r="C43" s="4">
        <f t="shared" si="6"/>
        <v>73</v>
      </c>
      <c r="D43" s="2">
        <v>3</v>
      </c>
      <c r="E43" s="2">
        <v>7</v>
      </c>
      <c r="F43" s="2">
        <v>16</v>
      </c>
      <c r="G43" s="2">
        <v>20</v>
      </c>
      <c r="H43" s="2">
        <v>17</v>
      </c>
      <c r="I43" s="2">
        <v>7</v>
      </c>
      <c r="J43" s="2">
        <v>1</v>
      </c>
      <c r="K43" s="2">
        <v>2</v>
      </c>
      <c r="L43" s="2">
        <f t="shared" si="7"/>
        <v>73</v>
      </c>
      <c r="M43" s="5">
        <f t="shared" si="8"/>
        <v>2</v>
      </c>
      <c r="N43" s="5">
        <f t="shared" si="9"/>
        <v>0.7807618337853681</v>
      </c>
      <c r="O43" s="2">
        <v>0</v>
      </c>
      <c r="P43" s="2">
        <v>0</v>
      </c>
    </row>
    <row r="44" spans="1:16" ht="20.25" customHeight="1">
      <c r="A44" s="3" t="s">
        <v>71</v>
      </c>
      <c r="B44" s="3" t="s">
        <v>40</v>
      </c>
      <c r="C44" s="4">
        <f t="shared" si="6"/>
        <v>256</v>
      </c>
      <c r="D44" s="2">
        <v>31</v>
      </c>
      <c r="E44" s="2">
        <v>29</v>
      </c>
      <c r="F44" s="2">
        <v>35</v>
      </c>
      <c r="G44" s="2">
        <v>54</v>
      </c>
      <c r="H44" s="2">
        <v>43</v>
      </c>
      <c r="I44" s="2">
        <v>28</v>
      </c>
      <c r="J44" s="2">
        <v>17</v>
      </c>
      <c r="K44" s="2">
        <v>13</v>
      </c>
      <c r="L44" s="2">
        <f t="shared" si="7"/>
        <v>250</v>
      </c>
      <c r="M44" s="5">
        <f t="shared" si="8"/>
        <v>1.97</v>
      </c>
      <c r="N44" s="5">
        <f t="shared" si="9"/>
        <v>1.0780074211247344</v>
      </c>
      <c r="O44" s="2">
        <v>0</v>
      </c>
      <c r="P44" s="2">
        <v>6</v>
      </c>
    </row>
    <row r="45" spans="1:16" ht="20.25" customHeight="1">
      <c r="A45" s="3" t="s">
        <v>72</v>
      </c>
      <c r="B45" s="3" t="s">
        <v>14</v>
      </c>
      <c r="C45" s="4">
        <f t="shared" si="6"/>
        <v>259</v>
      </c>
      <c r="D45" s="2">
        <v>17</v>
      </c>
      <c r="E45" s="2">
        <v>65</v>
      </c>
      <c r="F45" s="2">
        <v>56</v>
      </c>
      <c r="G45" s="2">
        <v>52</v>
      </c>
      <c r="H45" s="2">
        <v>35</v>
      </c>
      <c r="I45" s="2">
        <v>11</v>
      </c>
      <c r="J45" s="2">
        <v>3</v>
      </c>
      <c r="K45" s="2">
        <v>0</v>
      </c>
      <c r="L45" s="2">
        <f t="shared" si="7"/>
        <v>239</v>
      </c>
      <c r="M45" s="5">
        <f t="shared" si="8"/>
        <v>1.606694560669456</v>
      </c>
      <c r="N45" s="5">
        <f t="shared" si="9"/>
        <v>0.7558123139954458</v>
      </c>
      <c r="O45" s="2">
        <v>2</v>
      </c>
      <c r="P45" s="2">
        <v>18</v>
      </c>
    </row>
    <row r="46" spans="1:16" ht="20.25" customHeight="1">
      <c r="A46" s="3" t="s">
        <v>128</v>
      </c>
      <c r="B46" s="3" t="s">
        <v>132</v>
      </c>
      <c r="C46" s="4">
        <f t="shared" si="6"/>
        <v>13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2</v>
      </c>
      <c r="K46" s="2">
        <v>7</v>
      </c>
      <c r="L46" s="2">
        <f t="shared" si="7"/>
        <v>13</v>
      </c>
      <c r="M46" s="5">
        <f t="shared" si="8"/>
        <v>3.6153846153846154</v>
      </c>
      <c r="N46" s="5">
        <f t="shared" si="9"/>
        <v>0.445224496261164</v>
      </c>
      <c r="O46" s="2">
        <v>0</v>
      </c>
      <c r="P46" s="2">
        <v>0</v>
      </c>
    </row>
    <row r="47" spans="1:16" ht="20.25" customHeight="1">
      <c r="A47" s="3" t="s">
        <v>129</v>
      </c>
      <c r="B47" s="3" t="s">
        <v>133</v>
      </c>
      <c r="C47" s="4">
        <f t="shared" si="6"/>
        <v>13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2</v>
      </c>
      <c r="K47" s="2">
        <v>7</v>
      </c>
      <c r="L47" s="2">
        <f t="shared" si="7"/>
        <v>13</v>
      </c>
      <c r="M47" s="5">
        <f t="shared" si="8"/>
        <v>3.6153846153846154</v>
      </c>
      <c r="N47" s="5">
        <f t="shared" si="9"/>
        <v>0.445224496261164</v>
      </c>
      <c r="O47" s="2">
        <v>0</v>
      </c>
      <c r="P47" s="2">
        <v>0</v>
      </c>
    </row>
    <row r="48" spans="1:16" ht="20.25" customHeight="1">
      <c r="A48" s="3" t="s">
        <v>130</v>
      </c>
      <c r="B48" s="3" t="s">
        <v>134</v>
      </c>
      <c r="C48" s="4">
        <f t="shared" si="6"/>
        <v>13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</v>
      </c>
      <c r="J48" s="2">
        <v>2</v>
      </c>
      <c r="K48" s="2">
        <v>7</v>
      </c>
      <c r="L48" s="2">
        <f t="shared" si="7"/>
        <v>13</v>
      </c>
      <c r="M48" s="5">
        <f t="shared" si="8"/>
        <v>3.6153846153846154</v>
      </c>
      <c r="N48" s="5">
        <f t="shared" si="9"/>
        <v>0.445224496261164</v>
      </c>
      <c r="O48" s="2">
        <v>0</v>
      </c>
      <c r="P48" s="2">
        <v>0</v>
      </c>
    </row>
    <row r="49" spans="1:16" ht="20.25" customHeight="1">
      <c r="A49" s="3" t="s">
        <v>131</v>
      </c>
      <c r="B49" s="3" t="s">
        <v>135</v>
      </c>
      <c r="C49" s="4">
        <f t="shared" si="6"/>
        <v>13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4</v>
      </c>
      <c r="J49" s="2">
        <v>2</v>
      </c>
      <c r="K49" s="2">
        <v>7</v>
      </c>
      <c r="L49" s="2">
        <f t="shared" si="7"/>
        <v>13</v>
      </c>
      <c r="M49" s="5">
        <f t="shared" si="8"/>
        <v>3.6153846153846154</v>
      </c>
      <c r="N49" s="5">
        <f t="shared" si="9"/>
        <v>0.445224496261164</v>
      </c>
      <c r="O49" s="2">
        <v>0</v>
      </c>
      <c r="P49" s="2">
        <v>0</v>
      </c>
    </row>
    <row r="50" spans="1:16" ht="20.25" customHeight="1">
      <c r="A50" s="3" t="s">
        <v>74</v>
      </c>
      <c r="B50" s="24" t="s">
        <v>41</v>
      </c>
      <c r="C50" s="4">
        <f t="shared" si="6"/>
        <v>254</v>
      </c>
      <c r="D50" s="2">
        <v>20</v>
      </c>
      <c r="E50" s="2">
        <v>19</v>
      </c>
      <c r="F50" s="2">
        <v>19</v>
      </c>
      <c r="G50" s="2">
        <v>39</v>
      </c>
      <c r="H50" s="2">
        <v>47</v>
      </c>
      <c r="I50" s="2">
        <v>74</v>
      </c>
      <c r="J50" s="2">
        <v>20</v>
      </c>
      <c r="K50" s="2">
        <v>16</v>
      </c>
      <c r="L50" s="2">
        <f t="shared" si="7"/>
        <v>254</v>
      </c>
      <c r="M50" s="5">
        <f t="shared" si="8"/>
        <v>2.358267716535433</v>
      </c>
      <c r="N50" s="5">
        <f t="shared" si="9"/>
        <v>1.0231525270858637</v>
      </c>
      <c r="O50" s="2">
        <v>0</v>
      </c>
      <c r="P50" s="2">
        <v>0</v>
      </c>
    </row>
    <row r="51" spans="1:16" ht="20.25" customHeight="1">
      <c r="A51" s="3" t="s">
        <v>75</v>
      </c>
      <c r="B51" s="24" t="s">
        <v>107</v>
      </c>
      <c r="C51" s="4">
        <f t="shared" si="6"/>
        <v>254</v>
      </c>
      <c r="D51" s="2">
        <v>1</v>
      </c>
      <c r="E51" s="2">
        <v>0</v>
      </c>
      <c r="F51" s="2">
        <v>0</v>
      </c>
      <c r="G51" s="2">
        <v>0</v>
      </c>
      <c r="H51" s="2">
        <v>6</v>
      </c>
      <c r="I51" s="2">
        <v>18</v>
      </c>
      <c r="J51" s="2">
        <v>80</v>
      </c>
      <c r="K51" s="2">
        <v>149</v>
      </c>
      <c r="L51" s="2">
        <f>SUM(D51:K51)</f>
        <v>254</v>
      </c>
      <c r="M51" s="5">
        <f>(1*E51+1.5*F51+2*G51+2.5*H51+3*I51+3.5*J51+4*K51)/L51</f>
        <v>3.720472440944882</v>
      </c>
      <c r="N51" s="5">
        <f>SQRT((D51*0^2+E51*1^2+F51*1.5^2+G51*2^2+H51*2.5^2+I51*3^2+J51*3.5^2+K51*4^2)/L51-M51^2)</f>
        <v>0.43314244218819115</v>
      </c>
      <c r="O51" s="2">
        <v>0</v>
      </c>
      <c r="P51" s="2">
        <v>0</v>
      </c>
    </row>
    <row r="52" spans="1:16" ht="20.25" customHeight="1">
      <c r="A52" s="3" t="s">
        <v>85</v>
      </c>
      <c r="B52" s="8" t="s">
        <v>86</v>
      </c>
      <c r="C52" s="4">
        <f t="shared" si="6"/>
        <v>257</v>
      </c>
      <c r="D52" s="2">
        <v>0</v>
      </c>
      <c r="E52" s="2">
        <v>0</v>
      </c>
      <c r="F52" s="2">
        <v>0</v>
      </c>
      <c r="G52" s="2">
        <v>0</v>
      </c>
      <c r="H52" s="2">
        <v>5</v>
      </c>
      <c r="I52" s="2">
        <v>81</v>
      </c>
      <c r="J52" s="2">
        <v>135</v>
      </c>
      <c r="K52" s="2">
        <v>0</v>
      </c>
      <c r="L52" s="2">
        <f>SUM(D52:K52)</f>
        <v>221</v>
      </c>
      <c r="M52" s="5">
        <f>(1*E52+1.5*F52+2*G52+2.5*H52+3*I52+3.5*J52+4*K52)/L52</f>
        <v>3.2941176470588234</v>
      </c>
      <c r="N52" s="5">
        <f>SQRT((D52*0^2+E52*1^2+F52*1.5^2+G52*2^2+H52*2.5^2+I52*3^2+J52*3.5^2+K52*4^2)/L52-M52^2)</f>
        <v>0.26807806775744303</v>
      </c>
      <c r="O52" s="2">
        <v>36</v>
      </c>
      <c r="P52" s="2">
        <v>0</v>
      </c>
    </row>
    <row r="53" spans="1:16" ht="20.25" customHeight="1">
      <c r="A53" s="3" t="s">
        <v>76</v>
      </c>
      <c r="B53" s="8" t="s">
        <v>42</v>
      </c>
      <c r="C53" s="4">
        <f t="shared" si="6"/>
        <v>254</v>
      </c>
      <c r="D53" s="2">
        <v>11</v>
      </c>
      <c r="E53" s="2">
        <v>6</v>
      </c>
      <c r="F53" s="2">
        <v>7</v>
      </c>
      <c r="G53" s="2">
        <v>14</v>
      </c>
      <c r="H53" s="2">
        <v>10</v>
      </c>
      <c r="I53" s="2">
        <v>15</v>
      </c>
      <c r="J53" s="2">
        <v>17</v>
      </c>
      <c r="K53" s="2">
        <v>174</v>
      </c>
      <c r="L53" s="2">
        <f>SUM(D53:K53)</f>
        <v>254</v>
      </c>
      <c r="M53" s="5">
        <f>(1*E53+1.5*F53+2*G53+2.5*H53+3*I53+3.5*J53+4*K53)/L53</f>
        <v>3.425196850393701</v>
      </c>
      <c r="N53" s="5">
        <f>SQRT((D53*0^2+E53*1^2+F53*1.5^2+G53*2^2+H53*2.5^2+I53*3^2+J53*3.5^2+K53*4^2)/L53-M53^2)</f>
        <v>1.064048760348664</v>
      </c>
      <c r="O53" s="2">
        <v>0</v>
      </c>
      <c r="P53" s="2">
        <v>0</v>
      </c>
    </row>
    <row r="54" spans="1:16" ht="20.25" customHeight="1">
      <c r="A54" s="3" t="s">
        <v>146</v>
      </c>
      <c r="B54" s="8" t="s">
        <v>157</v>
      </c>
      <c r="C54" s="4">
        <f t="shared" si="6"/>
        <v>12</v>
      </c>
      <c r="D54" s="2">
        <v>0</v>
      </c>
      <c r="E54" s="2">
        <v>0</v>
      </c>
      <c r="F54" s="2">
        <v>0</v>
      </c>
      <c r="G54" s="2">
        <v>0</v>
      </c>
      <c r="H54" s="2">
        <v>3</v>
      </c>
      <c r="I54" s="2">
        <v>1</v>
      </c>
      <c r="J54" s="2">
        <v>0</v>
      </c>
      <c r="K54" s="2">
        <v>8</v>
      </c>
      <c r="L54" s="2">
        <f t="shared" si="7"/>
        <v>12</v>
      </c>
      <c r="M54" s="5">
        <f t="shared" si="8"/>
        <v>3.5416666666666665</v>
      </c>
      <c r="N54" s="5">
        <f t="shared" si="9"/>
        <v>0.6601241465731195</v>
      </c>
      <c r="O54" s="2">
        <v>0</v>
      </c>
      <c r="P54" s="2">
        <v>0</v>
      </c>
    </row>
    <row r="55" spans="1:16" ht="20.25" customHeight="1">
      <c r="A55" s="3" t="s">
        <v>147</v>
      </c>
      <c r="B55" s="8" t="s">
        <v>158</v>
      </c>
      <c r="C55" s="4">
        <f t="shared" si="6"/>
        <v>12</v>
      </c>
      <c r="D55" s="2">
        <v>0</v>
      </c>
      <c r="E55" s="2">
        <v>0</v>
      </c>
      <c r="F55" s="2">
        <v>1</v>
      </c>
      <c r="G55" s="2">
        <v>1</v>
      </c>
      <c r="H55" s="2">
        <v>1</v>
      </c>
      <c r="I55" s="2">
        <v>1</v>
      </c>
      <c r="J55" s="2">
        <v>0</v>
      </c>
      <c r="K55" s="2">
        <v>8</v>
      </c>
      <c r="L55" s="2">
        <f t="shared" si="7"/>
        <v>12</v>
      </c>
      <c r="M55" s="5">
        <f t="shared" si="8"/>
        <v>3.4166666666666665</v>
      </c>
      <c r="N55" s="5">
        <f t="shared" si="9"/>
        <v>0.8858454843945547</v>
      </c>
      <c r="O55" s="2">
        <v>0</v>
      </c>
      <c r="P55" s="2">
        <v>0</v>
      </c>
    </row>
    <row r="56" spans="1:16" ht="20.25" customHeight="1">
      <c r="A56" s="3" t="s">
        <v>136</v>
      </c>
      <c r="B56" s="8" t="s">
        <v>43</v>
      </c>
      <c r="C56" s="4">
        <f t="shared" si="6"/>
        <v>257</v>
      </c>
      <c r="D56" s="2">
        <v>21</v>
      </c>
      <c r="E56" s="2">
        <v>37</v>
      </c>
      <c r="F56" s="2">
        <v>23</v>
      </c>
      <c r="G56" s="2">
        <v>28</v>
      </c>
      <c r="H56" s="2">
        <v>28</v>
      </c>
      <c r="I56" s="2">
        <v>30</v>
      </c>
      <c r="J56" s="2">
        <v>33</v>
      </c>
      <c r="K56" s="2">
        <v>44</v>
      </c>
      <c r="L56" s="2">
        <f t="shared" si="7"/>
        <v>244</v>
      </c>
      <c r="M56" s="5">
        <f t="shared" si="8"/>
        <v>2.372950819672131</v>
      </c>
      <c r="N56" s="5">
        <f t="shared" si="9"/>
        <v>1.2480500781544372</v>
      </c>
      <c r="O56" s="2">
        <v>13</v>
      </c>
      <c r="P56" s="2">
        <v>0</v>
      </c>
    </row>
    <row r="57" spans="1:16" ht="20.25" customHeight="1">
      <c r="A57" s="3" t="s">
        <v>183</v>
      </c>
      <c r="B57" s="8" t="s">
        <v>184</v>
      </c>
      <c r="C57" s="4">
        <f t="shared" si="6"/>
        <v>32</v>
      </c>
      <c r="D57" s="2">
        <v>0</v>
      </c>
      <c r="E57" s="2">
        <v>5</v>
      </c>
      <c r="F57" s="2">
        <v>2</v>
      </c>
      <c r="G57" s="2">
        <v>3</v>
      </c>
      <c r="H57" s="2">
        <v>7</v>
      </c>
      <c r="I57" s="2">
        <v>4</v>
      </c>
      <c r="J57" s="2">
        <v>7</v>
      </c>
      <c r="K57" s="2">
        <v>3</v>
      </c>
      <c r="L57" s="2">
        <f t="shared" si="7"/>
        <v>31</v>
      </c>
      <c r="M57" s="5">
        <f t="shared" si="8"/>
        <v>2.5806451612903225</v>
      </c>
      <c r="N57" s="5">
        <f t="shared" si="9"/>
        <v>0.9596435342350659</v>
      </c>
      <c r="O57" s="2">
        <v>1</v>
      </c>
      <c r="P57" s="2">
        <v>0</v>
      </c>
    </row>
    <row r="58" spans="1:16" ht="20.25" customHeight="1">
      <c r="A58" s="3" t="s">
        <v>77</v>
      </c>
      <c r="B58" s="8" t="s">
        <v>44</v>
      </c>
      <c r="C58" s="4">
        <f t="shared" si="6"/>
        <v>73</v>
      </c>
      <c r="D58" s="2">
        <v>8</v>
      </c>
      <c r="E58" s="2">
        <v>8</v>
      </c>
      <c r="F58" s="2">
        <v>17</v>
      </c>
      <c r="G58" s="2">
        <v>16</v>
      </c>
      <c r="H58" s="2">
        <v>5</v>
      </c>
      <c r="I58" s="2">
        <v>9</v>
      </c>
      <c r="J58" s="2">
        <v>2</v>
      </c>
      <c r="K58" s="2">
        <v>2</v>
      </c>
      <c r="L58" s="2">
        <f t="shared" si="7"/>
        <v>67</v>
      </c>
      <c r="M58" s="5">
        <f t="shared" si="8"/>
        <v>1.791044776119403</v>
      </c>
      <c r="N58" s="5">
        <f t="shared" si="9"/>
        <v>0.9779252090078309</v>
      </c>
      <c r="O58" s="2">
        <v>2</v>
      </c>
      <c r="P58" s="2">
        <v>4</v>
      </c>
    </row>
    <row r="59" spans="1:16" ht="20.25" customHeight="1">
      <c r="A59" s="3" t="s">
        <v>78</v>
      </c>
      <c r="B59" s="8" t="s">
        <v>15</v>
      </c>
      <c r="C59" s="4">
        <f t="shared" si="6"/>
        <v>73</v>
      </c>
      <c r="D59" s="2">
        <v>10</v>
      </c>
      <c r="E59" s="2">
        <v>14</v>
      </c>
      <c r="F59" s="2">
        <v>15</v>
      </c>
      <c r="G59" s="2">
        <v>12</v>
      </c>
      <c r="H59" s="2">
        <v>12</v>
      </c>
      <c r="I59" s="2">
        <v>3</v>
      </c>
      <c r="J59" s="2">
        <v>4</v>
      </c>
      <c r="K59" s="2">
        <v>2</v>
      </c>
      <c r="L59" s="2">
        <f t="shared" si="7"/>
        <v>72</v>
      </c>
      <c r="M59" s="5">
        <f t="shared" si="8"/>
        <v>1.6875</v>
      </c>
      <c r="N59" s="5">
        <f t="shared" si="9"/>
        <v>1.0118653703817408</v>
      </c>
      <c r="O59" s="2">
        <v>1</v>
      </c>
      <c r="P59" s="2">
        <v>0</v>
      </c>
    </row>
    <row r="60" spans="1:16" ht="20.25" customHeight="1">
      <c r="A60" s="3" t="s">
        <v>79</v>
      </c>
      <c r="B60" s="3" t="s">
        <v>87</v>
      </c>
      <c r="C60" s="4">
        <f t="shared" si="6"/>
        <v>257</v>
      </c>
      <c r="D60" s="2">
        <v>12</v>
      </c>
      <c r="E60" s="2">
        <v>25</v>
      </c>
      <c r="F60" s="2">
        <v>50</v>
      </c>
      <c r="G60" s="2">
        <v>59</v>
      </c>
      <c r="H60" s="2">
        <v>37</v>
      </c>
      <c r="I60" s="2">
        <v>29</v>
      </c>
      <c r="J60" s="2">
        <v>27</v>
      </c>
      <c r="K60" s="2">
        <v>6</v>
      </c>
      <c r="L60" s="2">
        <f>SUM(D60:K60)</f>
        <v>245</v>
      </c>
      <c r="M60" s="5">
        <f>(1*E60+1.5*F60+2*G60+2.5*H60+3*I60+3.5*J60+4*K60)/L60</f>
        <v>2.1061224489795918</v>
      </c>
      <c r="N60" s="5">
        <f>SQRT((D60*0^2+E60*1^2+F60*1.5^2+G60*2^2+H60*2.5^2+I60*3^2+J60*3.5^2+K60*4^2)/L60-M60^2)</f>
        <v>0.9163833444502578</v>
      </c>
      <c r="O60" s="2">
        <v>1</v>
      </c>
      <c r="P60" s="2">
        <v>11</v>
      </c>
    </row>
    <row r="61" spans="1:16" ht="20.25" customHeight="1">
      <c r="A61" s="3"/>
      <c r="B61" s="2" t="s">
        <v>11</v>
      </c>
      <c r="C61" s="14">
        <f aca="true" t="shared" si="10" ref="C61:K61">SUM(C33:C60)</f>
        <v>3618</v>
      </c>
      <c r="D61" s="4">
        <f t="shared" si="10"/>
        <v>243</v>
      </c>
      <c r="E61" s="4">
        <f t="shared" si="10"/>
        <v>328</v>
      </c>
      <c r="F61" s="4">
        <f t="shared" si="10"/>
        <v>360</v>
      </c>
      <c r="G61" s="4">
        <f t="shared" si="10"/>
        <v>459</v>
      </c>
      <c r="H61" s="4">
        <f t="shared" si="10"/>
        <v>451</v>
      </c>
      <c r="I61" s="4">
        <f t="shared" si="10"/>
        <v>546</v>
      </c>
      <c r="J61" s="4">
        <f t="shared" si="10"/>
        <v>505</v>
      </c>
      <c r="K61" s="4">
        <f t="shared" si="10"/>
        <v>602</v>
      </c>
      <c r="L61" s="14">
        <f>SUM(D61:K61)</f>
        <v>3494</v>
      </c>
      <c r="M61" s="10">
        <f>(1*E61+1.5*F61+2*G61+2.5*H61+3*I61+3.5*J61+4*K61)/L61</f>
        <v>2.4977103606182025</v>
      </c>
      <c r="N61" s="10">
        <f>SQRT((D61*0^2+E61*1^2+F61*1.5^2+G61*2^2+H61*2.5^2+I61*3^2+J61*3.5^2+K61*4^2)/L61-M61^2)</f>
        <v>1.163197545446337</v>
      </c>
      <c r="O61" s="4">
        <f>SUM(O33:O60)</f>
        <v>57</v>
      </c>
      <c r="P61" s="4">
        <f>SUM(P33:P60)</f>
        <v>67</v>
      </c>
    </row>
    <row r="62" spans="1:16" ht="20.25" customHeight="1">
      <c r="A62" s="3"/>
      <c r="B62" s="2" t="s">
        <v>12</v>
      </c>
      <c r="C62" s="1">
        <f>C61*100/$C$61</f>
        <v>100</v>
      </c>
      <c r="D62" s="1">
        <f aca="true" t="shared" si="11" ref="D62:L62">D61*100/$C$61</f>
        <v>6.7164179104477615</v>
      </c>
      <c r="E62" s="1">
        <f t="shared" si="11"/>
        <v>9.065782200110558</v>
      </c>
      <c r="F62" s="1">
        <f t="shared" si="11"/>
        <v>9.950248756218905</v>
      </c>
      <c r="G62" s="1">
        <f t="shared" si="11"/>
        <v>12.686567164179104</v>
      </c>
      <c r="H62" s="1">
        <f t="shared" si="11"/>
        <v>12.465450525152018</v>
      </c>
      <c r="I62" s="1">
        <f t="shared" si="11"/>
        <v>15.091210613598673</v>
      </c>
      <c r="J62" s="1">
        <f t="shared" si="11"/>
        <v>13.957987838584854</v>
      </c>
      <c r="K62" s="1">
        <f t="shared" si="11"/>
        <v>16.639027086788282</v>
      </c>
      <c r="L62" s="5">
        <f t="shared" si="11"/>
        <v>96.57269209508016</v>
      </c>
      <c r="M62" s="3"/>
      <c r="N62" s="3"/>
      <c r="O62" s="1">
        <f>O61*100/$C$61</f>
        <v>1.5754560530679933</v>
      </c>
      <c r="P62" s="1">
        <f>P61*100/$C$61</f>
        <v>1.8518518518518519</v>
      </c>
    </row>
    <row r="63" spans="1:16" ht="26.25">
      <c r="A63" s="51" t="s">
        <v>47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ht="23.25">
      <c r="A64" s="52" t="s">
        <v>178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1:16" ht="31.5" customHeight="1">
      <c r="A65" s="45" t="s">
        <v>0</v>
      </c>
      <c r="B65" s="45" t="s">
        <v>1</v>
      </c>
      <c r="C65" s="46" t="s">
        <v>3</v>
      </c>
      <c r="D65" s="48" t="s">
        <v>4</v>
      </c>
      <c r="E65" s="49"/>
      <c r="F65" s="49"/>
      <c r="G65" s="49"/>
      <c r="H65" s="49"/>
      <c r="I65" s="49"/>
      <c r="J65" s="49"/>
      <c r="K65" s="50"/>
      <c r="L65" s="47" t="s">
        <v>5</v>
      </c>
      <c r="M65" s="44" t="s">
        <v>6</v>
      </c>
      <c r="N65" s="44" t="s">
        <v>7</v>
      </c>
      <c r="O65" s="47" t="s">
        <v>8</v>
      </c>
      <c r="P65" s="47"/>
    </row>
    <row r="66" spans="1:16" ht="21.75">
      <c r="A66" s="45"/>
      <c r="B66" s="45"/>
      <c r="C66" s="46"/>
      <c r="D66" s="2">
        <v>0</v>
      </c>
      <c r="E66" s="2">
        <v>1</v>
      </c>
      <c r="F66" s="2">
        <v>1.5</v>
      </c>
      <c r="G66" s="2">
        <v>2</v>
      </c>
      <c r="H66" s="2">
        <v>2.5</v>
      </c>
      <c r="I66" s="2">
        <v>3</v>
      </c>
      <c r="J66" s="2">
        <v>3.5</v>
      </c>
      <c r="K66" s="2">
        <v>4</v>
      </c>
      <c r="L66" s="47"/>
      <c r="M66" s="44"/>
      <c r="N66" s="44"/>
      <c r="O66" s="2" t="s">
        <v>9</v>
      </c>
      <c r="P66" s="2" t="s">
        <v>10</v>
      </c>
    </row>
    <row r="67" spans="1:16" ht="20.25" customHeight="1">
      <c r="A67" s="3" t="s">
        <v>88</v>
      </c>
      <c r="B67" s="3" t="s">
        <v>101</v>
      </c>
      <c r="C67" s="4">
        <f aca="true" t="shared" si="12" ref="C67:C90">SUM(D67:K67,O67:P67)</f>
        <v>293</v>
      </c>
      <c r="D67" s="2">
        <v>30</v>
      </c>
      <c r="E67" s="2">
        <v>33</v>
      </c>
      <c r="F67" s="2">
        <v>41</v>
      </c>
      <c r="G67" s="2">
        <v>47</v>
      </c>
      <c r="H67" s="2">
        <v>77</v>
      </c>
      <c r="I67" s="2">
        <v>48</v>
      </c>
      <c r="J67" s="2">
        <v>15</v>
      </c>
      <c r="K67" s="2">
        <v>2</v>
      </c>
      <c r="L67" s="2">
        <f>SUM(D67:K67)</f>
        <v>293</v>
      </c>
      <c r="M67" s="5">
        <f>(1*E67+1.5*F67+2*G67+2.5*H67+3*I67+3.5*J67+4*K67)/L67</f>
        <v>1.9982935153583619</v>
      </c>
      <c r="N67" s="5">
        <f>SQRT((D67*0^2+E67*1^2+F67*1.5^2+G67*2^2+H67*2.5^2+I67*3^2+J67*3.5^2+K67*4^2)/L67-M67^2)</f>
        <v>0.9639387819162485</v>
      </c>
      <c r="O67" s="2">
        <v>0</v>
      </c>
      <c r="P67" s="2">
        <v>0</v>
      </c>
    </row>
    <row r="68" spans="1:16" ht="20.25" customHeight="1">
      <c r="A68" s="3" t="s">
        <v>148</v>
      </c>
      <c r="B68" s="3" t="s">
        <v>102</v>
      </c>
      <c r="C68" s="4">
        <f t="shared" si="12"/>
        <v>122</v>
      </c>
      <c r="D68" s="2">
        <v>3</v>
      </c>
      <c r="E68" s="2">
        <v>19</v>
      </c>
      <c r="F68" s="2">
        <v>14</v>
      </c>
      <c r="G68" s="2">
        <v>30</v>
      </c>
      <c r="H68" s="2">
        <v>17</v>
      </c>
      <c r="I68" s="2">
        <v>22</v>
      </c>
      <c r="J68" s="2">
        <v>10</v>
      </c>
      <c r="K68" s="2">
        <v>6</v>
      </c>
      <c r="L68" s="2">
        <f aca="true" t="shared" si="13" ref="L68:L88">SUM(D68:K68)</f>
        <v>121</v>
      </c>
      <c r="M68" s="5">
        <f aca="true" t="shared" si="14" ref="M68:M88">(1*E68+1.5*F68+2*G68+2.5*H68+3*I68+3.5*J68+4*K68)/L68</f>
        <v>2.2107438016528924</v>
      </c>
      <c r="N68" s="5">
        <f aca="true" t="shared" si="15" ref="N68:N88">SQRT((D68*0^2+E68*1^2+F68*1.5^2+G68*2^2+H68*2.5^2+I68*3^2+J68*3.5^2+K68*4^2)/L68-M68^2)</f>
        <v>0.9175787085741052</v>
      </c>
      <c r="O68" s="2">
        <v>1</v>
      </c>
      <c r="P68" s="2">
        <v>0</v>
      </c>
    </row>
    <row r="69" spans="1:16" ht="20.25" customHeight="1">
      <c r="A69" s="3" t="s">
        <v>89</v>
      </c>
      <c r="B69" s="3" t="s">
        <v>103</v>
      </c>
      <c r="C69" s="4">
        <f t="shared" si="12"/>
        <v>73</v>
      </c>
      <c r="D69" s="2">
        <v>1</v>
      </c>
      <c r="E69" s="2">
        <v>5</v>
      </c>
      <c r="F69" s="2">
        <v>12</v>
      </c>
      <c r="G69" s="2">
        <v>25</v>
      </c>
      <c r="H69" s="2">
        <v>16</v>
      </c>
      <c r="I69" s="2">
        <v>13</v>
      </c>
      <c r="J69" s="2">
        <v>1</v>
      </c>
      <c r="K69" s="2">
        <v>0</v>
      </c>
      <c r="L69" s="2">
        <f t="shared" si="13"/>
        <v>73</v>
      </c>
      <c r="M69" s="5">
        <f t="shared" si="14"/>
        <v>2.1301369863013697</v>
      </c>
      <c r="N69" s="5">
        <f t="shared" si="15"/>
        <v>0.6412071089571757</v>
      </c>
      <c r="O69" s="2">
        <v>0</v>
      </c>
      <c r="P69" s="2">
        <v>0</v>
      </c>
    </row>
    <row r="70" spans="1:16" ht="20.25" customHeight="1">
      <c r="A70" s="3" t="s">
        <v>149</v>
      </c>
      <c r="B70" s="3" t="s">
        <v>159</v>
      </c>
      <c r="C70" s="4">
        <f t="shared" si="12"/>
        <v>98</v>
      </c>
      <c r="D70" s="2">
        <v>3</v>
      </c>
      <c r="E70" s="2">
        <v>8</v>
      </c>
      <c r="F70" s="2">
        <v>11</v>
      </c>
      <c r="G70" s="2">
        <v>18</v>
      </c>
      <c r="H70" s="2">
        <v>15</v>
      </c>
      <c r="I70" s="2">
        <v>13</v>
      </c>
      <c r="J70" s="2">
        <v>10</v>
      </c>
      <c r="K70" s="2">
        <v>19</v>
      </c>
      <c r="L70" s="2">
        <f t="shared" si="13"/>
        <v>97</v>
      </c>
      <c r="M70" s="5">
        <f t="shared" si="14"/>
        <v>2.556701030927835</v>
      </c>
      <c r="N70" s="5">
        <f t="shared" si="15"/>
        <v>1.0548764735906384</v>
      </c>
      <c r="O70" s="2">
        <v>0</v>
      </c>
      <c r="P70" s="2">
        <v>1</v>
      </c>
    </row>
    <row r="71" spans="1:16" ht="20.25" customHeight="1">
      <c r="A71" s="3" t="s">
        <v>90</v>
      </c>
      <c r="B71" s="3" t="s">
        <v>104</v>
      </c>
      <c r="C71" s="4">
        <f t="shared" si="12"/>
        <v>121</v>
      </c>
      <c r="D71" s="2">
        <v>0</v>
      </c>
      <c r="E71" s="2">
        <v>4</v>
      </c>
      <c r="F71" s="2">
        <v>2</v>
      </c>
      <c r="G71" s="2">
        <v>18</v>
      </c>
      <c r="H71" s="2">
        <v>28</v>
      </c>
      <c r="I71" s="2">
        <v>34</v>
      </c>
      <c r="J71" s="2">
        <v>25</v>
      </c>
      <c r="K71" s="2">
        <v>10</v>
      </c>
      <c r="L71" s="2">
        <f t="shared" si="13"/>
        <v>121</v>
      </c>
      <c r="M71" s="5">
        <f t="shared" si="14"/>
        <v>2.830578512396694</v>
      </c>
      <c r="N71" s="5">
        <f t="shared" si="15"/>
        <v>0.69399347118736</v>
      </c>
      <c r="O71" s="2">
        <v>0</v>
      </c>
      <c r="P71" s="2">
        <v>0</v>
      </c>
    </row>
    <row r="72" spans="1:16" ht="20.25" customHeight="1">
      <c r="A72" s="3" t="s">
        <v>185</v>
      </c>
      <c r="B72" s="3" t="s">
        <v>186</v>
      </c>
      <c r="C72" s="4">
        <f t="shared" si="12"/>
        <v>122</v>
      </c>
      <c r="D72" s="2">
        <v>4</v>
      </c>
      <c r="E72" s="2">
        <v>17</v>
      </c>
      <c r="F72" s="2">
        <v>20</v>
      </c>
      <c r="G72" s="2">
        <v>17</v>
      </c>
      <c r="H72" s="2">
        <v>18</v>
      </c>
      <c r="I72" s="2">
        <v>11</v>
      </c>
      <c r="J72" s="2">
        <v>10</v>
      </c>
      <c r="K72" s="2">
        <v>18</v>
      </c>
      <c r="L72" s="2">
        <f t="shared" si="13"/>
        <v>115</v>
      </c>
      <c r="M72" s="5">
        <f t="shared" si="14"/>
        <v>2.3130434782608695</v>
      </c>
      <c r="N72" s="5">
        <f t="shared" si="15"/>
        <v>1.090394562742069</v>
      </c>
      <c r="O72" s="2">
        <v>7</v>
      </c>
      <c r="P72" s="2">
        <v>0</v>
      </c>
    </row>
    <row r="73" spans="1:16" ht="20.25" customHeight="1">
      <c r="A73" s="3" t="s">
        <v>91</v>
      </c>
      <c r="B73" s="3" t="s">
        <v>105</v>
      </c>
      <c r="C73" s="4">
        <f t="shared" si="12"/>
        <v>122</v>
      </c>
      <c r="D73" s="2">
        <v>4</v>
      </c>
      <c r="E73" s="2">
        <v>1</v>
      </c>
      <c r="F73" s="2">
        <v>4</v>
      </c>
      <c r="G73" s="2">
        <v>10</v>
      </c>
      <c r="H73" s="2">
        <v>31</v>
      </c>
      <c r="I73" s="2">
        <v>42</v>
      </c>
      <c r="J73" s="2">
        <v>18</v>
      </c>
      <c r="K73" s="2">
        <v>11</v>
      </c>
      <c r="L73" s="2">
        <f t="shared" si="13"/>
        <v>121</v>
      </c>
      <c r="M73" s="5">
        <f t="shared" si="14"/>
        <v>2.7892561983471076</v>
      </c>
      <c r="N73" s="5">
        <f t="shared" si="15"/>
        <v>0.7970816245407919</v>
      </c>
      <c r="O73" s="2">
        <v>1</v>
      </c>
      <c r="P73" s="2">
        <v>0</v>
      </c>
    </row>
    <row r="74" spans="1:16" ht="20.25" customHeight="1">
      <c r="A74" s="3" t="s">
        <v>137</v>
      </c>
      <c r="B74" s="3" t="s">
        <v>113</v>
      </c>
      <c r="C74" s="4">
        <f t="shared" si="12"/>
        <v>293</v>
      </c>
      <c r="D74" s="2">
        <v>0</v>
      </c>
      <c r="E74" s="2">
        <v>18</v>
      </c>
      <c r="F74" s="2">
        <v>19</v>
      </c>
      <c r="G74" s="2">
        <v>45</v>
      </c>
      <c r="H74" s="2">
        <v>41</v>
      </c>
      <c r="I74" s="2">
        <v>48</v>
      </c>
      <c r="J74" s="2">
        <v>43</v>
      </c>
      <c r="K74" s="2">
        <v>76</v>
      </c>
      <c r="L74" s="2">
        <f t="shared" si="13"/>
        <v>290</v>
      </c>
      <c r="M74" s="5">
        <f t="shared" si="14"/>
        <v>2.8879310344827585</v>
      </c>
      <c r="N74" s="5">
        <f t="shared" si="15"/>
        <v>0.9342298296212252</v>
      </c>
      <c r="O74" s="2">
        <v>3</v>
      </c>
      <c r="P74" s="2">
        <v>0</v>
      </c>
    </row>
    <row r="75" spans="1:16" ht="20.25" customHeight="1">
      <c r="A75" s="3" t="s">
        <v>92</v>
      </c>
      <c r="B75" s="8" t="s">
        <v>40</v>
      </c>
      <c r="C75" s="4">
        <f t="shared" si="12"/>
        <v>293</v>
      </c>
      <c r="D75" s="2">
        <v>9</v>
      </c>
      <c r="E75" s="2">
        <v>30</v>
      </c>
      <c r="F75" s="2">
        <v>40</v>
      </c>
      <c r="G75" s="2">
        <v>68</v>
      </c>
      <c r="H75" s="2">
        <v>52</v>
      </c>
      <c r="I75" s="2">
        <v>63</v>
      </c>
      <c r="J75" s="2">
        <v>25</v>
      </c>
      <c r="K75" s="2">
        <v>4</v>
      </c>
      <c r="L75" s="2">
        <f t="shared" si="13"/>
        <v>291</v>
      </c>
      <c r="M75" s="5">
        <f t="shared" si="14"/>
        <v>2.2285223367697595</v>
      </c>
      <c r="N75" s="5">
        <f t="shared" si="15"/>
        <v>0.8475825023549738</v>
      </c>
      <c r="O75" s="2">
        <v>2</v>
      </c>
      <c r="P75" s="2">
        <v>0</v>
      </c>
    </row>
    <row r="76" spans="1:16" ht="20.25" customHeight="1">
      <c r="A76" s="3" t="s">
        <v>93</v>
      </c>
      <c r="B76" s="8" t="s">
        <v>106</v>
      </c>
      <c r="C76" s="4">
        <f t="shared" si="12"/>
        <v>293</v>
      </c>
      <c r="D76" s="2">
        <v>0</v>
      </c>
      <c r="E76" s="2">
        <v>2</v>
      </c>
      <c r="F76" s="2">
        <v>8</v>
      </c>
      <c r="G76" s="2">
        <v>48</v>
      </c>
      <c r="H76" s="2">
        <v>37</v>
      </c>
      <c r="I76" s="2">
        <v>88</v>
      </c>
      <c r="J76" s="2">
        <v>49</v>
      </c>
      <c r="K76" s="2">
        <v>59</v>
      </c>
      <c r="L76" s="2">
        <f t="shared" si="13"/>
        <v>291</v>
      </c>
      <c r="M76" s="5">
        <f t="shared" si="14"/>
        <v>3.0034364261168385</v>
      </c>
      <c r="N76" s="5">
        <f t="shared" si="15"/>
        <v>0.7286398465820335</v>
      </c>
      <c r="O76" s="2">
        <v>2</v>
      </c>
      <c r="P76" s="2">
        <v>0</v>
      </c>
    </row>
    <row r="77" spans="1:16" ht="20.25" customHeight="1">
      <c r="A77" s="3" t="s">
        <v>94</v>
      </c>
      <c r="B77" s="8" t="s">
        <v>112</v>
      </c>
      <c r="C77" s="4">
        <f t="shared" si="12"/>
        <v>71</v>
      </c>
      <c r="D77" s="2">
        <v>39</v>
      </c>
      <c r="E77" s="2">
        <v>14</v>
      </c>
      <c r="F77" s="2">
        <v>8</v>
      </c>
      <c r="G77" s="2">
        <v>4</v>
      </c>
      <c r="H77" s="2">
        <v>6</v>
      </c>
      <c r="I77" s="2">
        <v>0</v>
      </c>
      <c r="J77" s="2">
        <v>0</v>
      </c>
      <c r="K77" s="2">
        <v>0</v>
      </c>
      <c r="L77" s="2">
        <f t="shared" si="13"/>
        <v>71</v>
      </c>
      <c r="M77" s="5">
        <f t="shared" si="14"/>
        <v>0.6901408450704225</v>
      </c>
      <c r="N77" s="5">
        <f t="shared" si="15"/>
        <v>0.8531887048467994</v>
      </c>
      <c r="O77" s="2">
        <v>0</v>
      </c>
      <c r="P77" s="2">
        <v>0</v>
      </c>
    </row>
    <row r="78" spans="1:16" ht="20.25" customHeight="1">
      <c r="A78" s="3" t="s">
        <v>150</v>
      </c>
      <c r="B78" s="26" t="s">
        <v>160</v>
      </c>
      <c r="C78" s="4">
        <f t="shared" si="12"/>
        <v>14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14</v>
      </c>
      <c r="L78" s="2">
        <f t="shared" si="13"/>
        <v>14</v>
      </c>
      <c r="M78" s="5">
        <f t="shared" si="14"/>
        <v>4</v>
      </c>
      <c r="N78" s="5">
        <f t="shared" si="15"/>
        <v>0</v>
      </c>
      <c r="O78" s="2">
        <v>0</v>
      </c>
      <c r="P78" s="2">
        <v>0</v>
      </c>
    </row>
    <row r="79" spans="1:16" ht="20.25" customHeight="1">
      <c r="A79" s="3" t="s">
        <v>151</v>
      </c>
      <c r="B79" s="26" t="s">
        <v>161</v>
      </c>
      <c r="C79" s="4">
        <f t="shared" si="12"/>
        <v>14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14</v>
      </c>
      <c r="L79" s="2">
        <f t="shared" si="13"/>
        <v>14</v>
      </c>
      <c r="M79" s="5">
        <f t="shared" si="14"/>
        <v>4</v>
      </c>
      <c r="N79" s="5">
        <f t="shared" si="15"/>
        <v>0</v>
      </c>
      <c r="O79" s="2">
        <v>0</v>
      </c>
      <c r="P79" s="2">
        <v>0</v>
      </c>
    </row>
    <row r="80" spans="1:16" ht="20.25" customHeight="1">
      <c r="A80" s="3" t="s">
        <v>95</v>
      </c>
      <c r="B80" s="8" t="s">
        <v>41</v>
      </c>
      <c r="C80" s="4">
        <f t="shared" si="12"/>
        <v>293</v>
      </c>
      <c r="D80" s="2">
        <v>5</v>
      </c>
      <c r="E80" s="2">
        <v>2</v>
      </c>
      <c r="F80" s="2">
        <v>6</v>
      </c>
      <c r="G80" s="2">
        <v>29</v>
      </c>
      <c r="H80" s="2">
        <v>40</v>
      </c>
      <c r="I80" s="2">
        <v>59</v>
      </c>
      <c r="J80" s="2">
        <v>59</v>
      </c>
      <c r="K80" s="2">
        <v>91</v>
      </c>
      <c r="L80" s="2">
        <f t="shared" si="13"/>
        <v>291</v>
      </c>
      <c r="M80" s="5">
        <f t="shared" si="14"/>
        <v>3.149484536082474</v>
      </c>
      <c r="N80" s="5">
        <f t="shared" si="15"/>
        <v>0.8388083157994678</v>
      </c>
      <c r="O80" s="2">
        <v>2</v>
      </c>
      <c r="P80" s="2">
        <v>0</v>
      </c>
    </row>
    <row r="81" spans="1:16" ht="20.25" customHeight="1">
      <c r="A81" s="3" t="s">
        <v>96</v>
      </c>
      <c r="B81" s="8" t="s">
        <v>107</v>
      </c>
      <c r="C81" s="4">
        <f t="shared" si="12"/>
        <v>293</v>
      </c>
      <c r="D81" s="2">
        <v>0</v>
      </c>
      <c r="E81" s="2">
        <v>0</v>
      </c>
      <c r="F81" s="2">
        <v>0</v>
      </c>
      <c r="G81" s="2">
        <v>2</v>
      </c>
      <c r="H81" s="2">
        <v>3</v>
      </c>
      <c r="I81" s="2">
        <v>9</v>
      </c>
      <c r="J81" s="2">
        <v>36</v>
      </c>
      <c r="K81" s="2">
        <v>243</v>
      </c>
      <c r="L81" s="2">
        <f t="shared" si="13"/>
        <v>293</v>
      </c>
      <c r="M81" s="5">
        <f t="shared" si="14"/>
        <v>3.878839590443686</v>
      </c>
      <c r="N81" s="5">
        <f t="shared" si="15"/>
        <v>0.31160054426051303</v>
      </c>
      <c r="O81" s="2">
        <v>0</v>
      </c>
      <c r="P81" s="2">
        <v>0</v>
      </c>
    </row>
    <row r="82" spans="1:16" ht="20.25" customHeight="1">
      <c r="A82" s="3" t="s">
        <v>97</v>
      </c>
      <c r="B82" s="8" t="s">
        <v>114</v>
      </c>
      <c r="C82" s="4">
        <f t="shared" si="12"/>
        <v>293</v>
      </c>
      <c r="D82" s="2">
        <v>4</v>
      </c>
      <c r="E82" s="2">
        <v>13</v>
      </c>
      <c r="F82" s="2">
        <v>18</v>
      </c>
      <c r="G82" s="2">
        <v>23</v>
      </c>
      <c r="H82" s="2">
        <v>7</v>
      </c>
      <c r="I82" s="2">
        <v>6</v>
      </c>
      <c r="J82" s="2">
        <v>29</v>
      </c>
      <c r="K82" s="2">
        <v>192</v>
      </c>
      <c r="L82" s="2">
        <f t="shared" si="13"/>
        <v>292</v>
      </c>
      <c r="M82" s="5">
        <f t="shared" si="14"/>
        <v>3.393835616438356</v>
      </c>
      <c r="N82" s="5">
        <f t="shared" si="15"/>
        <v>1.0257120882813742</v>
      </c>
      <c r="O82" s="2">
        <v>1</v>
      </c>
      <c r="P82" s="2">
        <v>0</v>
      </c>
    </row>
    <row r="83" spans="1:16" ht="20.25" customHeight="1">
      <c r="A83" s="3" t="s">
        <v>98</v>
      </c>
      <c r="B83" s="3" t="s">
        <v>109</v>
      </c>
      <c r="C83" s="4">
        <f t="shared" si="12"/>
        <v>293</v>
      </c>
      <c r="D83" s="2">
        <v>4</v>
      </c>
      <c r="E83" s="2">
        <v>2</v>
      </c>
      <c r="F83" s="2">
        <v>2</v>
      </c>
      <c r="G83" s="2">
        <v>7</v>
      </c>
      <c r="H83" s="2">
        <v>4</v>
      </c>
      <c r="I83" s="2">
        <v>19</v>
      </c>
      <c r="J83" s="2">
        <v>45</v>
      </c>
      <c r="K83" s="2">
        <v>210</v>
      </c>
      <c r="L83" s="2">
        <f t="shared" si="13"/>
        <v>293</v>
      </c>
      <c r="M83" s="5">
        <f t="shared" si="14"/>
        <v>3.697952218430034</v>
      </c>
      <c r="N83" s="5">
        <f t="shared" si="15"/>
        <v>0.6788334988924967</v>
      </c>
      <c r="O83" s="2">
        <v>0</v>
      </c>
      <c r="P83" s="2">
        <v>0</v>
      </c>
    </row>
    <row r="84" spans="1:16" ht="20.25" customHeight="1">
      <c r="A84" s="3" t="s">
        <v>152</v>
      </c>
      <c r="B84" s="26" t="s">
        <v>162</v>
      </c>
      <c r="C84" s="4">
        <f t="shared" si="12"/>
        <v>13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</v>
      </c>
      <c r="J84" s="2">
        <v>2</v>
      </c>
      <c r="K84" s="2">
        <v>6</v>
      </c>
      <c r="L84" s="2">
        <f t="shared" si="13"/>
        <v>12</v>
      </c>
      <c r="M84" s="5">
        <f t="shared" si="14"/>
        <v>3.5833333333333335</v>
      </c>
      <c r="N84" s="5">
        <f t="shared" si="15"/>
        <v>0.4487637339278738</v>
      </c>
      <c r="O84" s="2">
        <v>1</v>
      </c>
      <c r="P84" s="2">
        <v>0</v>
      </c>
    </row>
    <row r="85" spans="1:16" ht="20.25" customHeight="1">
      <c r="A85" s="3" t="s">
        <v>153</v>
      </c>
      <c r="B85" s="26" t="s">
        <v>163</v>
      </c>
      <c r="C85" s="4">
        <f t="shared" si="12"/>
        <v>13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10</v>
      </c>
      <c r="J85" s="2">
        <v>0</v>
      </c>
      <c r="K85" s="2">
        <v>2</v>
      </c>
      <c r="L85" s="2">
        <f t="shared" si="13"/>
        <v>12</v>
      </c>
      <c r="M85" s="5">
        <f t="shared" si="14"/>
        <v>3.1666666666666665</v>
      </c>
      <c r="N85" s="5">
        <f t="shared" si="15"/>
        <v>0.3726779962499655</v>
      </c>
      <c r="O85" s="2">
        <v>1</v>
      </c>
      <c r="P85" s="2">
        <v>0</v>
      </c>
    </row>
    <row r="86" spans="1:16" ht="20.25" customHeight="1">
      <c r="A86" s="3" t="s">
        <v>138</v>
      </c>
      <c r="B86" s="8" t="s">
        <v>110</v>
      </c>
      <c r="C86" s="4">
        <f t="shared" si="12"/>
        <v>293</v>
      </c>
      <c r="D86" s="2">
        <v>0</v>
      </c>
      <c r="E86" s="2">
        <v>7</v>
      </c>
      <c r="F86" s="2">
        <v>0</v>
      </c>
      <c r="G86" s="2">
        <v>6</v>
      </c>
      <c r="H86" s="2">
        <v>13</v>
      </c>
      <c r="I86" s="2">
        <v>71</v>
      </c>
      <c r="J86" s="2">
        <v>83</v>
      </c>
      <c r="K86" s="2">
        <v>111</v>
      </c>
      <c r="L86" s="2">
        <f t="shared" si="13"/>
        <v>291</v>
      </c>
      <c r="M86" s="5">
        <f t="shared" si="14"/>
        <v>3.4329896907216493</v>
      </c>
      <c r="N86" s="5">
        <f t="shared" si="15"/>
        <v>0.6271171672618093</v>
      </c>
      <c r="O86" s="2">
        <v>0</v>
      </c>
      <c r="P86" s="2">
        <v>2</v>
      </c>
    </row>
    <row r="87" spans="1:16" ht="20.25" customHeight="1">
      <c r="A87" s="3" t="s">
        <v>139</v>
      </c>
      <c r="B87" s="8" t="s">
        <v>111</v>
      </c>
      <c r="C87" s="4">
        <f t="shared" si="12"/>
        <v>40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39</v>
      </c>
      <c r="L87" s="2">
        <f>SUM(D87:K87)</f>
        <v>40</v>
      </c>
      <c r="M87" s="5">
        <f>(1*E87+1.5*F87+2*G87+2.5*H87+3*I87+3.5*J87+4*K87)/L87</f>
        <v>3.95</v>
      </c>
      <c r="N87" s="5">
        <f>SQRT((D87*0^2+E87*1^2+F87*1.5^2+G87*2^2+H87*2.5^2+I87*3^2+J87*3.5^2+K87*4^2)/L87-M87^2)</f>
        <v>0.3122498999199173</v>
      </c>
      <c r="O87" s="2">
        <v>0</v>
      </c>
      <c r="P87" s="2">
        <v>0</v>
      </c>
    </row>
    <row r="88" spans="1:16" ht="20.25" customHeight="1">
      <c r="A88" s="3" t="s">
        <v>99</v>
      </c>
      <c r="B88" s="8" t="s">
        <v>141</v>
      </c>
      <c r="C88" s="4">
        <f t="shared" si="12"/>
        <v>104</v>
      </c>
      <c r="D88" s="2">
        <v>6</v>
      </c>
      <c r="E88" s="2">
        <v>50</v>
      </c>
      <c r="F88" s="2">
        <v>5</v>
      </c>
      <c r="G88" s="2">
        <v>9</v>
      </c>
      <c r="H88" s="2">
        <v>13</v>
      </c>
      <c r="I88" s="2">
        <v>10</v>
      </c>
      <c r="J88" s="2">
        <v>5</v>
      </c>
      <c r="K88" s="2">
        <v>6</v>
      </c>
      <c r="L88" s="2">
        <f t="shared" si="13"/>
        <v>104</v>
      </c>
      <c r="M88" s="5">
        <f t="shared" si="14"/>
        <v>1.7259615384615385</v>
      </c>
      <c r="N88" s="5">
        <f t="shared" si="15"/>
        <v>1.0558441020110303</v>
      </c>
      <c r="O88" s="2">
        <v>0</v>
      </c>
      <c r="P88" s="2">
        <v>0</v>
      </c>
    </row>
    <row r="89" spans="1:16" ht="20.25" customHeight="1">
      <c r="A89" s="3" t="s">
        <v>140</v>
      </c>
      <c r="B89" s="8" t="s">
        <v>142</v>
      </c>
      <c r="C89" s="4">
        <f t="shared" si="12"/>
        <v>104</v>
      </c>
      <c r="D89" s="2">
        <v>6</v>
      </c>
      <c r="E89" s="2">
        <v>6</v>
      </c>
      <c r="F89" s="2">
        <v>8</v>
      </c>
      <c r="G89" s="2">
        <v>15</v>
      </c>
      <c r="H89" s="2">
        <v>25</v>
      </c>
      <c r="I89" s="2">
        <v>21</v>
      </c>
      <c r="J89" s="2">
        <v>9</v>
      </c>
      <c r="K89" s="2">
        <v>13</v>
      </c>
      <c r="L89" s="2">
        <f>SUM(D89:K89)</f>
        <v>103</v>
      </c>
      <c r="M89" s="5">
        <f>(1*E89+1.5*F89+2*G89+2.5*H89+3*I89+3.5*J89+4*K89)/L89</f>
        <v>2.495145631067961</v>
      </c>
      <c r="N89" s="5">
        <f>SQRT((D89*0^2+E89*1^2+F89*1.5^2+G89*2^2+H89*2.5^2+I89*3^2+J89*3.5^2+K89*4^2)/L89-M89^2)</f>
        <v>1.015642571557792</v>
      </c>
      <c r="O89" s="2">
        <v>1</v>
      </c>
      <c r="P89" s="2">
        <v>0</v>
      </c>
    </row>
    <row r="90" spans="1:16" ht="20.25" customHeight="1">
      <c r="A90" s="3" t="s">
        <v>100</v>
      </c>
      <c r="B90" s="3" t="s">
        <v>108</v>
      </c>
      <c r="C90" s="4">
        <f t="shared" si="12"/>
        <v>293</v>
      </c>
      <c r="D90" s="2">
        <v>10</v>
      </c>
      <c r="E90" s="2">
        <v>33</v>
      </c>
      <c r="F90" s="2">
        <v>44</v>
      </c>
      <c r="G90" s="2">
        <v>58</v>
      </c>
      <c r="H90" s="2">
        <v>64</v>
      </c>
      <c r="I90" s="2">
        <v>45</v>
      </c>
      <c r="J90" s="2">
        <v>17</v>
      </c>
      <c r="K90" s="2">
        <v>18</v>
      </c>
      <c r="L90" s="2">
        <f>SUM(D90:K90)</f>
        <v>289</v>
      </c>
      <c r="M90" s="5">
        <f>(1*E90+1.5*F90+2*G90+2.5*H90+3*I90+3.5*J90+4*K90)/L90</f>
        <v>2.2197231833910034</v>
      </c>
      <c r="N90" s="5">
        <f>SQRT((D90*0^2+E90*1^2+F90*1.5^2+G90*2^2+H90*2.5^2+I90*3^2+J90*3.5^2+K90*4^2)/L90-M90^2)</f>
        <v>0.9137503574610017</v>
      </c>
      <c r="O90" s="2">
        <v>1</v>
      </c>
      <c r="P90" s="2">
        <v>3</v>
      </c>
    </row>
    <row r="91" spans="1:16" ht="20.25" customHeight="1">
      <c r="A91" s="3"/>
      <c r="B91" s="8"/>
      <c r="C91" s="4"/>
      <c r="D91" s="4"/>
      <c r="E91" s="4"/>
      <c r="F91" s="4"/>
      <c r="G91" s="4"/>
      <c r="H91" s="4"/>
      <c r="I91" s="4"/>
      <c r="J91" s="4"/>
      <c r="K91" s="4"/>
      <c r="L91" s="2"/>
      <c r="M91" s="5"/>
      <c r="N91" s="5"/>
      <c r="O91" s="2"/>
      <c r="P91" s="2"/>
    </row>
    <row r="92" spans="1:16" ht="20.25" customHeight="1">
      <c r="A92" s="3"/>
      <c r="B92" s="2" t="s">
        <v>11</v>
      </c>
      <c r="C92" s="14">
        <f>SUM(C67:C89)</f>
        <v>3668</v>
      </c>
      <c r="D92" s="4">
        <f>SUM(D67:D91)</f>
        <v>128</v>
      </c>
      <c r="E92" s="4">
        <f aca="true" t="shared" si="16" ref="E92:K92">SUM(E67:E91)</f>
        <v>264</v>
      </c>
      <c r="F92" s="4">
        <f t="shared" si="16"/>
        <v>262</v>
      </c>
      <c r="G92" s="4">
        <f t="shared" si="16"/>
        <v>480</v>
      </c>
      <c r="H92" s="4">
        <f t="shared" si="16"/>
        <v>507</v>
      </c>
      <c r="I92" s="4">
        <f t="shared" si="16"/>
        <v>636</v>
      </c>
      <c r="J92" s="4">
        <f t="shared" si="16"/>
        <v>491</v>
      </c>
      <c r="K92" s="4">
        <f t="shared" si="16"/>
        <v>1164</v>
      </c>
      <c r="L92" s="14">
        <f>SUM(L67:L89)</f>
        <v>3643</v>
      </c>
      <c r="M92" s="9">
        <f>(1*E92+2*G92+3*I92+4*K92)/L92</f>
        <v>2.137798517705188</v>
      </c>
      <c r="N92" s="9">
        <f>SQRT((D92*0^2+E92*1^2+G92*2^2+I92*3^2+K92*4^2)/L92-M92^2)</f>
        <v>1.647065878211226</v>
      </c>
      <c r="O92" s="4">
        <f>SUM(O67:O91)</f>
        <v>23</v>
      </c>
      <c r="P92" s="4">
        <f>SUM(P67:P91)</f>
        <v>6</v>
      </c>
    </row>
    <row r="93" spans="1:16" ht="20.25" customHeight="1">
      <c r="A93" s="3"/>
      <c r="B93" s="2" t="s">
        <v>12</v>
      </c>
      <c r="C93" s="1">
        <f aca="true" t="shared" si="17" ref="C93:L93">C92*100/$C$92</f>
        <v>100</v>
      </c>
      <c r="D93" s="1">
        <f t="shared" si="17"/>
        <v>3.489640130861505</v>
      </c>
      <c r="E93" s="1">
        <f t="shared" si="17"/>
        <v>7.1973827699018535</v>
      </c>
      <c r="F93" s="1">
        <f t="shared" si="17"/>
        <v>7.142857142857143</v>
      </c>
      <c r="G93" s="1">
        <f t="shared" si="17"/>
        <v>13.086150490730644</v>
      </c>
      <c r="H93" s="1">
        <f t="shared" si="17"/>
        <v>13.822246455834241</v>
      </c>
      <c r="I93" s="1">
        <f t="shared" si="17"/>
        <v>17.3391494002181</v>
      </c>
      <c r="J93" s="1">
        <f t="shared" si="17"/>
        <v>13.386041439476553</v>
      </c>
      <c r="K93" s="1">
        <f t="shared" si="17"/>
        <v>31.733914940021812</v>
      </c>
      <c r="L93" s="1">
        <f t="shared" si="17"/>
        <v>99.31842966194111</v>
      </c>
      <c r="M93" s="16"/>
      <c r="N93" s="16"/>
      <c r="O93" s="1">
        <f>O92*100/$C$92</f>
        <v>0.6270447110141767</v>
      </c>
      <c r="P93" s="1">
        <f>P92*100/$C$92</f>
        <v>0.16357688113413305</v>
      </c>
    </row>
    <row r="95" spans="1:16" ht="26.25">
      <c r="A95" s="51" t="s">
        <v>120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23.25">
      <c r="A96" s="52" t="s">
        <v>178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29.25" customHeight="1">
      <c r="A97" s="45"/>
      <c r="B97" s="45" t="s">
        <v>2</v>
      </c>
      <c r="C97" s="46" t="s">
        <v>3</v>
      </c>
      <c r="D97" s="48" t="s">
        <v>4</v>
      </c>
      <c r="E97" s="49"/>
      <c r="F97" s="49"/>
      <c r="G97" s="49"/>
      <c r="H97" s="49"/>
      <c r="I97" s="49"/>
      <c r="J97" s="49"/>
      <c r="K97" s="50"/>
      <c r="L97" s="47" t="s">
        <v>5</v>
      </c>
      <c r="M97" s="44" t="s">
        <v>6</v>
      </c>
      <c r="N97" s="44" t="s">
        <v>7</v>
      </c>
      <c r="O97" s="47" t="s">
        <v>8</v>
      </c>
      <c r="P97" s="47"/>
    </row>
    <row r="98" spans="1:16" ht="21.75">
      <c r="A98" s="45"/>
      <c r="B98" s="45"/>
      <c r="C98" s="46"/>
      <c r="D98" s="2">
        <v>0</v>
      </c>
      <c r="E98" s="2">
        <v>1</v>
      </c>
      <c r="F98" s="2"/>
      <c r="G98" s="2">
        <v>2</v>
      </c>
      <c r="H98" s="2"/>
      <c r="I98" s="2">
        <v>3</v>
      </c>
      <c r="J98" s="2"/>
      <c r="K98" s="2">
        <v>4</v>
      </c>
      <c r="L98" s="47"/>
      <c r="M98" s="44"/>
      <c r="N98" s="44"/>
      <c r="O98" s="2" t="s">
        <v>9</v>
      </c>
      <c r="P98" s="2" t="s">
        <v>10</v>
      </c>
    </row>
    <row r="99" spans="1:16" ht="21.75">
      <c r="A99" s="3"/>
      <c r="B99" s="2" t="s">
        <v>18</v>
      </c>
      <c r="C99" s="4">
        <f>C27</f>
        <v>4226</v>
      </c>
      <c r="D99" s="4">
        <f aca="true" t="shared" si="18" ref="D99:P99">D27</f>
        <v>302</v>
      </c>
      <c r="E99" s="4">
        <f t="shared" si="18"/>
        <v>298</v>
      </c>
      <c r="F99" s="4">
        <f t="shared" si="18"/>
        <v>264</v>
      </c>
      <c r="G99" s="4">
        <f t="shared" si="18"/>
        <v>470</v>
      </c>
      <c r="H99" s="4">
        <f t="shared" si="18"/>
        <v>427</v>
      </c>
      <c r="I99" s="4">
        <f t="shared" si="18"/>
        <v>686</v>
      </c>
      <c r="J99" s="4">
        <f t="shared" si="18"/>
        <v>536</v>
      </c>
      <c r="K99" s="4">
        <f t="shared" si="18"/>
        <v>1196</v>
      </c>
      <c r="L99" s="4">
        <f t="shared" si="18"/>
        <v>4179</v>
      </c>
      <c r="M99" s="5">
        <f t="shared" si="18"/>
        <v>2.7325915290739413</v>
      </c>
      <c r="N99" s="5">
        <f t="shared" si="18"/>
        <v>1.2093518733252226</v>
      </c>
      <c r="O99" s="4">
        <f t="shared" si="18"/>
        <v>36</v>
      </c>
      <c r="P99" s="4">
        <f t="shared" si="18"/>
        <v>11</v>
      </c>
    </row>
    <row r="100" spans="1:16" ht="21.75">
      <c r="A100" s="3"/>
      <c r="B100" s="2" t="s">
        <v>16</v>
      </c>
      <c r="C100" s="4">
        <f>C61</f>
        <v>3618</v>
      </c>
      <c r="D100" s="4">
        <f aca="true" t="shared" si="19" ref="D100:P100">D61</f>
        <v>243</v>
      </c>
      <c r="E100" s="4">
        <f t="shared" si="19"/>
        <v>328</v>
      </c>
      <c r="F100" s="4">
        <f t="shared" si="19"/>
        <v>360</v>
      </c>
      <c r="G100" s="4">
        <f t="shared" si="19"/>
        <v>459</v>
      </c>
      <c r="H100" s="4">
        <f t="shared" si="19"/>
        <v>451</v>
      </c>
      <c r="I100" s="4">
        <f t="shared" si="19"/>
        <v>546</v>
      </c>
      <c r="J100" s="4">
        <f t="shared" si="19"/>
        <v>505</v>
      </c>
      <c r="K100" s="4">
        <f t="shared" si="19"/>
        <v>602</v>
      </c>
      <c r="L100" s="4">
        <f t="shared" si="19"/>
        <v>3494</v>
      </c>
      <c r="M100" s="5">
        <f t="shared" si="19"/>
        <v>2.4977103606182025</v>
      </c>
      <c r="N100" s="5">
        <f t="shared" si="19"/>
        <v>1.163197545446337</v>
      </c>
      <c r="O100" s="4">
        <f t="shared" si="19"/>
        <v>57</v>
      </c>
      <c r="P100" s="4">
        <f t="shared" si="19"/>
        <v>67</v>
      </c>
    </row>
    <row r="101" spans="1:16" ht="21.75">
      <c r="A101" s="3"/>
      <c r="B101" s="2" t="s">
        <v>17</v>
      </c>
      <c r="C101" s="4">
        <f>C92</f>
        <v>3668</v>
      </c>
      <c r="D101" s="4">
        <f aca="true" t="shared" si="20" ref="D101:P101">D92</f>
        <v>128</v>
      </c>
      <c r="E101" s="4">
        <f t="shared" si="20"/>
        <v>264</v>
      </c>
      <c r="F101" s="4">
        <f t="shared" si="20"/>
        <v>262</v>
      </c>
      <c r="G101" s="4">
        <f t="shared" si="20"/>
        <v>480</v>
      </c>
      <c r="H101" s="4">
        <f t="shared" si="20"/>
        <v>507</v>
      </c>
      <c r="I101" s="4">
        <f t="shared" si="20"/>
        <v>636</v>
      </c>
      <c r="J101" s="4">
        <f t="shared" si="20"/>
        <v>491</v>
      </c>
      <c r="K101" s="4">
        <f t="shared" si="20"/>
        <v>1164</v>
      </c>
      <c r="L101" s="4">
        <f t="shared" si="20"/>
        <v>3643</v>
      </c>
      <c r="M101" s="5">
        <f t="shared" si="20"/>
        <v>2.137798517705188</v>
      </c>
      <c r="N101" s="5">
        <f t="shared" si="20"/>
        <v>1.647065878211226</v>
      </c>
      <c r="O101" s="4">
        <f t="shared" si="20"/>
        <v>23</v>
      </c>
      <c r="P101" s="4">
        <f t="shared" si="20"/>
        <v>6</v>
      </c>
    </row>
    <row r="102" spans="1:16" ht="21.75">
      <c r="A102" s="3"/>
      <c r="B102" s="12" t="s">
        <v>11</v>
      </c>
      <c r="C102" s="4">
        <f>SUM(C99:C101)</f>
        <v>11512</v>
      </c>
      <c r="D102" s="11">
        <f aca="true" t="shared" si="21" ref="D102:L102">SUM(D99:D101)</f>
        <v>673</v>
      </c>
      <c r="E102" s="11">
        <f t="shared" si="21"/>
        <v>890</v>
      </c>
      <c r="F102" s="11">
        <f t="shared" si="21"/>
        <v>886</v>
      </c>
      <c r="G102" s="11">
        <f t="shared" si="21"/>
        <v>1409</v>
      </c>
      <c r="H102" s="11">
        <f t="shared" si="21"/>
        <v>1385</v>
      </c>
      <c r="I102" s="11">
        <f t="shared" si="21"/>
        <v>1868</v>
      </c>
      <c r="J102" s="11">
        <f t="shared" si="21"/>
        <v>1532</v>
      </c>
      <c r="K102" s="11">
        <f t="shared" si="21"/>
        <v>2962</v>
      </c>
      <c r="L102" s="4">
        <f t="shared" si="21"/>
        <v>11316</v>
      </c>
      <c r="M102" s="10">
        <f>(1*E102+2*G102+3*I102+4*K102)/L102</f>
        <v>1.8699186991869918</v>
      </c>
      <c r="N102" s="10">
        <f>SQRT((D102*0^2+E102*1^2+G102*2^2+I102*3^2+K102*4^2)/L102-M102^2)</f>
        <v>1.6594715757359142</v>
      </c>
      <c r="O102" s="4">
        <f>SUM(O99:O101)</f>
        <v>116</v>
      </c>
      <c r="P102" s="4">
        <f>SUM(P99:P101)</f>
        <v>84</v>
      </c>
    </row>
    <row r="103" spans="1:16" ht="21.75">
      <c r="A103" s="3"/>
      <c r="B103" s="12" t="s">
        <v>12</v>
      </c>
      <c r="C103" s="1">
        <f aca="true" t="shared" si="22" ref="C103:L103">C102*100/$C$102</f>
        <v>100</v>
      </c>
      <c r="D103" s="1">
        <f t="shared" si="22"/>
        <v>5.8460736622654625</v>
      </c>
      <c r="E103" s="1">
        <f t="shared" si="22"/>
        <v>7.7310632383599724</v>
      </c>
      <c r="F103" s="1">
        <f t="shared" si="22"/>
        <v>7.696316886726894</v>
      </c>
      <c r="G103" s="1">
        <f t="shared" si="22"/>
        <v>12.23940236275191</v>
      </c>
      <c r="H103" s="1">
        <f t="shared" si="22"/>
        <v>12.03092425295344</v>
      </c>
      <c r="I103" s="1">
        <f t="shared" si="22"/>
        <v>16.226546212647673</v>
      </c>
      <c r="J103" s="1">
        <f t="shared" si="22"/>
        <v>13.307852675469075</v>
      </c>
      <c r="K103" s="1">
        <f t="shared" si="22"/>
        <v>25.72967338429465</v>
      </c>
      <c r="L103" s="1">
        <f t="shared" si="22"/>
        <v>98.29742876997915</v>
      </c>
      <c r="M103" s="1"/>
      <c r="N103" s="1"/>
      <c r="O103" s="1">
        <f>O102*100/$C$102</f>
        <v>1.0076441973592773</v>
      </c>
      <c r="P103" s="1">
        <f>P102*100/$C$102</f>
        <v>0.729673384294649</v>
      </c>
    </row>
  </sheetData>
  <mergeCells count="40">
    <mergeCell ref="D31:K31"/>
    <mergeCell ref="D3:K3"/>
    <mergeCell ref="A63:P63"/>
    <mergeCell ref="A64:P64"/>
    <mergeCell ref="C31:C32"/>
    <mergeCell ref="L31:L32"/>
    <mergeCell ref="M31:M32"/>
    <mergeCell ref="N31:N32"/>
    <mergeCell ref="O31:P31"/>
    <mergeCell ref="A3:A4"/>
    <mergeCell ref="A95:P95"/>
    <mergeCell ref="A96:P96"/>
    <mergeCell ref="D65:K65"/>
    <mergeCell ref="A1:P1"/>
    <mergeCell ref="A2:P2"/>
    <mergeCell ref="A29:P29"/>
    <mergeCell ref="A30:P30"/>
    <mergeCell ref="O3:P3"/>
    <mergeCell ref="A31:A32"/>
    <mergeCell ref="B31:B32"/>
    <mergeCell ref="A97:A98"/>
    <mergeCell ref="B97:B98"/>
    <mergeCell ref="C97:C98"/>
    <mergeCell ref="L97:L98"/>
    <mergeCell ref="D97:K97"/>
    <mergeCell ref="M97:M98"/>
    <mergeCell ref="N97:N98"/>
    <mergeCell ref="O97:P97"/>
    <mergeCell ref="A65:A66"/>
    <mergeCell ref="B65:B66"/>
    <mergeCell ref="C65:C66"/>
    <mergeCell ref="L65:L66"/>
    <mergeCell ref="M65:M66"/>
    <mergeCell ref="N65:N66"/>
    <mergeCell ref="O65:P65"/>
    <mergeCell ref="N3:N4"/>
    <mergeCell ref="B3:B4"/>
    <mergeCell ref="C3:C4"/>
    <mergeCell ref="L3:L4"/>
    <mergeCell ref="M3:M4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headerFooter alignWithMargins="0">
    <oddHeader>&amp;R&amp;P</oddHeader>
  </headerFooter>
  <rowBreaks count="3" manualBreakCount="3">
    <brk id="28" max="255" man="1"/>
    <brk id="62" max="27" man="1"/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3"/>
  <sheetViews>
    <sheetView view="pageBreakPreview" zoomScaleSheetLayoutView="100" workbookViewId="0" topLeftCell="A26">
      <selection activeCell="B39" sqref="B39"/>
    </sheetView>
  </sheetViews>
  <sheetFormatPr defaultColWidth="9.140625" defaultRowHeight="21.75"/>
  <cols>
    <col min="1" max="1" width="7.421875" style="0" customWidth="1"/>
    <col min="2" max="2" width="19.0039062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3.25">
      <c r="A2" s="52" t="s">
        <v>178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2.25" customHeight="1">
      <c r="A3" s="45" t="s">
        <v>0</v>
      </c>
      <c r="B3" s="45" t="s">
        <v>1</v>
      </c>
      <c r="C3" s="46" t="s">
        <v>3</v>
      </c>
      <c r="D3" s="48" t="s">
        <v>4</v>
      </c>
      <c r="E3" s="49"/>
      <c r="F3" s="49"/>
      <c r="G3" s="49"/>
      <c r="H3" s="49"/>
      <c r="I3" s="49"/>
      <c r="J3" s="49"/>
      <c r="K3" s="50"/>
      <c r="L3" s="47" t="s">
        <v>5</v>
      </c>
      <c r="M3" s="44" t="s">
        <v>6</v>
      </c>
      <c r="N3" s="44" t="s">
        <v>7</v>
      </c>
      <c r="O3" s="47" t="s">
        <v>8</v>
      </c>
      <c r="P3" s="47"/>
    </row>
    <row r="4" spans="1:16" ht="21.75">
      <c r="A4" s="45"/>
      <c r="B4" s="45"/>
      <c r="C4" s="46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47"/>
      <c r="M4" s="44"/>
      <c r="N4" s="44"/>
      <c r="O4" s="2" t="s">
        <v>9</v>
      </c>
      <c r="P4" s="2" t="s">
        <v>10</v>
      </c>
    </row>
    <row r="5" spans="1:16" ht="21.75">
      <c r="A5" s="3" t="s">
        <v>53</v>
      </c>
      <c r="B5" s="3" t="s">
        <v>21</v>
      </c>
      <c r="C5" s="4">
        <f aca="true" t="shared" si="0" ref="C5:C13">SUM(D5:K5,O5:P5)</f>
        <v>298</v>
      </c>
      <c r="D5" s="2">
        <v>52</v>
      </c>
      <c r="E5" s="2">
        <v>29</v>
      </c>
      <c r="F5" s="2">
        <v>21</v>
      </c>
      <c r="G5" s="2">
        <v>26</v>
      </c>
      <c r="H5" s="2">
        <v>30</v>
      </c>
      <c r="I5" s="2">
        <v>40</v>
      </c>
      <c r="J5" s="2">
        <v>24</v>
      </c>
      <c r="K5" s="2">
        <v>71</v>
      </c>
      <c r="L5" s="2">
        <f aca="true" t="shared" si="1" ref="L5:L13">SUM(D5:K5)</f>
        <v>293</v>
      </c>
      <c r="M5" s="5">
        <f aca="true" t="shared" si="2" ref="M5:M14">(1*E5+1.5*F5+2*G5+2.5*H5+3*I5+3.5*J5+4*K5)/L5</f>
        <v>2.3054607508532423</v>
      </c>
      <c r="N5" s="5">
        <f aca="true" t="shared" si="3" ref="N5:N14">SQRT((D5*0^2+E5*1^2+F5*1.5^2+G5*2^2+H5*2.5^2+I5*3^2+J5*3.5^2+K5*4^2)/L5-M5^2)</f>
        <v>1.4314975365906033</v>
      </c>
      <c r="O5" s="2">
        <v>0</v>
      </c>
      <c r="P5" s="2">
        <v>5</v>
      </c>
    </row>
    <row r="6" spans="1:16" ht="21.75">
      <c r="A6" s="3" t="s">
        <v>54</v>
      </c>
      <c r="B6" s="3" t="s">
        <v>22</v>
      </c>
      <c r="C6" s="4">
        <f t="shared" si="0"/>
        <v>136</v>
      </c>
      <c r="D6" s="2">
        <v>1</v>
      </c>
      <c r="E6" s="2">
        <v>10</v>
      </c>
      <c r="F6" s="2">
        <v>31</v>
      </c>
      <c r="G6" s="2">
        <v>44</v>
      </c>
      <c r="H6" s="2">
        <v>28</v>
      </c>
      <c r="I6" s="2">
        <v>11</v>
      </c>
      <c r="J6" s="2">
        <v>5</v>
      </c>
      <c r="K6" s="2">
        <v>6</v>
      </c>
      <c r="L6" s="2">
        <f t="shared" si="1"/>
        <v>136</v>
      </c>
      <c r="M6" s="5">
        <f t="shared" si="2"/>
        <v>2.125</v>
      </c>
      <c r="N6" s="5">
        <f t="shared" si="3"/>
        <v>0.7320147459138336</v>
      </c>
      <c r="O6" s="2">
        <v>0</v>
      </c>
      <c r="P6" s="2">
        <v>0</v>
      </c>
    </row>
    <row r="7" spans="1:16" ht="21.75">
      <c r="A7" s="3" t="s">
        <v>55</v>
      </c>
      <c r="B7" s="3" t="s">
        <v>23</v>
      </c>
      <c r="C7" s="4">
        <f t="shared" si="0"/>
        <v>43</v>
      </c>
      <c r="D7" s="2">
        <v>2</v>
      </c>
      <c r="E7" s="2">
        <v>8</v>
      </c>
      <c r="F7" s="2">
        <v>14</v>
      </c>
      <c r="G7" s="2">
        <v>8</v>
      </c>
      <c r="H7" s="2">
        <v>11</v>
      </c>
      <c r="I7" s="2">
        <v>0</v>
      </c>
      <c r="J7" s="2">
        <v>0</v>
      </c>
      <c r="K7" s="2">
        <v>0</v>
      </c>
      <c r="L7" s="2">
        <f t="shared" si="1"/>
        <v>43</v>
      </c>
      <c r="M7" s="5">
        <f t="shared" si="2"/>
        <v>1.686046511627907</v>
      </c>
      <c r="N7" s="5">
        <f t="shared" si="3"/>
        <v>0.6472055837244532</v>
      </c>
      <c r="O7" s="2">
        <v>0</v>
      </c>
      <c r="P7" s="2">
        <v>0</v>
      </c>
    </row>
    <row r="8" spans="1:16" ht="21.75">
      <c r="A8" s="3" t="s">
        <v>67</v>
      </c>
      <c r="B8" s="3" t="s">
        <v>13</v>
      </c>
      <c r="C8" s="4">
        <f t="shared" si="0"/>
        <v>258</v>
      </c>
      <c r="D8" s="2">
        <v>34</v>
      </c>
      <c r="E8" s="2">
        <v>26</v>
      </c>
      <c r="F8" s="2">
        <v>28</v>
      </c>
      <c r="G8" s="2">
        <v>27</v>
      </c>
      <c r="H8" s="2">
        <v>42</v>
      </c>
      <c r="I8" s="2">
        <v>37</v>
      </c>
      <c r="J8" s="2">
        <v>29</v>
      </c>
      <c r="K8" s="2">
        <v>14</v>
      </c>
      <c r="L8" s="2">
        <f t="shared" si="1"/>
        <v>237</v>
      </c>
      <c r="M8" s="5">
        <f t="shared" si="2"/>
        <v>2.090717299578059</v>
      </c>
      <c r="N8" s="5">
        <f t="shared" si="3"/>
        <v>1.1903259456087365</v>
      </c>
      <c r="O8" s="2">
        <v>0</v>
      </c>
      <c r="P8" s="2">
        <v>21</v>
      </c>
    </row>
    <row r="9" spans="1:16" ht="21.75">
      <c r="A9" s="3" t="s">
        <v>68</v>
      </c>
      <c r="B9" s="3" t="s">
        <v>36</v>
      </c>
      <c r="C9" s="4">
        <f t="shared" si="0"/>
        <v>124</v>
      </c>
      <c r="D9" s="2">
        <v>7</v>
      </c>
      <c r="E9" s="2">
        <v>18</v>
      </c>
      <c r="F9" s="2">
        <v>12</v>
      </c>
      <c r="G9" s="2">
        <v>10</v>
      </c>
      <c r="H9" s="2">
        <v>11</v>
      </c>
      <c r="I9" s="2">
        <v>17</v>
      </c>
      <c r="J9" s="2">
        <v>12</v>
      </c>
      <c r="K9" s="2">
        <v>37</v>
      </c>
      <c r="L9" s="2">
        <f t="shared" si="1"/>
        <v>124</v>
      </c>
      <c r="M9" s="5">
        <f t="shared" si="2"/>
        <v>2.6169354838709675</v>
      </c>
      <c r="N9" s="5">
        <f t="shared" si="3"/>
        <v>1.259014064731808</v>
      </c>
      <c r="O9" s="2">
        <v>0</v>
      </c>
      <c r="P9" s="2">
        <v>0</v>
      </c>
    </row>
    <row r="10" spans="1:16" ht="21.75">
      <c r="A10" s="3" t="s">
        <v>69</v>
      </c>
      <c r="B10" s="3" t="s">
        <v>37</v>
      </c>
      <c r="C10" s="4">
        <f t="shared" si="0"/>
        <v>32</v>
      </c>
      <c r="D10" s="2">
        <v>0</v>
      </c>
      <c r="E10" s="2">
        <v>6</v>
      </c>
      <c r="F10" s="2">
        <v>4</v>
      </c>
      <c r="G10" s="2">
        <v>6</v>
      </c>
      <c r="H10" s="2">
        <v>8</v>
      </c>
      <c r="I10" s="2">
        <v>4</v>
      </c>
      <c r="J10" s="2">
        <v>4</v>
      </c>
      <c r="K10" s="2">
        <v>0</v>
      </c>
      <c r="L10" s="2">
        <f t="shared" si="1"/>
        <v>32</v>
      </c>
      <c r="M10" s="5">
        <f t="shared" si="2"/>
        <v>2.1875</v>
      </c>
      <c r="N10" s="5">
        <f t="shared" si="3"/>
        <v>0.8076779989575054</v>
      </c>
      <c r="O10" s="2">
        <v>0</v>
      </c>
      <c r="P10" s="2">
        <v>0</v>
      </c>
    </row>
    <row r="11" spans="1:16" ht="21.75">
      <c r="A11" s="3" t="s">
        <v>148</v>
      </c>
      <c r="B11" s="3" t="s">
        <v>102</v>
      </c>
      <c r="C11" s="4">
        <f t="shared" si="0"/>
        <v>122</v>
      </c>
      <c r="D11" s="2">
        <v>3</v>
      </c>
      <c r="E11" s="2">
        <v>19</v>
      </c>
      <c r="F11" s="2">
        <v>14</v>
      </c>
      <c r="G11" s="2">
        <v>30</v>
      </c>
      <c r="H11" s="2">
        <v>17</v>
      </c>
      <c r="I11" s="2">
        <v>22</v>
      </c>
      <c r="J11" s="2">
        <v>10</v>
      </c>
      <c r="K11" s="2">
        <v>6</v>
      </c>
      <c r="L11" s="2">
        <f t="shared" si="1"/>
        <v>121</v>
      </c>
      <c r="M11" s="5">
        <f t="shared" si="2"/>
        <v>2.2107438016528924</v>
      </c>
      <c r="N11" s="5">
        <f t="shared" si="3"/>
        <v>0.9175787085741052</v>
      </c>
      <c r="O11" s="2">
        <v>1</v>
      </c>
      <c r="P11" s="2">
        <v>0</v>
      </c>
    </row>
    <row r="12" spans="1:16" ht="21.75">
      <c r="A12" s="3" t="s">
        <v>89</v>
      </c>
      <c r="B12" s="3" t="s">
        <v>103</v>
      </c>
      <c r="C12" s="4">
        <f t="shared" si="0"/>
        <v>73</v>
      </c>
      <c r="D12" s="2">
        <v>1</v>
      </c>
      <c r="E12" s="2">
        <v>5</v>
      </c>
      <c r="F12" s="2">
        <v>12</v>
      </c>
      <c r="G12" s="2">
        <v>25</v>
      </c>
      <c r="H12" s="2">
        <v>16</v>
      </c>
      <c r="I12" s="2">
        <v>13</v>
      </c>
      <c r="J12" s="2">
        <v>1</v>
      </c>
      <c r="K12" s="2">
        <v>0</v>
      </c>
      <c r="L12" s="2">
        <f t="shared" si="1"/>
        <v>73</v>
      </c>
      <c r="M12" s="5">
        <f t="shared" si="2"/>
        <v>2.1301369863013697</v>
      </c>
      <c r="N12" s="5">
        <f t="shared" si="3"/>
        <v>0.6412071089571757</v>
      </c>
      <c r="O12" s="2">
        <v>0</v>
      </c>
      <c r="P12" s="2">
        <v>0</v>
      </c>
    </row>
    <row r="13" spans="1:16" ht="21.75">
      <c r="A13" s="3" t="s">
        <v>149</v>
      </c>
      <c r="B13" s="3" t="s">
        <v>159</v>
      </c>
      <c r="C13" s="4">
        <f t="shared" si="0"/>
        <v>98</v>
      </c>
      <c r="D13" s="2">
        <v>3</v>
      </c>
      <c r="E13" s="2">
        <v>8</v>
      </c>
      <c r="F13" s="2">
        <v>11</v>
      </c>
      <c r="G13" s="2">
        <v>18</v>
      </c>
      <c r="H13" s="2">
        <v>15</v>
      </c>
      <c r="I13" s="2">
        <v>13</v>
      </c>
      <c r="J13" s="2">
        <v>10</v>
      </c>
      <c r="K13" s="2">
        <v>19</v>
      </c>
      <c r="L13" s="2">
        <f t="shared" si="1"/>
        <v>97</v>
      </c>
      <c r="M13" s="5">
        <f t="shared" si="2"/>
        <v>2.556701030927835</v>
      </c>
      <c r="N13" s="5">
        <f t="shared" si="3"/>
        <v>1.0548764735906384</v>
      </c>
      <c r="O13" s="2">
        <v>0</v>
      </c>
      <c r="P13" s="2">
        <v>1</v>
      </c>
    </row>
    <row r="14" spans="1:16" ht="21.75">
      <c r="A14" s="3"/>
      <c r="B14" s="2" t="s">
        <v>11</v>
      </c>
      <c r="C14" s="14">
        <f aca="true" t="shared" si="4" ref="C14:L14">SUM(C5:C13)</f>
        <v>1184</v>
      </c>
      <c r="D14" s="14">
        <f t="shared" si="4"/>
        <v>103</v>
      </c>
      <c r="E14" s="14">
        <f t="shared" si="4"/>
        <v>129</v>
      </c>
      <c r="F14" s="14">
        <f t="shared" si="4"/>
        <v>147</v>
      </c>
      <c r="G14" s="14">
        <f t="shared" si="4"/>
        <v>194</v>
      </c>
      <c r="H14" s="14">
        <f t="shared" si="4"/>
        <v>178</v>
      </c>
      <c r="I14" s="14">
        <f t="shared" si="4"/>
        <v>157</v>
      </c>
      <c r="J14" s="14">
        <f t="shared" si="4"/>
        <v>95</v>
      </c>
      <c r="K14" s="14">
        <f t="shared" si="4"/>
        <v>153</v>
      </c>
      <c r="L14" s="14">
        <f t="shared" si="4"/>
        <v>1156</v>
      </c>
      <c r="M14" s="10">
        <f t="shared" si="2"/>
        <v>2.2474048442906573</v>
      </c>
      <c r="N14" s="10">
        <f t="shared" si="3"/>
        <v>1.152041295926403</v>
      </c>
      <c r="O14" s="14">
        <f>SUM(O5:O13)</f>
        <v>1</v>
      </c>
      <c r="P14" s="14">
        <f>SUM(P5:P13)</f>
        <v>27</v>
      </c>
    </row>
    <row r="15" spans="1:16" ht="21.75">
      <c r="A15" s="3"/>
      <c r="B15" s="2" t="s">
        <v>12</v>
      </c>
      <c r="C15" s="1">
        <f aca="true" t="shared" si="5" ref="C15:L15">C14*100/$C$14</f>
        <v>100</v>
      </c>
      <c r="D15" s="1">
        <f t="shared" si="5"/>
        <v>8.699324324324325</v>
      </c>
      <c r="E15" s="1">
        <f t="shared" si="5"/>
        <v>10.89527027027027</v>
      </c>
      <c r="F15" s="1">
        <f t="shared" si="5"/>
        <v>12.41554054054054</v>
      </c>
      <c r="G15" s="1">
        <f t="shared" si="5"/>
        <v>16.385135135135137</v>
      </c>
      <c r="H15" s="1">
        <f t="shared" si="5"/>
        <v>15.033783783783784</v>
      </c>
      <c r="I15" s="1">
        <f t="shared" si="5"/>
        <v>13.260135135135135</v>
      </c>
      <c r="J15" s="1">
        <f t="shared" si="5"/>
        <v>8.02364864864865</v>
      </c>
      <c r="K15" s="1">
        <f t="shared" si="5"/>
        <v>12.922297297297296</v>
      </c>
      <c r="L15" s="1">
        <f t="shared" si="5"/>
        <v>97.63513513513513</v>
      </c>
      <c r="M15" s="16"/>
      <c r="N15" s="16"/>
      <c r="O15" s="1">
        <f>O14*100/$C$14</f>
        <v>0.08445945945945946</v>
      </c>
      <c r="P15" s="1">
        <f>P14*100/$C$14</f>
        <v>2.2804054054054053</v>
      </c>
    </row>
    <row r="16" spans="1:16" ht="21.75">
      <c r="A16" s="17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3"/>
      <c r="N16" s="23"/>
      <c r="O16" s="18"/>
      <c r="P16" s="18"/>
    </row>
    <row r="17" spans="1:16" ht="21.75">
      <c r="A17" s="17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/>
      <c r="N17" s="23"/>
      <c r="O17" s="18"/>
      <c r="P17" s="18"/>
    </row>
    <row r="18" spans="1:16" ht="21.75">
      <c r="A18" s="17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"/>
      <c r="N18" s="23"/>
      <c r="O18" s="18"/>
      <c r="P18" s="18"/>
    </row>
    <row r="19" spans="1:16" ht="21.75">
      <c r="A19" s="17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3"/>
      <c r="N19" s="23"/>
      <c r="O19" s="18"/>
      <c r="P19" s="18"/>
    </row>
    <row r="20" spans="1:16" ht="21.75">
      <c r="A20" s="17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3"/>
      <c r="N20" s="23"/>
      <c r="O20" s="18"/>
      <c r="P20" s="18"/>
    </row>
    <row r="21" spans="1:16" ht="21.75">
      <c r="A21" s="17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3"/>
      <c r="N21" s="23"/>
      <c r="O21" s="18"/>
      <c r="P21" s="18"/>
    </row>
    <row r="22" spans="1:16" ht="21.75">
      <c r="A22" s="17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3"/>
      <c r="N22" s="23"/>
      <c r="O22" s="18"/>
      <c r="P22" s="18"/>
    </row>
    <row r="23" spans="1:16" ht="21.75">
      <c r="A23" s="17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3"/>
      <c r="N23" s="23"/>
      <c r="O23" s="18"/>
      <c r="P23" s="18"/>
    </row>
    <row r="24" spans="1:16" ht="21.75">
      <c r="A24" s="17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3"/>
      <c r="N24" s="23"/>
      <c r="O24" s="18"/>
      <c r="P24" s="18"/>
    </row>
    <row r="25" spans="1:16" ht="21.75">
      <c r="A25" s="17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3"/>
      <c r="N25" s="23"/>
      <c r="O25" s="18"/>
      <c r="P25" s="18"/>
    </row>
    <row r="26" spans="1:16" ht="21.75">
      <c r="A26" s="17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3"/>
      <c r="N26" s="23"/>
      <c r="O26" s="18"/>
      <c r="P26" s="18"/>
    </row>
    <row r="27" spans="1:16" ht="21.75">
      <c r="A27" s="17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3"/>
      <c r="N27" s="23"/>
      <c r="O27" s="18"/>
      <c r="P27" s="18"/>
    </row>
    <row r="28" spans="1:16" ht="21.75">
      <c r="A28" s="17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3"/>
      <c r="N28" s="23"/>
      <c r="O28" s="18"/>
      <c r="P28" s="18"/>
    </row>
    <row r="29" spans="1:16" ht="21.75">
      <c r="A29" s="17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3"/>
      <c r="N29" s="23"/>
      <c r="O29" s="18"/>
      <c r="P29" s="18"/>
    </row>
    <row r="30" spans="1:16" ht="21.75">
      <c r="A30" s="17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3"/>
      <c r="N30" s="23"/>
      <c r="O30" s="18"/>
      <c r="P30" s="18"/>
    </row>
    <row r="31" spans="1:16" ht="21.75">
      <c r="A31" s="17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3"/>
      <c r="N31" s="23"/>
      <c r="O31" s="18"/>
      <c r="P31" s="18"/>
    </row>
    <row r="32" spans="1:16" ht="21.75">
      <c r="A32" s="17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3"/>
      <c r="N32" s="23"/>
      <c r="O32" s="18"/>
      <c r="P32" s="18"/>
    </row>
    <row r="33" spans="1:16" ht="26.25">
      <c r="A33" s="51" t="s">
        <v>115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23.25">
      <c r="A34" s="52" t="s">
        <v>178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33.75" customHeight="1">
      <c r="A35" s="45" t="s">
        <v>0</v>
      </c>
      <c r="B35" s="45" t="s">
        <v>1</v>
      </c>
      <c r="C35" s="46" t="s">
        <v>3</v>
      </c>
      <c r="D35" s="48" t="s">
        <v>4</v>
      </c>
      <c r="E35" s="49"/>
      <c r="F35" s="49"/>
      <c r="G35" s="49"/>
      <c r="H35" s="49"/>
      <c r="I35" s="49"/>
      <c r="J35" s="49"/>
      <c r="K35" s="50"/>
      <c r="L35" s="47" t="s">
        <v>5</v>
      </c>
      <c r="M35" s="44" t="s">
        <v>6</v>
      </c>
      <c r="N35" s="44" t="s">
        <v>7</v>
      </c>
      <c r="O35" s="47" t="s">
        <v>8</v>
      </c>
      <c r="P35" s="47"/>
    </row>
    <row r="36" spans="1:16" ht="21.75">
      <c r="A36" s="45"/>
      <c r="B36" s="45"/>
      <c r="C36" s="46"/>
      <c r="D36" s="2">
        <v>0</v>
      </c>
      <c r="E36" s="2">
        <v>1</v>
      </c>
      <c r="F36" s="2">
        <v>1.5</v>
      </c>
      <c r="G36" s="2">
        <v>2</v>
      </c>
      <c r="H36" s="2">
        <v>2.5</v>
      </c>
      <c r="I36" s="2">
        <v>3</v>
      </c>
      <c r="J36" s="2">
        <v>3.5</v>
      </c>
      <c r="K36" s="2">
        <v>4</v>
      </c>
      <c r="L36" s="47"/>
      <c r="M36" s="44"/>
      <c r="N36" s="44"/>
      <c r="O36" s="2" t="s">
        <v>9</v>
      </c>
      <c r="P36" s="2" t="s">
        <v>10</v>
      </c>
    </row>
    <row r="37" spans="1:16" ht="21.75">
      <c r="A37" s="3" t="s">
        <v>122</v>
      </c>
      <c r="B37" s="3" t="s">
        <v>33</v>
      </c>
      <c r="C37" s="4">
        <f aca="true" t="shared" si="6" ref="C37:C49">SUM(D37:K37,O37:P37)</f>
        <v>298</v>
      </c>
      <c r="D37" s="2">
        <v>5</v>
      </c>
      <c r="E37" s="2">
        <v>1</v>
      </c>
      <c r="F37" s="2">
        <v>0</v>
      </c>
      <c r="G37" s="2">
        <v>4</v>
      </c>
      <c r="H37" s="2">
        <v>9</v>
      </c>
      <c r="I37" s="2">
        <v>26</v>
      </c>
      <c r="J37" s="2">
        <v>31</v>
      </c>
      <c r="K37" s="2">
        <v>222</v>
      </c>
      <c r="L37" s="2">
        <f aca="true" t="shared" si="7" ref="L37:L49">SUM(D37:K37)</f>
        <v>298</v>
      </c>
      <c r="M37" s="5">
        <f aca="true" t="shared" si="8" ref="M37:M49">(1*E37+1.5*F37+2*G37+2.5*H37+3*I37+3.5*J37+4*K37)/L37</f>
        <v>3.7114093959731544</v>
      </c>
      <c r="N37" s="5">
        <f aca="true" t="shared" si="9" ref="N37:N49">SQRT((D37*0^2+E37*1^2+F37*1.5^2+G37*2^2+H37*2.5^2+I37*3^2+J37*3.5^2+K37*4^2)/L37-M37^2)</f>
        <v>0.6710234796542415</v>
      </c>
      <c r="O37" s="2">
        <v>0</v>
      </c>
      <c r="P37" s="2">
        <v>0</v>
      </c>
    </row>
    <row r="38" spans="1:16" ht="21.75">
      <c r="A38" s="3" t="s">
        <v>136</v>
      </c>
      <c r="B38" s="8" t="s">
        <v>43</v>
      </c>
      <c r="C38" s="4">
        <f t="shared" si="6"/>
        <v>257</v>
      </c>
      <c r="D38" s="2">
        <v>21</v>
      </c>
      <c r="E38" s="2">
        <v>37</v>
      </c>
      <c r="F38" s="2">
        <v>23</v>
      </c>
      <c r="G38" s="2">
        <v>28</v>
      </c>
      <c r="H38" s="2">
        <v>28</v>
      </c>
      <c r="I38" s="2">
        <v>30</v>
      </c>
      <c r="J38" s="2">
        <v>33</v>
      </c>
      <c r="K38" s="2">
        <v>44</v>
      </c>
      <c r="L38" s="2">
        <f t="shared" si="7"/>
        <v>244</v>
      </c>
      <c r="M38" s="5">
        <f t="shared" si="8"/>
        <v>2.372950819672131</v>
      </c>
      <c r="N38" s="5">
        <f t="shared" si="9"/>
        <v>1.2480500781544372</v>
      </c>
      <c r="O38" s="2">
        <v>13</v>
      </c>
      <c r="P38" s="2">
        <v>0</v>
      </c>
    </row>
    <row r="39" spans="1:16" ht="21.75">
      <c r="A39" s="3" t="s">
        <v>183</v>
      </c>
      <c r="B39" s="8" t="s">
        <v>184</v>
      </c>
      <c r="C39" s="4">
        <f t="shared" si="6"/>
        <v>32</v>
      </c>
      <c r="D39" s="2">
        <v>0</v>
      </c>
      <c r="E39" s="2">
        <v>5</v>
      </c>
      <c r="F39" s="2">
        <v>2</v>
      </c>
      <c r="G39" s="2">
        <v>3</v>
      </c>
      <c r="H39" s="2">
        <v>7</v>
      </c>
      <c r="I39" s="2">
        <v>4</v>
      </c>
      <c r="J39" s="2">
        <v>7</v>
      </c>
      <c r="K39" s="2">
        <v>3</v>
      </c>
      <c r="L39" s="2">
        <f t="shared" si="7"/>
        <v>31</v>
      </c>
      <c r="M39" s="5">
        <f t="shared" si="8"/>
        <v>2.5806451612903225</v>
      </c>
      <c r="N39" s="5">
        <f t="shared" si="9"/>
        <v>0.9596435342350659</v>
      </c>
      <c r="O39" s="2">
        <v>1</v>
      </c>
      <c r="P39" s="2">
        <v>0</v>
      </c>
    </row>
    <row r="40" spans="1:16" ht="21.75">
      <c r="A40" s="3" t="s">
        <v>138</v>
      </c>
      <c r="B40" s="8" t="s">
        <v>110</v>
      </c>
      <c r="C40" s="4">
        <f t="shared" si="6"/>
        <v>293</v>
      </c>
      <c r="D40" s="2">
        <v>0</v>
      </c>
      <c r="E40" s="2">
        <v>7</v>
      </c>
      <c r="F40" s="2">
        <v>0</v>
      </c>
      <c r="G40" s="2">
        <v>6</v>
      </c>
      <c r="H40" s="2">
        <v>13</v>
      </c>
      <c r="I40" s="2">
        <v>71</v>
      </c>
      <c r="J40" s="2">
        <v>83</v>
      </c>
      <c r="K40" s="2">
        <v>111</v>
      </c>
      <c r="L40" s="2">
        <f t="shared" si="7"/>
        <v>291</v>
      </c>
      <c r="M40" s="5">
        <f t="shared" si="8"/>
        <v>3.4329896907216493</v>
      </c>
      <c r="N40" s="5">
        <f t="shared" si="9"/>
        <v>0.6271171672618093</v>
      </c>
      <c r="O40" s="2">
        <v>0</v>
      </c>
      <c r="P40" s="2">
        <v>2</v>
      </c>
    </row>
    <row r="41" spans="1:16" ht="21.75">
      <c r="A41" s="3" t="s">
        <v>139</v>
      </c>
      <c r="B41" s="8" t="s">
        <v>111</v>
      </c>
      <c r="C41" s="4">
        <f t="shared" si="6"/>
        <v>40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39</v>
      </c>
      <c r="L41" s="2">
        <f t="shared" si="7"/>
        <v>40</v>
      </c>
      <c r="M41" s="5">
        <f t="shared" si="8"/>
        <v>3.95</v>
      </c>
      <c r="N41" s="5">
        <f t="shared" si="9"/>
        <v>0.3122498999199173</v>
      </c>
      <c r="O41" s="2">
        <v>0</v>
      </c>
      <c r="P41" s="2">
        <v>0</v>
      </c>
    </row>
    <row r="42" spans="1:16" ht="21.75">
      <c r="A42" s="3" t="s">
        <v>121</v>
      </c>
      <c r="B42" s="3" t="s">
        <v>32</v>
      </c>
      <c r="C42" s="4">
        <f t="shared" si="6"/>
        <v>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3</v>
      </c>
      <c r="L42" s="2">
        <f t="shared" si="7"/>
        <v>3</v>
      </c>
      <c r="M42" s="5">
        <f t="shared" si="8"/>
        <v>4</v>
      </c>
      <c r="N42" s="5">
        <f t="shared" si="9"/>
        <v>0</v>
      </c>
      <c r="O42" s="2">
        <v>0</v>
      </c>
      <c r="P42" s="2">
        <v>0</v>
      </c>
    </row>
    <row r="43" spans="1:16" ht="21.75">
      <c r="A43" s="3" t="s">
        <v>146</v>
      </c>
      <c r="B43" s="8" t="s">
        <v>157</v>
      </c>
      <c r="C43" s="4">
        <f t="shared" si="6"/>
        <v>12</v>
      </c>
      <c r="D43" s="2">
        <v>0</v>
      </c>
      <c r="E43" s="2">
        <v>0</v>
      </c>
      <c r="F43" s="2">
        <v>0</v>
      </c>
      <c r="G43" s="2">
        <v>0</v>
      </c>
      <c r="H43" s="2">
        <v>3</v>
      </c>
      <c r="I43" s="2">
        <v>1</v>
      </c>
      <c r="J43" s="2">
        <v>0</v>
      </c>
      <c r="K43" s="2">
        <v>8</v>
      </c>
      <c r="L43" s="2">
        <f t="shared" si="7"/>
        <v>12</v>
      </c>
      <c r="M43" s="5">
        <f t="shared" si="8"/>
        <v>3.5416666666666665</v>
      </c>
      <c r="N43" s="5">
        <f t="shared" si="9"/>
        <v>0.6601241465731195</v>
      </c>
      <c r="O43" s="2">
        <v>0</v>
      </c>
      <c r="P43" s="2">
        <v>0</v>
      </c>
    </row>
    <row r="44" spans="1:16" ht="21.75">
      <c r="A44" s="3" t="s">
        <v>152</v>
      </c>
      <c r="B44" s="26" t="s">
        <v>162</v>
      </c>
      <c r="C44" s="4">
        <f t="shared" si="6"/>
        <v>13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4</v>
      </c>
      <c r="J44" s="2">
        <v>2</v>
      </c>
      <c r="K44" s="2">
        <v>6</v>
      </c>
      <c r="L44" s="2">
        <f t="shared" si="7"/>
        <v>12</v>
      </c>
      <c r="M44" s="5">
        <f t="shared" si="8"/>
        <v>3.5833333333333335</v>
      </c>
      <c r="N44" s="5">
        <f t="shared" si="9"/>
        <v>0.4487637339278738</v>
      </c>
      <c r="O44" s="2">
        <v>1</v>
      </c>
      <c r="P44" s="2">
        <v>0</v>
      </c>
    </row>
    <row r="45" spans="1:16" ht="21.75">
      <c r="A45" s="3" t="s">
        <v>153</v>
      </c>
      <c r="B45" s="26" t="s">
        <v>163</v>
      </c>
      <c r="C45" s="4">
        <f t="shared" si="6"/>
        <v>13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10</v>
      </c>
      <c r="J45" s="2">
        <v>0</v>
      </c>
      <c r="K45" s="2">
        <v>2</v>
      </c>
      <c r="L45" s="2">
        <f t="shared" si="7"/>
        <v>12</v>
      </c>
      <c r="M45" s="5">
        <f t="shared" si="8"/>
        <v>3.1666666666666665</v>
      </c>
      <c r="N45" s="5">
        <f t="shared" si="9"/>
        <v>0.3726779962499655</v>
      </c>
      <c r="O45" s="2">
        <v>1</v>
      </c>
      <c r="P45" s="2">
        <v>0</v>
      </c>
    </row>
    <row r="46" spans="1:16" ht="21.75">
      <c r="A46" s="3" t="s">
        <v>147</v>
      </c>
      <c r="B46" s="8" t="s">
        <v>158</v>
      </c>
      <c r="C46" s="4">
        <f t="shared" si="6"/>
        <v>12</v>
      </c>
      <c r="D46" s="2">
        <v>0</v>
      </c>
      <c r="E46" s="2">
        <v>0</v>
      </c>
      <c r="F46" s="2">
        <v>1</v>
      </c>
      <c r="G46" s="2">
        <v>1</v>
      </c>
      <c r="H46" s="2">
        <v>1</v>
      </c>
      <c r="I46" s="2">
        <v>1</v>
      </c>
      <c r="J46" s="2">
        <v>0</v>
      </c>
      <c r="K46" s="2">
        <v>8</v>
      </c>
      <c r="L46" s="2">
        <f t="shared" si="7"/>
        <v>12</v>
      </c>
      <c r="M46" s="5">
        <f t="shared" si="8"/>
        <v>3.4166666666666665</v>
      </c>
      <c r="N46" s="5">
        <f t="shared" si="9"/>
        <v>0.8858454843945547</v>
      </c>
      <c r="O46" s="2">
        <v>0</v>
      </c>
      <c r="P46" s="2">
        <v>0</v>
      </c>
    </row>
    <row r="47" spans="1:16" ht="21.75">
      <c r="A47" s="3" t="s">
        <v>63</v>
      </c>
      <c r="B47" s="3" t="s">
        <v>31</v>
      </c>
      <c r="C47" s="4">
        <f t="shared" si="6"/>
        <v>298</v>
      </c>
      <c r="D47" s="2">
        <v>1</v>
      </c>
      <c r="E47" s="2">
        <v>1</v>
      </c>
      <c r="F47" s="2">
        <v>1</v>
      </c>
      <c r="G47" s="2">
        <v>2</v>
      </c>
      <c r="H47" s="2">
        <v>2</v>
      </c>
      <c r="I47" s="2">
        <v>28</v>
      </c>
      <c r="J47" s="2">
        <v>20</v>
      </c>
      <c r="K47" s="2">
        <v>243</v>
      </c>
      <c r="L47" s="2">
        <f t="shared" si="7"/>
        <v>298</v>
      </c>
      <c r="M47" s="5">
        <f t="shared" si="8"/>
        <v>3.8171140939597317</v>
      </c>
      <c r="N47" s="5">
        <f t="shared" si="9"/>
        <v>0.47339526924368336</v>
      </c>
      <c r="O47" s="2">
        <v>0</v>
      </c>
      <c r="P47" s="2">
        <v>0</v>
      </c>
    </row>
    <row r="48" spans="1:16" ht="21.75">
      <c r="A48" s="3" t="s">
        <v>76</v>
      </c>
      <c r="B48" s="8" t="s">
        <v>42</v>
      </c>
      <c r="C48" s="4">
        <f t="shared" si="6"/>
        <v>254</v>
      </c>
      <c r="D48" s="2">
        <v>11</v>
      </c>
      <c r="E48" s="2">
        <v>6</v>
      </c>
      <c r="F48" s="2">
        <v>7</v>
      </c>
      <c r="G48" s="2">
        <v>14</v>
      </c>
      <c r="H48" s="2">
        <v>10</v>
      </c>
      <c r="I48" s="2">
        <v>15</v>
      </c>
      <c r="J48" s="2">
        <v>17</v>
      </c>
      <c r="K48" s="2">
        <v>174</v>
      </c>
      <c r="L48" s="2">
        <f t="shared" si="7"/>
        <v>254</v>
      </c>
      <c r="M48" s="5">
        <f t="shared" si="8"/>
        <v>3.425196850393701</v>
      </c>
      <c r="N48" s="5">
        <f t="shared" si="9"/>
        <v>1.064048760348664</v>
      </c>
      <c r="O48" s="2">
        <v>0</v>
      </c>
      <c r="P48" s="2">
        <v>0</v>
      </c>
    </row>
    <row r="49" spans="1:16" ht="21.75">
      <c r="A49" s="3" t="s">
        <v>98</v>
      </c>
      <c r="B49" s="3" t="s">
        <v>109</v>
      </c>
      <c r="C49" s="4">
        <f t="shared" si="6"/>
        <v>293</v>
      </c>
      <c r="D49" s="2">
        <v>4</v>
      </c>
      <c r="E49" s="2">
        <v>2</v>
      </c>
      <c r="F49" s="2">
        <v>2</v>
      </c>
      <c r="G49" s="2">
        <v>7</v>
      </c>
      <c r="H49" s="2">
        <v>4</v>
      </c>
      <c r="I49" s="2">
        <v>19</v>
      </c>
      <c r="J49" s="2">
        <v>45</v>
      </c>
      <c r="K49" s="2">
        <v>210</v>
      </c>
      <c r="L49" s="2">
        <f t="shared" si="7"/>
        <v>293</v>
      </c>
      <c r="M49" s="5">
        <f t="shared" si="8"/>
        <v>3.697952218430034</v>
      </c>
      <c r="N49" s="5">
        <f t="shared" si="9"/>
        <v>0.6788334988924967</v>
      </c>
      <c r="O49" s="2">
        <v>0</v>
      </c>
      <c r="P49" s="2">
        <v>0</v>
      </c>
    </row>
    <row r="50" spans="1:16" ht="21.75">
      <c r="A50" s="3"/>
      <c r="B50" s="8"/>
      <c r="C50" s="4"/>
      <c r="D50" s="4"/>
      <c r="E50" s="4"/>
      <c r="F50" s="4"/>
      <c r="G50" s="4"/>
      <c r="H50" s="4"/>
      <c r="I50" s="4"/>
      <c r="J50" s="4"/>
      <c r="K50" s="4"/>
      <c r="L50" s="2"/>
      <c r="M50" s="5"/>
      <c r="N50" s="5"/>
      <c r="O50" s="2"/>
      <c r="P50" s="2"/>
    </row>
    <row r="51" spans="1:16" ht="21.75">
      <c r="A51" s="3"/>
      <c r="B51" s="2" t="s">
        <v>11</v>
      </c>
      <c r="C51" s="14">
        <f aca="true" t="shared" si="10" ref="C51:L51">SUM(C37:C50)</f>
        <v>1818</v>
      </c>
      <c r="D51" s="14">
        <f t="shared" si="10"/>
        <v>42</v>
      </c>
      <c r="E51" s="14">
        <f t="shared" si="10"/>
        <v>59</v>
      </c>
      <c r="F51" s="14">
        <f t="shared" si="10"/>
        <v>36</v>
      </c>
      <c r="G51" s="14">
        <f t="shared" si="10"/>
        <v>66</v>
      </c>
      <c r="H51" s="14">
        <f t="shared" si="10"/>
        <v>77</v>
      </c>
      <c r="I51" s="14">
        <f t="shared" si="10"/>
        <v>209</v>
      </c>
      <c r="J51" s="14">
        <f t="shared" si="10"/>
        <v>238</v>
      </c>
      <c r="K51" s="15">
        <f t="shared" si="10"/>
        <v>1073</v>
      </c>
      <c r="L51" s="14">
        <f t="shared" si="10"/>
        <v>1800</v>
      </c>
      <c r="M51" s="10">
        <f>(1*E51+1.5*F51+2*G51+2.5*H51+3*I51+3.5*J51+4*K51)/L51</f>
        <v>3.4386111111111113</v>
      </c>
      <c r="N51" s="10">
        <f>SQRT((D51*0^2+E51*1^2+F51*1.5^2+G51*2^2+H51*2.5^2+I51*3^2+J51*3.5^2+K51*4^2)/L51-M51^2)</f>
        <v>0.9328768311512317</v>
      </c>
      <c r="O51" s="14">
        <f>SUM(O37:O50)</f>
        <v>16</v>
      </c>
      <c r="P51" s="14">
        <f>SUM(P37:P50)</f>
        <v>2</v>
      </c>
    </row>
    <row r="52" spans="1:16" ht="21.75">
      <c r="A52" s="3"/>
      <c r="B52" s="2" t="s">
        <v>12</v>
      </c>
      <c r="C52" s="1">
        <f aca="true" t="shared" si="11" ref="C52:L52">C51*100/$C$51</f>
        <v>100</v>
      </c>
      <c r="D52" s="1">
        <f t="shared" si="11"/>
        <v>2.31023102310231</v>
      </c>
      <c r="E52" s="1">
        <f t="shared" si="11"/>
        <v>3.245324532453245</v>
      </c>
      <c r="F52" s="1">
        <f t="shared" si="11"/>
        <v>1.9801980198019802</v>
      </c>
      <c r="G52" s="1">
        <f t="shared" si="11"/>
        <v>3.6303630363036303</v>
      </c>
      <c r="H52" s="1">
        <f t="shared" si="11"/>
        <v>4.235423542354235</v>
      </c>
      <c r="I52" s="1">
        <f t="shared" si="11"/>
        <v>11.496149614961496</v>
      </c>
      <c r="J52" s="1">
        <f t="shared" si="11"/>
        <v>13.091309130913091</v>
      </c>
      <c r="K52" s="1">
        <f t="shared" si="11"/>
        <v>59.02090209020902</v>
      </c>
      <c r="L52" s="1">
        <f t="shared" si="11"/>
        <v>99.00990099009901</v>
      </c>
      <c r="M52" s="16"/>
      <c r="N52" s="16"/>
      <c r="O52" s="1">
        <f>O51*100/$C$51</f>
        <v>0.8800880088008801</v>
      </c>
      <c r="P52" s="1">
        <f>P51*100/$C$51</f>
        <v>0.11001100110011001</v>
      </c>
    </row>
    <row r="53" spans="1:16" ht="21.75">
      <c r="A53" s="17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3"/>
      <c r="N53" s="23"/>
      <c r="O53" s="18"/>
      <c r="P53" s="18"/>
    </row>
    <row r="54" spans="1:16" ht="21.75">
      <c r="A54" s="17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3"/>
      <c r="N54" s="23"/>
      <c r="O54" s="18"/>
      <c r="P54" s="18"/>
    </row>
    <row r="55" spans="1:16" ht="21.75">
      <c r="A55" s="17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3"/>
      <c r="N55" s="23"/>
      <c r="O55" s="18"/>
      <c r="P55" s="18"/>
    </row>
    <row r="56" spans="1:16" ht="21.75">
      <c r="A56" s="17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3"/>
      <c r="N56" s="23"/>
      <c r="O56" s="18"/>
      <c r="P56" s="18"/>
    </row>
    <row r="57" spans="1:16" ht="21.75">
      <c r="A57" s="17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3"/>
      <c r="N57" s="23"/>
      <c r="O57" s="18"/>
      <c r="P57" s="18"/>
    </row>
    <row r="58" spans="1:16" ht="21.75">
      <c r="A58" s="17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3"/>
      <c r="N58" s="23"/>
      <c r="O58" s="18"/>
      <c r="P58" s="18"/>
    </row>
    <row r="59" spans="1:16" ht="21.75">
      <c r="A59" s="17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3"/>
      <c r="N59" s="23"/>
      <c r="O59" s="18"/>
      <c r="P59" s="18"/>
    </row>
    <row r="60" spans="1:16" ht="21.75">
      <c r="A60" s="17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3"/>
      <c r="N60" s="23"/>
      <c r="O60" s="18"/>
      <c r="P60" s="18"/>
    </row>
    <row r="61" spans="1:16" ht="21.75">
      <c r="A61" s="17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3"/>
      <c r="N61" s="23"/>
      <c r="O61" s="18"/>
      <c r="P61" s="18"/>
    </row>
    <row r="62" spans="1:16" ht="21.75">
      <c r="A62" s="17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3"/>
      <c r="N62" s="23"/>
      <c r="O62" s="18"/>
      <c r="P62" s="18"/>
    </row>
    <row r="63" spans="1:16" ht="21.75">
      <c r="A63" s="17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3"/>
      <c r="N63" s="23"/>
      <c r="O63" s="18"/>
      <c r="P63" s="18"/>
    </row>
    <row r="64" spans="1:16" ht="21.75">
      <c r="A64" s="17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3"/>
      <c r="N64" s="23"/>
      <c r="O64" s="18"/>
      <c r="P64" s="18"/>
    </row>
    <row r="65" spans="1:16" ht="21.75">
      <c r="A65" s="17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3"/>
      <c r="N65" s="23"/>
      <c r="O65" s="18"/>
      <c r="P65" s="18"/>
    </row>
    <row r="66" spans="1:16" ht="21.75">
      <c r="A66" s="17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3"/>
      <c r="N66" s="23"/>
      <c r="O66" s="18"/>
      <c r="P66" s="18"/>
    </row>
    <row r="67" spans="1:16" ht="21.75">
      <c r="A67" s="17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3"/>
      <c r="N67" s="23"/>
      <c r="O67" s="18"/>
      <c r="P67" s="18"/>
    </row>
    <row r="68" spans="1:16" ht="21.75">
      <c r="A68" s="17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3"/>
      <c r="N68" s="23"/>
      <c r="O68" s="18"/>
      <c r="P68" s="18"/>
    </row>
    <row r="69" spans="1:16" ht="26.25">
      <c r="A69" s="51" t="s">
        <v>116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23.25">
      <c r="A70" s="52" t="s">
        <v>178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33" customHeight="1">
      <c r="A71" s="45" t="s">
        <v>0</v>
      </c>
      <c r="B71" s="45" t="s">
        <v>1</v>
      </c>
      <c r="C71" s="46" t="s">
        <v>3</v>
      </c>
      <c r="D71" s="48" t="s">
        <v>4</v>
      </c>
      <c r="E71" s="49"/>
      <c r="F71" s="49"/>
      <c r="G71" s="49"/>
      <c r="H71" s="49"/>
      <c r="I71" s="49"/>
      <c r="J71" s="49"/>
      <c r="K71" s="50"/>
      <c r="L71" s="47" t="s">
        <v>5</v>
      </c>
      <c r="M71" s="44" t="s">
        <v>6</v>
      </c>
      <c r="N71" s="44" t="s">
        <v>7</v>
      </c>
      <c r="O71" s="47" t="s">
        <v>8</v>
      </c>
      <c r="P71" s="47"/>
    </row>
    <row r="72" spans="1:16" ht="21.75">
      <c r="A72" s="45"/>
      <c r="B72" s="45"/>
      <c r="C72" s="46"/>
      <c r="D72" s="2">
        <v>0</v>
      </c>
      <c r="E72" s="2">
        <v>1</v>
      </c>
      <c r="F72" s="2">
        <v>1.5</v>
      </c>
      <c r="G72" s="2">
        <v>2</v>
      </c>
      <c r="H72" s="2">
        <v>2.5</v>
      </c>
      <c r="I72" s="2">
        <v>3</v>
      </c>
      <c r="J72" s="2">
        <v>3.5</v>
      </c>
      <c r="K72" s="2">
        <v>4</v>
      </c>
      <c r="L72" s="47"/>
      <c r="M72" s="44"/>
      <c r="N72" s="44"/>
      <c r="O72" s="2" t="s">
        <v>9</v>
      </c>
      <c r="P72" s="2" t="s">
        <v>10</v>
      </c>
    </row>
    <row r="73" spans="1:16" ht="20.25" customHeight="1">
      <c r="A73" s="3" t="s">
        <v>52</v>
      </c>
      <c r="B73" s="3" t="s">
        <v>20</v>
      </c>
      <c r="C73" s="4">
        <f aca="true" t="shared" si="12" ref="C73:C78">SUM(D73:K73,O73:P73)</f>
        <v>87</v>
      </c>
      <c r="D73" s="2">
        <v>15</v>
      </c>
      <c r="E73" s="2">
        <v>11</v>
      </c>
      <c r="F73" s="2">
        <v>7</v>
      </c>
      <c r="G73" s="2">
        <v>5</v>
      </c>
      <c r="H73" s="2">
        <v>7</v>
      </c>
      <c r="I73" s="2">
        <v>5</v>
      </c>
      <c r="J73" s="2">
        <v>0</v>
      </c>
      <c r="K73" s="2">
        <v>19</v>
      </c>
      <c r="L73" s="2">
        <f aca="true" t="shared" si="13" ref="L73:L78">SUM(D73:K73)</f>
        <v>69</v>
      </c>
      <c r="M73" s="5">
        <f aca="true" t="shared" si="14" ref="M73:M78">(1*E73+1.5*F73+2*G73+2.5*H73+3*I73+3.5*J73+4*K73)/L73</f>
        <v>2.028985507246377</v>
      </c>
      <c r="N73" s="5">
        <f aca="true" t="shared" si="15" ref="N73:N78">SQRT((D73*0^2+E73*1^2+F73*1.5^2+G73*2^2+H73*2.5^2+I73*3^2+J73*3.5^2+K73*4^2)/L73-M73^2)</f>
        <v>1.5009273895746813</v>
      </c>
      <c r="O73" s="2">
        <v>18</v>
      </c>
      <c r="P73" s="2">
        <v>0</v>
      </c>
    </row>
    <row r="74" spans="1:16" ht="20.25" customHeight="1">
      <c r="A74" s="3" t="s">
        <v>125</v>
      </c>
      <c r="B74" s="3" t="s">
        <v>126</v>
      </c>
      <c r="C74" s="4">
        <f t="shared" si="12"/>
        <v>36</v>
      </c>
      <c r="D74" s="2">
        <v>0</v>
      </c>
      <c r="E74" s="2">
        <v>13</v>
      </c>
      <c r="F74" s="2">
        <v>4</v>
      </c>
      <c r="G74" s="2">
        <v>7</v>
      </c>
      <c r="H74" s="2">
        <v>8</v>
      </c>
      <c r="I74" s="2">
        <v>3</v>
      </c>
      <c r="J74" s="2">
        <v>0</v>
      </c>
      <c r="K74" s="2">
        <v>0</v>
      </c>
      <c r="L74" s="2">
        <f t="shared" si="13"/>
        <v>35</v>
      </c>
      <c r="M74" s="5">
        <f t="shared" si="14"/>
        <v>1.7714285714285714</v>
      </c>
      <c r="N74" s="5">
        <f t="shared" si="15"/>
        <v>0.7004371812646437</v>
      </c>
      <c r="O74" s="2">
        <v>1</v>
      </c>
      <c r="P74" s="2">
        <v>0</v>
      </c>
    </row>
    <row r="75" spans="1:16" ht="20.25" customHeight="1">
      <c r="A75" s="3" t="s">
        <v>82</v>
      </c>
      <c r="B75" s="3" t="s">
        <v>83</v>
      </c>
      <c r="C75" s="4">
        <f t="shared" si="12"/>
        <v>37</v>
      </c>
      <c r="D75" s="2">
        <v>0</v>
      </c>
      <c r="E75" s="2">
        <v>0</v>
      </c>
      <c r="F75" s="2">
        <v>1</v>
      </c>
      <c r="G75" s="2">
        <v>3</v>
      </c>
      <c r="H75" s="2">
        <v>4</v>
      </c>
      <c r="I75" s="2">
        <v>14</v>
      </c>
      <c r="J75" s="2">
        <v>10</v>
      </c>
      <c r="K75" s="2">
        <v>5</v>
      </c>
      <c r="L75" s="2">
        <f t="shared" si="13"/>
        <v>37</v>
      </c>
      <c r="M75" s="5">
        <f t="shared" si="14"/>
        <v>3.0945945945945947</v>
      </c>
      <c r="N75" s="5">
        <f t="shared" si="15"/>
        <v>0.6022237825718149</v>
      </c>
      <c r="O75" s="2">
        <v>0</v>
      </c>
      <c r="P75" s="2">
        <v>0</v>
      </c>
    </row>
    <row r="76" spans="1:16" ht="20.25" customHeight="1">
      <c r="A76" s="3" t="s">
        <v>51</v>
      </c>
      <c r="B76" s="3" t="s">
        <v>19</v>
      </c>
      <c r="C76" s="4">
        <f t="shared" si="12"/>
        <v>298</v>
      </c>
      <c r="D76" s="2">
        <v>18</v>
      </c>
      <c r="E76" s="2">
        <v>31</v>
      </c>
      <c r="F76" s="2">
        <v>22</v>
      </c>
      <c r="G76" s="2">
        <v>39</v>
      </c>
      <c r="H76" s="2">
        <v>36</v>
      </c>
      <c r="I76" s="2">
        <v>64</v>
      </c>
      <c r="J76" s="2">
        <v>60</v>
      </c>
      <c r="K76" s="2">
        <v>26</v>
      </c>
      <c r="L76" s="2">
        <f t="shared" si="13"/>
        <v>296</v>
      </c>
      <c r="M76" s="5">
        <f t="shared" si="14"/>
        <v>2.4932432432432434</v>
      </c>
      <c r="N76" s="5">
        <f t="shared" si="15"/>
        <v>1.0850434143862602</v>
      </c>
      <c r="O76" s="2">
        <v>2</v>
      </c>
      <c r="P76" s="2">
        <v>0</v>
      </c>
    </row>
    <row r="77" spans="1:16" ht="20.25" customHeight="1">
      <c r="A77" s="3" t="s">
        <v>66</v>
      </c>
      <c r="B77" s="3" t="s">
        <v>181</v>
      </c>
      <c r="C77" s="4">
        <f t="shared" si="12"/>
        <v>254</v>
      </c>
      <c r="D77" s="2">
        <v>29</v>
      </c>
      <c r="E77" s="2">
        <v>17</v>
      </c>
      <c r="F77" s="2">
        <v>30</v>
      </c>
      <c r="G77" s="2">
        <v>48</v>
      </c>
      <c r="H77" s="2">
        <v>53</v>
      </c>
      <c r="I77" s="2">
        <v>40</v>
      </c>
      <c r="J77" s="2">
        <v>20</v>
      </c>
      <c r="K77" s="2">
        <v>17</v>
      </c>
      <c r="L77" s="2">
        <f t="shared" si="13"/>
        <v>254</v>
      </c>
      <c r="M77" s="5">
        <f t="shared" si="14"/>
        <v>2.159448818897638</v>
      </c>
      <c r="N77" s="5">
        <f t="shared" si="15"/>
        <v>1.0873146920310044</v>
      </c>
      <c r="O77" s="2">
        <v>0</v>
      </c>
      <c r="P77" s="2">
        <v>0</v>
      </c>
    </row>
    <row r="78" spans="1:16" ht="20.25" customHeight="1">
      <c r="A78" s="3" t="s">
        <v>88</v>
      </c>
      <c r="B78" s="3" t="s">
        <v>101</v>
      </c>
      <c r="C78" s="4">
        <f t="shared" si="12"/>
        <v>293</v>
      </c>
      <c r="D78" s="2">
        <v>30</v>
      </c>
      <c r="E78" s="2">
        <v>33</v>
      </c>
      <c r="F78" s="2">
        <v>41</v>
      </c>
      <c r="G78" s="2">
        <v>47</v>
      </c>
      <c r="H78" s="2">
        <v>77</v>
      </c>
      <c r="I78" s="2">
        <v>48</v>
      </c>
      <c r="J78" s="2">
        <v>15</v>
      </c>
      <c r="K78" s="2">
        <v>2</v>
      </c>
      <c r="L78" s="2">
        <f t="shared" si="13"/>
        <v>293</v>
      </c>
      <c r="M78" s="5">
        <f t="shared" si="14"/>
        <v>1.9982935153583619</v>
      </c>
      <c r="N78" s="5">
        <f t="shared" si="15"/>
        <v>0.9639387819162485</v>
      </c>
      <c r="O78" s="2">
        <v>0</v>
      </c>
      <c r="P78" s="2">
        <v>0</v>
      </c>
    </row>
    <row r="79" spans="1:16" ht="20.25" customHeight="1">
      <c r="A79" s="3"/>
      <c r="B79" s="3"/>
      <c r="C79" s="4"/>
      <c r="D79" s="2"/>
      <c r="E79" s="2"/>
      <c r="F79" s="2"/>
      <c r="G79" s="2"/>
      <c r="H79" s="2"/>
      <c r="I79" s="2"/>
      <c r="J79" s="2"/>
      <c r="K79" s="2"/>
      <c r="L79" s="2"/>
      <c r="M79" s="5"/>
      <c r="N79" s="5"/>
      <c r="O79" s="2"/>
      <c r="P79" s="2"/>
    </row>
    <row r="80" spans="1:16" ht="20.25" customHeight="1">
      <c r="A80" s="3"/>
      <c r="B80" s="8"/>
      <c r="C80" s="4"/>
      <c r="D80" s="4"/>
      <c r="E80" s="4"/>
      <c r="F80" s="4"/>
      <c r="G80" s="4"/>
      <c r="H80" s="4"/>
      <c r="I80" s="4"/>
      <c r="J80" s="4"/>
      <c r="K80" s="4"/>
      <c r="L80" s="2"/>
      <c r="M80" s="5"/>
      <c r="N80" s="5"/>
      <c r="O80" s="2"/>
      <c r="P80" s="2"/>
    </row>
    <row r="81" spans="1:16" ht="20.25" customHeight="1">
      <c r="A81" s="3"/>
      <c r="B81" s="2" t="s">
        <v>11</v>
      </c>
      <c r="C81" s="14">
        <f aca="true" t="shared" si="16" ref="C81:L81">SUM(C73:C80)</f>
        <v>1005</v>
      </c>
      <c r="D81" s="14">
        <f t="shared" si="16"/>
        <v>92</v>
      </c>
      <c r="E81" s="14">
        <f t="shared" si="16"/>
        <v>105</v>
      </c>
      <c r="F81" s="14">
        <f t="shared" si="16"/>
        <v>105</v>
      </c>
      <c r="G81" s="14">
        <f t="shared" si="16"/>
        <v>149</v>
      </c>
      <c r="H81" s="14">
        <f t="shared" si="16"/>
        <v>185</v>
      </c>
      <c r="I81" s="14">
        <f t="shared" si="16"/>
        <v>174</v>
      </c>
      <c r="J81" s="14">
        <f t="shared" si="16"/>
        <v>105</v>
      </c>
      <c r="K81" s="14">
        <f t="shared" si="16"/>
        <v>69</v>
      </c>
      <c r="L81" s="14">
        <f t="shared" si="16"/>
        <v>984</v>
      </c>
      <c r="M81" s="10">
        <f>(1*E81+1.5*F81+2*G81+2.5*H81+3*I81+3.5*J81+4*K81)/L81</f>
        <v>2.2240853658536586</v>
      </c>
      <c r="N81" s="10">
        <f>SQRT((D81*0^2+E81*1^2+F81*1.5^2+G81*2^2+H81*2.5^2+I81*3^2+J81*3.5^2+K81*4^2)/L81-M81^2)</f>
        <v>1.0961588407228147</v>
      </c>
      <c r="O81" s="14">
        <f>SUM(O73:O80)</f>
        <v>21</v>
      </c>
      <c r="P81" s="14">
        <f>SUM(P73:P80)</f>
        <v>0</v>
      </c>
    </row>
    <row r="82" spans="1:16" ht="20.25" customHeight="1">
      <c r="A82" s="3"/>
      <c r="B82" s="2" t="s">
        <v>12</v>
      </c>
      <c r="C82" s="1">
        <f aca="true" t="shared" si="17" ref="C82:L82">C81*100/$C$81</f>
        <v>100</v>
      </c>
      <c r="D82" s="1">
        <f t="shared" si="17"/>
        <v>9.154228855721392</v>
      </c>
      <c r="E82" s="1">
        <f t="shared" si="17"/>
        <v>10.447761194029852</v>
      </c>
      <c r="F82" s="1">
        <f t="shared" si="17"/>
        <v>10.447761194029852</v>
      </c>
      <c r="G82" s="1">
        <f t="shared" si="17"/>
        <v>14.82587064676617</v>
      </c>
      <c r="H82" s="1">
        <f t="shared" si="17"/>
        <v>18.407960199004975</v>
      </c>
      <c r="I82" s="1">
        <f t="shared" si="17"/>
        <v>17.313432835820894</v>
      </c>
      <c r="J82" s="1">
        <f t="shared" si="17"/>
        <v>10.447761194029852</v>
      </c>
      <c r="K82" s="1">
        <f t="shared" si="17"/>
        <v>6.865671641791045</v>
      </c>
      <c r="L82" s="1">
        <f t="shared" si="17"/>
        <v>97.91044776119404</v>
      </c>
      <c r="M82" s="16"/>
      <c r="N82" s="16"/>
      <c r="O82" s="1">
        <f>O81*100/$C$81</f>
        <v>2.08955223880597</v>
      </c>
      <c r="P82" s="1">
        <f>P81*100/$C$81</f>
        <v>0</v>
      </c>
    </row>
    <row r="83" spans="1:16" ht="20.25" customHeight="1">
      <c r="A83" s="17"/>
      <c r="B83" s="17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21"/>
      <c r="N83" s="21"/>
      <c r="O83" s="19"/>
      <c r="P83" s="19"/>
    </row>
    <row r="84" spans="1:16" ht="20.25" customHeight="1">
      <c r="A84" s="17"/>
      <c r="B84" s="17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21"/>
      <c r="N84" s="21"/>
      <c r="O84" s="19"/>
      <c r="P84" s="19"/>
    </row>
    <row r="85" spans="1:16" ht="20.25" customHeight="1">
      <c r="A85" s="17"/>
      <c r="B85" s="17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21"/>
      <c r="N85" s="21"/>
      <c r="O85" s="19"/>
      <c r="P85" s="19"/>
    </row>
    <row r="86" spans="1:16" ht="20.25" customHeight="1">
      <c r="A86" s="17"/>
      <c r="B86" s="17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21"/>
      <c r="N86" s="21"/>
      <c r="O86" s="19"/>
      <c r="P86" s="19"/>
    </row>
    <row r="87" spans="1:16" ht="20.25" customHeight="1">
      <c r="A87" s="17"/>
      <c r="B87" s="17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21"/>
      <c r="N87" s="21"/>
      <c r="O87" s="19"/>
      <c r="P87" s="19"/>
    </row>
    <row r="88" spans="1:16" ht="20.25" customHeight="1">
      <c r="A88" s="17"/>
      <c r="B88" s="17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21"/>
      <c r="N88" s="21"/>
      <c r="O88" s="19"/>
      <c r="P88" s="19"/>
    </row>
    <row r="89" spans="1:16" ht="20.25" customHeight="1">
      <c r="A89" s="17"/>
      <c r="B89" s="17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21"/>
      <c r="N89" s="21"/>
      <c r="O89" s="19"/>
      <c r="P89" s="19"/>
    </row>
    <row r="90" spans="1:16" ht="20.25" customHeight="1">
      <c r="A90" s="17"/>
      <c r="B90" s="17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21"/>
      <c r="N90" s="21"/>
      <c r="O90" s="19"/>
      <c r="P90" s="19"/>
    </row>
    <row r="91" spans="1:16" ht="20.25" customHeight="1">
      <c r="A91" s="17"/>
      <c r="B91" s="17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21"/>
      <c r="N91" s="21"/>
      <c r="O91" s="19"/>
      <c r="P91" s="19"/>
    </row>
    <row r="92" spans="1:16" ht="20.25" customHeight="1">
      <c r="A92" s="17"/>
      <c r="B92" s="17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21"/>
      <c r="N92" s="21"/>
      <c r="O92" s="19"/>
      <c r="P92" s="19"/>
    </row>
    <row r="93" spans="1:16" ht="20.25" customHeight="1">
      <c r="A93" s="17"/>
      <c r="B93" s="17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21"/>
      <c r="N93" s="21"/>
      <c r="O93" s="19"/>
      <c r="P93" s="19"/>
    </row>
    <row r="94" spans="1:16" ht="20.25" customHeight="1">
      <c r="A94" s="17"/>
      <c r="B94" s="17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21"/>
      <c r="N94" s="21"/>
      <c r="O94" s="19"/>
      <c r="P94" s="19"/>
    </row>
    <row r="95" spans="1:16" ht="20.25" customHeight="1">
      <c r="A95" s="17"/>
      <c r="B95" s="17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21"/>
      <c r="N95" s="21"/>
      <c r="O95" s="19"/>
      <c r="P95" s="19"/>
    </row>
    <row r="96" spans="1:16" ht="20.25" customHeight="1">
      <c r="A96" s="17"/>
      <c r="B96" s="17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21"/>
      <c r="N96" s="21"/>
      <c r="O96" s="19"/>
      <c r="P96" s="19"/>
    </row>
    <row r="97" spans="1:16" ht="20.25" customHeight="1">
      <c r="A97" s="17"/>
      <c r="B97" s="17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21"/>
      <c r="N97" s="21"/>
      <c r="O97" s="19"/>
      <c r="P97" s="19"/>
    </row>
    <row r="98" spans="1:16" ht="20.25" customHeight="1">
      <c r="A98" s="17"/>
      <c r="B98" s="17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21"/>
      <c r="N98" s="21"/>
      <c r="O98" s="19"/>
      <c r="P98" s="19"/>
    </row>
    <row r="99" spans="1:16" ht="20.25" customHeight="1">
      <c r="A99" s="17"/>
      <c r="B99" s="17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21"/>
      <c r="N99" s="21"/>
      <c r="O99" s="19"/>
      <c r="P99" s="19"/>
    </row>
    <row r="100" spans="1:16" ht="20.25" customHeight="1">
      <c r="A100" s="17"/>
      <c r="B100" s="17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21"/>
      <c r="N100" s="21"/>
      <c r="O100" s="19"/>
      <c r="P100" s="19"/>
    </row>
    <row r="101" spans="1:16" ht="26.25">
      <c r="A101" s="51" t="s">
        <v>117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23.25">
      <c r="A102" s="52" t="s">
        <v>178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32.25" customHeight="1">
      <c r="A103" s="45" t="s">
        <v>0</v>
      </c>
      <c r="B103" s="45" t="s">
        <v>1</v>
      </c>
      <c r="C103" s="46" t="s">
        <v>3</v>
      </c>
      <c r="D103" s="48" t="s">
        <v>4</v>
      </c>
      <c r="E103" s="49"/>
      <c r="F103" s="49"/>
      <c r="G103" s="49"/>
      <c r="H103" s="49"/>
      <c r="I103" s="49"/>
      <c r="J103" s="49"/>
      <c r="K103" s="50"/>
      <c r="L103" s="47" t="s">
        <v>5</v>
      </c>
      <c r="M103" s="44" t="s">
        <v>6</v>
      </c>
      <c r="N103" s="44" t="s">
        <v>7</v>
      </c>
      <c r="O103" s="47" t="s">
        <v>8</v>
      </c>
      <c r="P103" s="47"/>
    </row>
    <row r="104" spans="1:16" ht="21.75">
      <c r="A104" s="45"/>
      <c r="B104" s="45"/>
      <c r="C104" s="46"/>
      <c r="D104" s="2">
        <v>0</v>
      </c>
      <c r="E104" s="2">
        <v>1</v>
      </c>
      <c r="F104" s="2">
        <v>1.5</v>
      </c>
      <c r="G104" s="2">
        <v>2</v>
      </c>
      <c r="H104" s="2">
        <v>2.5</v>
      </c>
      <c r="I104" s="2">
        <v>3</v>
      </c>
      <c r="J104" s="2">
        <v>3.5</v>
      </c>
      <c r="K104" s="2">
        <v>4</v>
      </c>
      <c r="L104" s="47"/>
      <c r="M104" s="44"/>
      <c r="N104" s="44"/>
      <c r="O104" s="2" t="s">
        <v>9</v>
      </c>
      <c r="P104" s="2" t="s">
        <v>10</v>
      </c>
    </row>
    <row r="105" spans="1:16" ht="20.25" customHeight="1">
      <c r="A105" s="3" t="s">
        <v>81</v>
      </c>
      <c r="B105" s="3" t="s">
        <v>80</v>
      </c>
      <c r="C105" s="4">
        <f aca="true" t="shared" si="18" ref="C105:C117">SUM(D105:K105,O105:P105)</f>
        <v>21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1</v>
      </c>
      <c r="J105" s="2">
        <v>4</v>
      </c>
      <c r="K105" s="2">
        <v>15</v>
      </c>
      <c r="L105" s="2">
        <f aca="true" t="shared" si="19" ref="L105:L117">SUM(D105:K105)</f>
        <v>21</v>
      </c>
      <c r="M105" s="5">
        <f aca="true" t="shared" si="20" ref="M105:M117">(1*E105+1.5*F105+2*G105+2.5*H105+3*I105+3.5*J105+4*K105)/L105</f>
        <v>3.6666666666666665</v>
      </c>
      <c r="N105" s="5">
        <f aca="true" t="shared" si="21" ref="N105:N117">SQRT((D105*0^2+E105*1^2+F105*1.5^2+G105*2^2+H105*2.5^2+I105*3^2+J105*3.5^2+K105*4^2)/L105-M105^2)</f>
        <v>0.8637312927246221</v>
      </c>
      <c r="O105" s="2">
        <v>0</v>
      </c>
      <c r="P105" s="2">
        <v>0</v>
      </c>
    </row>
    <row r="106" spans="1:16" ht="20.25" customHeight="1">
      <c r="A106" s="3" t="s">
        <v>128</v>
      </c>
      <c r="B106" s="3" t="s">
        <v>132</v>
      </c>
      <c r="C106" s="4">
        <f t="shared" si="18"/>
        <v>13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4</v>
      </c>
      <c r="J106" s="2">
        <v>2</v>
      </c>
      <c r="K106" s="2">
        <v>7</v>
      </c>
      <c r="L106" s="2">
        <f t="shared" si="19"/>
        <v>13</v>
      </c>
      <c r="M106" s="5">
        <f t="shared" si="20"/>
        <v>3.6153846153846154</v>
      </c>
      <c r="N106" s="5">
        <f t="shared" si="21"/>
        <v>0.445224496261164</v>
      </c>
      <c r="O106" s="2">
        <v>0</v>
      </c>
      <c r="P106" s="2">
        <v>0</v>
      </c>
    </row>
    <row r="107" spans="1:16" ht="20.25" customHeight="1">
      <c r="A107" s="3" t="s">
        <v>129</v>
      </c>
      <c r="B107" s="3" t="s">
        <v>133</v>
      </c>
      <c r="C107" s="4">
        <f t="shared" si="18"/>
        <v>13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4</v>
      </c>
      <c r="J107" s="2">
        <v>2</v>
      </c>
      <c r="K107" s="2">
        <v>7</v>
      </c>
      <c r="L107" s="2">
        <f t="shared" si="19"/>
        <v>13</v>
      </c>
      <c r="M107" s="5">
        <f t="shared" si="20"/>
        <v>3.6153846153846154</v>
      </c>
      <c r="N107" s="5">
        <f t="shared" si="21"/>
        <v>0.445224496261164</v>
      </c>
      <c r="O107" s="2">
        <v>0</v>
      </c>
      <c r="P107" s="2">
        <v>0</v>
      </c>
    </row>
    <row r="108" spans="1:16" ht="20.25" customHeight="1">
      <c r="A108" s="3" t="s">
        <v>130</v>
      </c>
      <c r="B108" s="3" t="s">
        <v>134</v>
      </c>
      <c r="C108" s="4">
        <f t="shared" si="18"/>
        <v>13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4</v>
      </c>
      <c r="J108" s="2">
        <v>2</v>
      </c>
      <c r="K108" s="2">
        <v>7</v>
      </c>
      <c r="L108" s="2">
        <f t="shared" si="19"/>
        <v>13</v>
      </c>
      <c r="M108" s="5">
        <f t="shared" si="20"/>
        <v>3.6153846153846154</v>
      </c>
      <c r="N108" s="5">
        <f t="shared" si="21"/>
        <v>0.445224496261164</v>
      </c>
      <c r="O108" s="2">
        <v>0</v>
      </c>
      <c r="P108" s="2">
        <v>0</v>
      </c>
    </row>
    <row r="109" spans="1:16" ht="20.25" customHeight="1">
      <c r="A109" s="3" t="s">
        <v>131</v>
      </c>
      <c r="B109" s="3" t="s">
        <v>135</v>
      </c>
      <c r="C109" s="4">
        <f t="shared" si="18"/>
        <v>13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4</v>
      </c>
      <c r="J109" s="2">
        <v>2</v>
      </c>
      <c r="K109" s="2">
        <v>7</v>
      </c>
      <c r="L109" s="2">
        <f t="shared" si="19"/>
        <v>13</v>
      </c>
      <c r="M109" s="5">
        <f t="shared" si="20"/>
        <v>3.6153846153846154</v>
      </c>
      <c r="N109" s="5">
        <f t="shared" si="21"/>
        <v>0.445224496261164</v>
      </c>
      <c r="O109" s="2">
        <v>0</v>
      </c>
      <c r="P109" s="2">
        <v>0</v>
      </c>
    </row>
    <row r="110" spans="1:16" ht="20.25" customHeight="1">
      <c r="A110" s="3" t="s">
        <v>150</v>
      </c>
      <c r="B110" s="26" t="s">
        <v>160</v>
      </c>
      <c r="C110" s="4">
        <f t="shared" si="18"/>
        <v>14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14</v>
      </c>
      <c r="L110" s="2">
        <f t="shared" si="19"/>
        <v>14</v>
      </c>
      <c r="M110" s="5">
        <f t="shared" si="20"/>
        <v>4</v>
      </c>
      <c r="N110" s="5">
        <f t="shared" si="21"/>
        <v>0</v>
      </c>
      <c r="O110" s="2">
        <v>0</v>
      </c>
      <c r="P110" s="2">
        <v>0</v>
      </c>
    </row>
    <row r="111" spans="1:16" ht="20.25" customHeight="1">
      <c r="A111" s="3" t="s">
        <v>151</v>
      </c>
      <c r="B111" s="26" t="s">
        <v>161</v>
      </c>
      <c r="C111" s="4">
        <f t="shared" si="18"/>
        <v>14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14</v>
      </c>
      <c r="L111" s="2">
        <f t="shared" si="19"/>
        <v>14</v>
      </c>
      <c r="M111" s="5">
        <f t="shared" si="20"/>
        <v>4</v>
      </c>
      <c r="N111" s="5">
        <f t="shared" si="21"/>
        <v>0</v>
      </c>
      <c r="O111" s="2">
        <v>0</v>
      </c>
      <c r="P111" s="2">
        <v>0</v>
      </c>
    </row>
    <row r="112" spans="1:16" ht="20.25" customHeight="1">
      <c r="A112" s="3" t="s">
        <v>60</v>
      </c>
      <c r="B112" s="3" t="s">
        <v>28</v>
      </c>
      <c r="C112" s="4">
        <f t="shared" si="18"/>
        <v>298</v>
      </c>
      <c r="D112" s="2">
        <v>25</v>
      </c>
      <c r="E112" s="2">
        <v>43</v>
      </c>
      <c r="F112" s="2">
        <v>46</v>
      </c>
      <c r="G112" s="2">
        <v>85</v>
      </c>
      <c r="H112" s="2">
        <v>46</v>
      </c>
      <c r="I112" s="2">
        <v>52</v>
      </c>
      <c r="J112" s="2">
        <v>0</v>
      </c>
      <c r="K112" s="2">
        <v>0</v>
      </c>
      <c r="L112" s="2">
        <f t="shared" si="19"/>
        <v>297</v>
      </c>
      <c r="M112" s="5">
        <f t="shared" si="20"/>
        <v>1.861952861952862</v>
      </c>
      <c r="N112" s="5">
        <f t="shared" si="21"/>
        <v>0.8455469955500571</v>
      </c>
      <c r="O112" s="2">
        <v>1</v>
      </c>
      <c r="P112" s="2">
        <v>0</v>
      </c>
    </row>
    <row r="113" spans="1:16" ht="20.25" customHeight="1">
      <c r="A113" s="3" t="s">
        <v>61</v>
      </c>
      <c r="B113" s="3" t="s">
        <v>29</v>
      </c>
      <c r="C113" s="4">
        <f t="shared" si="18"/>
        <v>298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69</v>
      </c>
      <c r="J113" s="2">
        <v>63</v>
      </c>
      <c r="K113" s="2">
        <v>164</v>
      </c>
      <c r="L113" s="2">
        <f t="shared" si="19"/>
        <v>298</v>
      </c>
      <c r="M113" s="5">
        <f t="shared" si="20"/>
        <v>3.6359060402684564</v>
      </c>
      <c r="N113" s="5">
        <f t="shared" si="21"/>
        <v>0.5091307415359418</v>
      </c>
      <c r="O113" s="2">
        <v>0</v>
      </c>
      <c r="P113" s="2">
        <v>0</v>
      </c>
    </row>
    <row r="114" spans="1:16" ht="20.25" customHeight="1">
      <c r="A114" s="3" t="s">
        <v>74</v>
      </c>
      <c r="B114" s="24" t="s">
        <v>41</v>
      </c>
      <c r="C114" s="4">
        <f t="shared" si="18"/>
        <v>254</v>
      </c>
      <c r="D114" s="2">
        <v>20</v>
      </c>
      <c r="E114" s="2">
        <v>19</v>
      </c>
      <c r="F114" s="2">
        <v>19</v>
      </c>
      <c r="G114" s="2">
        <v>39</v>
      </c>
      <c r="H114" s="2">
        <v>47</v>
      </c>
      <c r="I114" s="2">
        <v>74</v>
      </c>
      <c r="J114" s="2">
        <v>20</v>
      </c>
      <c r="K114" s="2">
        <v>16</v>
      </c>
      <c r="L114" s="2">
        <f t="shared" si="19"/>
        <v>254</v>
      </c>
      <c r="M114" s="5">
        <f t="shared" si="20"/>
        <v>2.358267716535433</v>
      </c>
      <c r="N114" s="5">
        <f t="shared" si="21"/>
        <v>1.0231525270858637</v>
      </c>
      <c r="O114" s="2">
        <v>0</v>
      </c>
      <c r="P114" s="2">
        <v>0</v>
      </c>
    </row>
    <row r="115" spans="1:16" ht="20.25" customHeight="1">
      <c r="A115" s="3" t="s">
        <v>75</v>
      </c>
      <c r="B115" s="24" t="s">
        <v>107</v>
      </c>
      <c r="C115" s="4">
        <f t="shared" si="18"/>
        <v>254</v>
      </c>
      <c r="D115" s="2">
        <v>1</v>
      </c>
      <c r="E115" s="2">
        <v>0</v>
      </c>
      <c r="F115" s="2">
        <v>0</v>
      </c>
      <c r="G115" s="2">
        <v>0</v>
      </c>
      <c r="H115" s="2">
        <v>6</v>
      </c>
      <c r="I115" s="2">
        <v>18</v>
      </c>
      <c r="J115" s="2">
        <v>80</v>
      </c>
      <c r="K115" s="2">
        <v>149</v>
      </c>
      <c r="L115" s="2">
        <f t="shared" si="19"/>
        <v>254</v>
      </c>
      <c r="M115" s="5">
        <f t="shared" si="20"/>
        <v>3.720472440944882</v>
      </c>
      <c r="N115" s="5">
        <f t="shared" si="21"/>
        <v>0.43314244218819115</v>
      </c>
      <c r="O115" s="2">
        <v>0</v>
      </c>
      <c r="P115" s="2">
        <v>0</v>
      </c>
    </row>
    <row r="116" spans="1:16" ht="20.25" customHeight="1">
      <c r="A116" s="3" t="s">
        <v>95</v>
      </c>
      <c r="B116" s="8" t="s">
        <v>41</v>
      </c>
      <c r="C116" s="4">
        <f t="shared" si="18"/>
        <v>293</v>
      </c>
      <c r="D116" s="2">
        <v>5</v>
      </c>
      <c r="E116" s="2">
        <v>2</v>
      </c>
      <c r="F116" s="2">
        <v>6</v>
      </c>
      <c r="G116" s="2">
        <v>29</v>
      </c>
      <c r="H116" s="2">
        <v>40</v>
      </c>
      <c r="I116" s="2">
        <v>59</v>
      </c>
      <c r="J116" s="2">
        <v>59</v>
      </c>
      <c r="K116" s="2">
        <v>91</v>
      </c>
      <c r="L116" s="2">
        <f t="shared" si="19"/>
        <v>291</v>
      </c>
      <c r="M116" s="5">
        <f t="shared" si="20"/>
        <v>3.149484536082474</v>
      </c>
      <c r="N116" s="5">
        <f t="shared" si="21"/>
        <v>0.8388083157994678</v>
      </c>
      <c r="O116" s="2">
        <v>2</v>
      </c>
      <c r="P116" s="2">
        <v>0</v>
      </c>
    </row>
    <row r="117" spans="1:16" ht="20.25" customHeight="1">
      <c r="A117" s="3" t="s">
        <v>96</v>
      </c>
      <c r="B117" s="8" t="s">
        <v>107</v>
      </c>
      <c r="C117" s="4">
        <f t="shared" si="18"/>
        <v>293</v>
      </c>
      <c r="D117" s="2">
        <v>0</v>
      </c>
      <c r="E117" s="2">
        <v>0</v>
      </c>
      <c r="F117" s="2">
        <v>0</v>
      </c>
      <c r="G117" s="2">
        <v>2</v>
      </c>
      <c r="H117" s="2">
        <v>3</v>
      </c>
      <c r="I117" s="2">
        <v>9</v>
      </c>
      <c r="J117" s="2">
        <v>36</v>
      </c>
      <c r="K117" s="2">
        <v>243</v>
      </c>
      <c r="L117" s="2">
        <f t="shared" si="19"/>
        <v>293</v>
      </c>
      <c r="M117" s="5">
        <f t="shared" si="20"/>
        <v>3.878839590443686</v>
      </c>
      <c r="N117" s="5">
        <f t="shared" si="21"/>
        <v>0.31160054426051303</v>
      </c>
      <c r="O117" s="2">
        <v>0</v>
      </c>
      <c r="P117" s="2">
        <v>0</v>
      </c>
    </row>
    <row r="118" spans="1:16" ht="20.25" customHeight="1">
      <c r="A118" s="3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5"/>
      <c r="N118" s="5"/>
      <c r="O118" s="2"/>
      <c r="P118" s="2"/>
    </row>
    <row r="119" spans="1:16" ht="20.25" customHeight="1">
      <c r="A119" s="3"/>
      <c r="B119" s="2" t="s">
        <v>11</v>
      </c>
      <c r="C119" s="14">
        <f aca="true" t="shared" si="22" ref="C119:L119">SUM(C105:C117)</f>
        <v>1791</v>
      </c>
      <c r="D119" s="14">
        <f t="shared" si="22"/>
        <v>54</v>
      </c>
      <c r="E119" s="14">
        <f t="shared" si="22"/>
        <v>64</v>
      </c>
      <c r="F119" s="14">
        <f t="shared" si="22"/>
        <v>71</v>
      </c>
      <c r="G119" s="14">
        <f t="shared" si="22"/>
        <v>155</v>
      </c>
      <c r="H119" s="14">
        <f t="shared" si="22"/>
        <v>142</v>
      </c>
      <c r="I119" s="14">
        <f t="shared" si="22"/>
        <v>298</v>
      </c>
      <c r="J119" s="14">
        <f t="shared" si="22"/>
        <v>270</v>
      </c>
      <c r="K119" s="14">
        <f t="shared" si="22"/>
        <v>734</v>
      </c>
      <c r="L119" s="14">
        <f t="shared" si="22"/>
        <v>1788</v>
      </c>
      <c r="M119" s="10">
        <f>(1*E119+1.5*F119+2*G119+2.5*H119+3*I119+3.5*J119+4*K119)/L119</f>
        <v>3.137863534675615</v>
      </c>
      <c r="N119" s="10">
        <f>SQRT((D119*0^2+E119*1^2+F119*1.5^2+G119*2^2+H119*2.5^2+I119*3^2+J119*3.5^2+K119*4^2)/L119-M119^2)</f>
        <v>1.0198715316689444</v>
      </c>
      <c r="O119" s="14">
        <f>SUM(O105:O117)</f>
        <v>3</v>
      </c>
      <c r="P119" s="14">
        <f>SUM(P105:P117)</f>
        <v>0</v>
      </c>
    </row>
    <row r="120" spans="1:16" ht="20.25" customHeight="1">
      <c r="A120" s="3"/>
      <c r="B120" s="2" t="s">
        <v>12</v>
      </c>
      <c r="C120" s="1">
        <f aca="true" t="shared" si="23" ref="C120:L120">C119*100/$C$119</f>
        <v>100</v>
      </c>
      <c r="D120" s="1">
        <f t="shared" si="23"/>
        <v>3.0150753768844223</v>
      </c>
      <c r="E120" s="1">
        <f t="shared" si="23"/>
        <v>3.5734226689000557</v>
      </c>
      <c r="F120" s="1">
        <f t="shared" si="23"/>
        <v>3.9642657733109994</v>
      </c>
      <c r="G120" s="1">
        <f t="shared" si="23"/>
        <v>8.654383026242323</v>
      </c>
      <c r="H120" s="1">
        <f t="shared" si="23"/>
        <v>7.928531546621999</v>
      </c>
      <c r="I120" s="1">
        <f t="shared" si="23"/>
        <v>16.638749302065886</v>
      </c>
      <c r="J120" s="1">
        <f t="shared" si="23"/>
        <v>15.075376884422111</v>
      </c>
      <c r="K120" s="1">
        <f t="shared" si="23"/>
        <v>40.98269123394751</v>
      </c>
      <c r="L120" s="1">
        <f t="shared" si="23"/>
        <v>99.83249581239531</v>
      </c>
      <c r="M120" s="16"/>
      <c r="N120" s="16"/>
      <c r="O120" s="1">
        <f>O119*100/$C$119</f>
        <v>0.16750418760469013</v>
      </c>
      <c r="P120" s="1">
        <f>P119*100/$C$119</f>
        <v>0</v>
      </c>
    </row>
    <row r="121" spans="1:16" ht="20.25" customHeight="1">
      <c r="A121" s="17"/>
      <c r="B121" s="22"/>
      <c r="C121" s="20"/>
      <c r="D121" s="20"/>
      <c r="E121" s="20"/>
      <c r="F121" s="20"/>
      <c r="G121" s="20"/>
      <c r="H121" s="20"/>
      <c r="I121" s="20"/>
      <c r="J121" s="20"/>
      <c r="K121" s="20"/>
      <c r="L121" s="19"/>
      <c r="M121" s="21"/>
      <c r="N121" s="21"/>
      <c r="O121" s="19"/>
      <c r="P121" s="19"/>
    </row>
    <row r="122" spans="1:16" ht="20.25" customHeight="1">
      <c r="A122" s="17"/>
      <c r="B122" s="22"/>
      <c r="C122" s="20"/>
      <c r="D122" s="20"/>
      <c r="E122" s="20"/>
      <c r="F122" s="20"/>
      <c r="G122" s="20"/>
      <c r="H122" s="20"/>
      <c r="I122" s="20"/>
      <c r="J122" s="20"/>
      <c r="K122" s="20"/>
      <c r="L122" s="19"/>
      <c r="M122" s="21"/>
      <c r="N122" s="21"/>
      <c r="O122" s="19"/>
      <c r="P122" s="19"/>
    </row>
    <row r="123" spans="1:16" ht="20.25" customHeight="1">
      <c r="A123" s="17"/>
      <c r="B123" s="22"/>
      <c r="C123" s="20"/>
      <c r="D123" s="20"/>
      <c r="E123" s="20"/>
      <c r="F123" s="20"/>
      <c r="G123" s="20"/>
      <c r="H123" s="20"/>
      <c r="I123" s="20"/>
      <c r="J123" s="20"/>
      <c r="K123" s="20"/>
      <c r="L123" s="19"/>
      <c r="M123" s="21"/>
      <c r="N123" s="21"/>
      <c r="O123" s="19"/>
      <c r="P123" s="19"/>
    </row>
    <row r="124" spans="1:16" ht="20.25" customHeight="1">
      <c r="A124" s="17"/>
      <c r="B124" s="22"/>
      <c r="C124" s="20"/>
      <c r="D124" s="20"/>
      <c r="E124" s="20"/>
      <c r="F124" s="20"/>
      <c r="G124" s="20"/>
      <c r="H124" s="20"/>
      <c r="I124" s="20"/>
      <c r="J124" s="20"/>
      <c r="K124" s="20"/>
      <c r="L124" s="19"/>
      <c r="M124" s="21"/>
      <c r="N124" s="21"/>
      <c r="O124" s="19"/>
      <c r="P124" s="19"/>
    </row>
    <row r="125" spans="1:16" ht="20.25" customHeight="1">
      <c r="A125" s="17"/>
      <c r="B125" s="22"/>
      <c r="C125" s="20"/>
      <c r="D125" s="20"/>
      <c r="E125" s="20"/>
      <c r="F125" s="20"/>
      <c r="G125" s="20"/>
      <c r="H125" s="20"/>
      <c r="I125" s="20"/>
      <c r="J125" s="20"/>
      <c r="K125" s="20"/>
      <c r="L125" s="19"/>
      <c r="M125" s="21"/>
      <c r="N125" s="21"/>
      <c r="O125" s="19"/>
      <c r="P125" s="19"/>
    </row>
    <row r="126" spans="1:16" ht="20.25" customHeight="1">
      <c r="A126" s="17"/>
      <c r="B126" s="22"/>
      <c r="C126" s="20"/>
      <c r="D126" s="20"/>
      <c r="E126" s="20"/>
      <c r="F126" s="20"/>
      <c r="G126" s="20"/>
      <c r="H126" s="20"/>
      <c r="I126" s="20"/>
      <c r="J126" s="20"/>
      <c r="K126" s="20"/>
      <c r="L126" s="19"/>
      <c r="M126" s="21"/>
      <c r="N126" s="21"/>
      <c r="O126" s="19"/>
      <c r="P126" s="19"/>
    </row>
    <row r="127" spans="1:16" ht="20.25" customHeight="1">
      <c r="A127" s="17"/>
      <c r="B127" s="22"/>
      <c r="C127" s="20"/>
      <c r="D127" s="20"/>
      <c r="E127" s="20"/>
      <c r="F127" s="20"/>
      <c r="G127" s="20"/>
      <c r="H127" s="20"/>
      <c r="I127" s="20"/>
      <c r="J127" s="20"/>
      <c r="K127" s="20"/>
      <c r="L127" s="19"/>
      <c r="M127" s="21"/>
      <c r="N127" s="21"/>
      <c r="O127" s="19"/>
      <c r="P127" s="19"/>
    </row>
    <row r="128" spans="1:16" ht="20.25" customHeight="1">
      <c r="A128" s="17"/>
      <c r="B128" s="22"/>
      <c r="C128" s="20"/>
      <c r="D128" s="20"/>
      <c r="E128" s="20"/>
      <c r="F128" s="20"/>
      <c r="G128" s="20"/>
      <c r="H128" s="20"/>
      <c r="I128" s="20"/>
      <c r="J128" s="20"/>
      <c r="K128" s="20"/>
      <c r="L128" s="19"/>
      <c r="M128" s="21"/>
      <c r="N128" s="21"/>
      <c r="O128" s="19"/>
      <c r="P128" s="19"/>
    </row>
    <row r="129" spans="1:16" ht="20.25" customHeight="1">
      <c r="A129" s="17"/>
      <c r="B129" s="22"/>
      <c r="C129" s="20"/>
      <c r="D129" s="20"/>
      <c r="E129" s="20"/>
      <c r="F129" s="20"/>
      <c r="G129" s="20"/>
      <c r="H129" s="20"/>
      <c r="I129" s="20"/>
      <c r="J129" s="20"/>
      <c r="K129" s="20"/>
      <c r="L129" s="19"/>
      <c r="M129" s="21"/>
      <c r="N129" s="21"/>
      <c r="O129" s="19"/>
      <c r="P129" s="19"/>
    </row>
    <row r="130" spans="1:16" ht="20.25" customHeight="1">
      <c r="A130" s="17"/>
      <c r="B130" s="22"/>
      <c r="C130" s="20"/>
      <c r="D130" s="20"/>
      <c r="E130" s="20"/>
      <c r="F130" s="20"/>
      <c r="G130" s="20"/>
      <c r="H130" s="20"/>
      <c r="I130" s="20"/>
      <c r="J130" s="20"/>
      <c r="K130" s="20"/>
      <c r="L130" s="19"/>
      <c r="M130" s="21"/>
      <c r="N130" s="21"/>
      <c r="O130" s="19"/>
      <c r="P130" s="19"/>
    </row>
    <row r="131" spans="1:16" ht="20.25" customHeight="1">
      <c r="A131" s="17"/>
      <c r="B131" s="22"/>
      <c r="C131" s="20"/>
      <c r="D131" s="20"/>
      <c r="E131" s="20"/>
      <c r="F131" s="20"/>
      <c r="G131" s="20"/>
      <c r="H131" s="20"/>
      <c r="I131" s="20"/>
      <c r="J131" s="20"/>
      <c r="K131" s="20"/>
      <c r="L131" s="19"/>
      <c r="M131" s="21"/>
      <c r="N131" s="21"/>
      <c r="O131" s="19"/>
      <c r="P131" s="19"/>
    </row>
    <row r="132" spans="1:16" ht="20.25" customHeight="1">
      <c r="A132" s="17"/>
      <c r="B132" s="22"/>
      <c r="C132" s="20"/>
      <c r="D132" s="20"/>
      <c r="E132" s="20"/>
      <c r="F132" s="20"/>
      <c r="G132" s="20"/>
      <c r="H132" s="20"/>
      <c r="I132" s="20"/>
      <c r="J132" s="20"/>
      <c r="K132" s="20"/>
      <c r="L132" s="19"/>
      <c r="M132" s="21"/>
      <c r="N132" s="21"/>
      <c r="O132" s="19"/>
      <c r="P132" s="19"/>
    </row>
    <row r="133" spans="1:16" ht="20.25" customHeight="1">
      <c r="A133" s="17"/>
      <c r="B133" s="22"/>
      <c r="C133" s="20"/>
      <c r="D133" s="20"/>
      <c r="E133" s="20"/>
      <c r="F133" s="20"/>
      <c r="G133" s="20"/>
      <c r="H133" s="20"/>
      <c r="I133" s="20"/>
      <c r="J133" s="20"/>
      <c r="K133" s="20"/>
      <c r="L133" s="19"/>
      <c r="M133" s="21"/>
      <c r="N133" s="21"/>
      <c r="O133" s="19"/>
      <c r="P133" s="19"/>
    </row>
    <row r="134" spans="1:16" ht="20.25" customHeight="1">
      <c r="A134" s="17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19"/>
      <c r="M134" s="21"/>
      <c r="N134" s="21"/>
      <c r="O134" s="19"/>
      <c r="P134" s="19"/>
    </row>
    <row r="135" spans="1:16" ht="20.25" customHeight="1">
      <c r="A135" s="17"/>
      <c r="B135" s="22"/>
      <c r="C135" s="20"/>
      <c r="D135" s="20"/>
      <c r="E135" s="20"/>
      <c r="F135" s="20"/>
      <c r="G135" s="20"/>
      <c r="H135" s="20"/>
      <c r="I135" s="20"/>
      <c r="J135" s="20"/>
      <c r="K135" s="20"/>
      <c r="L135" s="19"/>
      <c r="M135" s="21"/>
      <c r="N135" s="21"/>
      <c r="O135" s="19"/>
      <c r="P135" s="19"/>
    </row>
    <row r="136" spans="1:16" ht="20.25" customHeight="1">
      <c r="A136" s="17"/>
      <c r="B136" s="22"/>
      <c r="C136" s="20"/>
      <c r="D136" s="20"/>
      <c r="E136" s="20"/>
      <c r="F136" s="20"/>
      <c r="G136" s="20"/>
      <c r="H136" s="20"/>
      <c r="I136" s="20"/>
      <c r="J136" s="20"/>
      <c r="K136" s="20"/>
      <c r="L136" s="19"/>
      <c r="M136" s="21"/>
      <c r="N136" s="21"/>
      <c r="O136" s="19"/>
      <c r="P136" s="19"/>
    </row>
    <row r="137" spans="1:16" ht="20.25" customHeight="1">
      <c r="A137" s="17"/>
      <c r="B137" s="22"/>
      <c r="C137" s="20"/>
      <c r="D137" s="20"/>
      <c r="E137" s="20"/>
      <c r="F137" s="20"/>
      <c r="G137" s="20"/>
      <c r="H137" s="20"/>
      <c r="I137" s="20"/>
      <c r="J137" s="20"/>
      <c r="K137" s="20"/>
      <c r="L137" s="19"/>
      <c r="M137" s="21"/>
      <c r="N137" s="21"/>
      <c r="O137" s="19"/>
      <c r="P137" s="19"/>
    </row>
    <row r="138" spans="1:16" ht="26.25">
      <c r="A138" s="51" t="s">
        <v>49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1:16" ht="23.25">
      <c r="A139" s="52" t="s">
        <v>178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1:16" ht="33.75" customHeight="1">
      <c r="A140" s="45" t="s">
        <v>0</v>
      </c>
      <c r="B140" s="45" t="s">
        <v>1</v>
      </c>
      <c r="C140" s="46" t="s">
        <v>3</v>
      </c>
      <c r="D140" s="48" t="s">
        <v>4</v>
      </c>
      <c r="E140" s="49"/>
      <c r="F140" s="49"/>
      <c r="G140" s="49"/>
      <c r="H140" s="49"/>
      <c r="I140" s="49"/>
      <c r="J140" s="49"/>
      <c r="K140" s="50"/>
      <c r="L140" s="47" t="s">
        <v>5</v>
      </c>
      <c r="M140" s="44" t="s">
        <v>6</v>
      </c>
      <c r="N140" s="44" t="s">
        <v>7</v>
      </c>
      <c r="O140" s="47" t="s">
        <v>8</v>
      </c>
      <c r="P140" s="47"/>
    </row>
    <row r="141" spans="1:16" ht="21.75">
      <c r="A141" s="45"/>
      <c r="B141" s="45"/>
      <c r="C141" s="46"/>
      <c r="D141" s="2">
        <v>0</v>
      </c>
      <c r="E141" s="2">
        <v>1</v>
      </c>
      <c r="F141" s="2">
        <v>1.5</v>
      </c>
      <c r="G141" s="2">
        <v>2</v>
      </c>
      <c r="H141" s="2">
        <v>2.5</v>
      </c>
      <c r="I141" s="2">
        <v>3</v>
      </c>
      <c r="J141" s="2">
        <v>3.5</v>
      </c>
      <c r="K141" s="2">
        <v>4</v>
      </c>
      <c r="L141" s="47"/>
      <c r="M141" s="44"/>
      <c r="N141" s="44"/>
      <c r="O141" s="2" t="s">
        <v>9</v>
      </c>
      <c r="P141" s="2" t="s">
        <v>10</v>
      </c>
    </row>
    <row r="142" spans="1:16" ht="20.25" customHeight="1">
      <c r="A142" s="3" t="s">
        <v>56</v>
      </c>
      <c r="B142" s="3" t="s">
        <v>24</v>
      </c>
      <c r="C142" s="4">
        <f aca="true" t="shared" si="24" ref="C142:C152">SUM(D142:K142,O142:P142)</f>
        <v>298</v>
      </c>
      <c r="D142" s="2">
        <v>21</v>
      </c>
      <c r="E142" s="2">
        <v>35</v>
      </c>
      <c r="F142" s="2">
        <v>15</v>
      </c>
      <c r="G142" s="2">
        <v>35</v>
      </c>
      <c r="H142" s="2">
        <v>42</v>
      </c>
      <c r="I142" s="2">
        <v>57</v>
      </c>
      <c r="J142" s="2">
        <v>57</v>
      </c>
      <c r="K142" s="2">
        <v>36</v>
      </c>
      <c r="L142" s="2">
        <f aca="true" t="shared" si="25" ref="L142:L152">SUM(D142:K142)</f>
        <v>298</v>
      </c>
      <c r="M142" s="5">
        <f aca="true" t="shared" si="26" ref="M142:M152">(1*E142+1.5*F142+2*G142+2.5*H142+3*I142+3.5*J142+4*K142)/L142</f>
        <v>2.5067114093959733</v>
      </c>
      <c r="N142" s="5">
        <f aca="true" t="shared" si="27" ref="N142:N152">SQRT((D142*0^2+E142*1^2+F142*1.5^2+G142*2^2+H142*2.5^2+I142*3^2+J142*3.5^2+K142*4^2)/L142-M142^2)</f>
        <v>1.1380935683882663</v>
      </c>
      <c r="O142" s="2">
        <v>0</v>
      </c>
      <c r="P142" s="2">
        <v>0</v>
      </c>
    </row>
    <row r="143" spans="1:16" ht="20.25" customHeight="1">
      <c r="A143" s="3" t="s">
        <v>57</v>
      </c>
      <c r="B143" s="3" t="s">
        <v>25</v>
      </c>
      <c r="C143" s="4">
        <f t="shared" si="24"/>
        <v>298</v>
      </c>
      <c r="D143" s="2">
        <v>11</v>
      </c>
      <c r="E143" s="2">
        <v>12</v>
      </c>
      <c r="F143" s="2">
        <v>16</v>
      </c>
      <c r="G143" s="2">
        <v>36</v>
      </c>
      <c r="H143" s="2">
        <v>46</v>
      </c>
      <c r="I143" s="2">
        <v>66</v>
      </c>
      <c r="J143" s="2">
        <v>58</v>
      </c>
      <c r="K143" s="2">
        <v>49</v>
      </c>
      <c r="L143" s="2">
        <f t="shared" si="25"/>
        <v>294</v>
      </c>
      <c r="M143" s="5">
        <f t="shared" si="26"/>
        <v>2.7891156462585034</v>
      </c>
      <c r="N143" s="5">
        <f t="shared" si="27"/>
        <v>0.9775110175067242</v>
      </c>
      <c r="O143" s="2">
        <v>2</v>
      </c>
      <c r="P143" s="2">
        <v>2</v>
      </c>
    </row>
    <row r="144" spans="1:16" ht="20.25" customHeight="1">
      <c r="A144" s="3" t="s">
        <v>143</v>
      </c>
      <c r="B144" s="24" t="s">
        <v>38</v>
      </c>
      <c r="C144" s="4">
        <f t="shared" si="24"/>
        <v>136</v>
      </c>
      <c r="D144" s="2">
        <v>1</v>
      </c>
      <c r="E144" s="2">
        <v>0</v>
      </c>
      <c r="F144" s="2">
        <v>5</v>
      </c>
      <c r="G144" s="2">
        <v>20</v>
      </c>
      <c r="H144" s="2">
        <v>21</v>
      </c>
      <c r="I144" s="2">
        <v>33</v>
      </c>
      <c r="J144" s="2">
        <v>32</v>
      </c>
      <c r="K144" s="2">
        <v>24</v>
      </c>
      <c r="L144" s="2">
        <f t="shared" si="25"/>
        <v>136</v>
      </c>
      <c r="M144" s="5">
        <f t="shared" si="26"/>
        <v>2.9926470588235294</v>
      </c>
      <c r="N144" s="5">
        <f t="shared" si="27"/>
        <v>0.7548502337765586</v>
      </c>
      <c r="O144" s="2">
        <v>0</v>
      </c>
      <c r="P144" s="2">
        <v>0</v>
      </c>
    </row>
    <row r="145" spans="1:16" ht="20.25" customHeight="1">
      <c r="A145" s="3" t="s">
        <v>182</v>
      </c>
      <c r="B145" s="3" t="s">
        <v>38</v>
      </c>
      <c r="C145" s="4">
        <f t="shared" si="24"/>
        <v>124</v>
      </c>
      <c r="D145" s="2">
        <v>6</v>
      </c>
      <c r="E145" s="2">
        <v>3</v>
      </c>
      <c r="F145" s="2">
        <v>6</v>
      </c>
      <c r="G145" s="2">
        <v>8</v>
      </c>
      <c r="H145" s="2">
        <v>17</v>
      </c>
      <c r="I145" s="2">
        <v>26</v>
      </c>
      <c r="J145" s="2">
        <v>26</v>
      </c>
      <c r="K145" s="2">
        <v>32</v>
      </c>
      <c r="L145" s="2">
        <f t="shared" si="25"/>
        <v>124</v>
      </c>
      <c r="M145" s="5">
        <f t="shared" si="26"/>
        <v>2.963709677419355</v>
      </c>
      <c r="N145" s="5">
        <f t="shared" si="27"/>
        <v>1.024249109491164</v>
      </c>
      <c r="O145" s="2">
        <v>0</v>
      </c>
      <c r="P145" s="2">
        <v>0</v>
      </c>
    </row>
    <row r="146" spans="1:16" ht="20.25" customHeight="1">
      <c r="A146" s="3" t="s">
        <v>145</v>
      </c>
      <c r="B146" s="3" t="s">
        <v>155</v>
      </c>
      <c r="C146" s="4">
        <f t="shared" si="24"/>
        <v>124</v>
      </c>
      <c r="D146" s="2">
        <v>6</v>
      </c>
      <c r="E146" s="2">
        <v>15</v>
      </c>
      <c r="F146" s="2">
        <v>12</v>
      </c>
      <c r="G146" s="2">
        <v>14</v>
      </c>
      <c r="H146" s="2">
        <v>13</v>
      </c>
      <c r="I146" s="2">
        <v>19</v>
      </c>
      <c r="J146" s="2">
        <v>19</v>
      </c>
      <c r="K146" s="2">
        <v>24</v>
      </c>
      <c r="L146" s="2">
        <f t="shared" si="25"/>
        <v>122</v>
      </c>
      <c r="M146" s="5">
        <f t="shared" si="26"/>
        <v>2.5655737704918034</v>
      </c>
      <c r="N146" s="5">
        <f t="shared" si="27"/>
        <v>1.1593363344436303</v>
      </c>
      <c r="O146" s="2">
        <v>0</v>
      </c>
      <c r="P146" s="2">
        <v>2</v>
      </c>
    </row>
    <row r="147" spans="1:16" ht="20.25" customHeight="1">
      <c r="A147" s="3" t="s">
        <v>70</v>
      </c>
      <c r="B147" s="3" t="s">
        <v>39</v>
      </c>
      <c r="C147" s="4">
        <f t="shared" si="24"/>
        <v>124</v>
      </c>
      <c r="D147" s="2">
        <v>27</v>
      </c>
      <c r="E147" s="2">
        <v>10</v>
      </c>
      <c r="F147" s="2">
        <v>13</v>
      </c>
      <c r="G147" s="2">
        <v>19</v>
      </c>
      <c r="H147" s="2">
        <v>19</v>
      </c>
      <c r="I147" s="2">
        <v>12</v>
      </c>
      <c r="J147" s="2">
        <v>13</v>
      </c>
      <c r="K147" s="2">
        <v>11</v>
      </c>
      <c r="L147" s="2">
        <f t="shared" si="25"/>
        <v>124</v>
      </c>
      <c r="M147" s="5">
        <f t="shared" si="26"/>
        <v>1.939516129032258</v>
      </c>
      <c r="N147" s="5">
        <f t="shared" si="27"/>
        <v>1.3038292578443016</v>
      </c>
      <c r="O147" s="2">
        <v>0</v>
      </c>
      <c r="P147" s="2">
        <v>0</v>
      </c>
    </row>
    <row r="148" spans="1:16" ht="20.25" customHeight="1">
      <c r="A148" s="3" t="s">
        <v>127</v>
      </c>
      <c r="B148" s="3" t="s">
        <v>84</v>
      </c>
      <c r="C148" s="4">
        <f t="shared" si="24"/>
        <v>130</v>
      </c>
      <c r="D148" s="2">
        <v>0</v>
      </c>
      <c r="E148" s="2">
        <v>5</v>
      </c>
      <c r="F148" s="2">
        <v>9</v>
      </c>
      <c r="G148" s="2">
        <v>19</v>
      </c>
      <c r="H148" s="2">
        <v>20</v>
      </c>
      <c r="I148" s="2">
        <v>47</v>
      </c>
      <c r="J148" s="2">
        <v>18</v>
      </c>
      <c r="K148" s="2">
        <v>7</v>
      </c>
      <c r="L148" s="2">
        <f t="shared" si="25"/>
        <v>125</v>
      </c>
      <c r="M148" s="5">
        <f t="shared" si="26"/>
        <v>2.708</v>
      </c>
      <c r="N148" s="5">
        <f t="shared" si="27"/>
        <v>0.7216203988247557</v>
      </c>
      <c r="O148" s="2">
        <v>0</v>
      </c>
      <c r="P148" s="2">
        <v>5</v>
      </c>
    </row>
    <row r="149" spans="1:16" ht="20.25" customHeight="1">
      <c r="A149" s="3" t="s">
        <v>90</v>
      </c>
      <c r="B149" s="3" t="s">
        <v>104</v>
      </c>
      <c r="C149" s="4">
        <f t="shared" si="24"/>
        <v>121</v>
      </c>
      <c r="D149" s="2">
        <v>0</v>
      </c>
      <c r="E149" s="2">
        <v>4</v>
      </c>
      <c r="F149" s="2">
        <v>2</v>
      </c>
      <c r="G149" s="2">
        <v>18</v>
      </c>
      <c r="H149" s="2">
        <v>28</v>
      </c>
      <c r="I149" s="2">
        <v>34</v>
      </c>
      <c r="J149" s="2">
        <v>25</v>
      </c>
      <c r="K149" s="2">
        <v>10</v>
      </c>
      <c r="L149" s="2">
        <f t="shared" si="25"/>
        <v>121</v>
      </c>
      <c r="M149" s="5">
        <f t="shared" si="26"/>
        <v>2.830578512396694</v>
      </c>
      <c r="N149" s="5">
        <f t="shared" si="27"/>
        <v>0.69399347118736</v>
      </c>
      <c r="O149" s="2">
        <v>0</v>
      </c>
      <c r="P149" s="2">
        <v>0</v>
      </c>
    </row>
    <row r="150" spans="1:16" ht="20.25" customHeight="1">
      <c r="A150" s="3" t="s">
        <v>185</v>
      </c>
      <c r="B150" s="3" t="s">
        <v>186</v>
      </c>
      <c r="C150" s="4">
        <f t="shared" si="24"/>
        <v>122</v>
      </c>
      <c r="D150" s="2">
        <v>4</v>
      </c>
      <c r="E150" s="2">
        <v>17</v>
      </c>
      <c r="F150" s="2">
        <v>20</v>
      </c>
      <c r="G150" s="2">
        <v>17</v>
      </c>
      <c r="H150" s="2">
        <v>18</v>
      </c>
      <c r="I150" s="2">
        <v>11</v>
      </c>
      <c r="J150" s="2">
        <v>10</v>
      </c>
      <c r="K150" s="2">
        <v>18</v>
      </c>
      <c r="L150" s="2">
        <f t="shared" si="25"/>
        <v>115</v>
      </c>
      <c r="M150" s="5">
        <f t="shared" si="26"/>
        <v>2.3130434782608695</v>
      </c>
      <c r="N150" s="5">
        <f t="shared" si="27"/>
        <v>1.090394562742069</v>
      </c>
      <c r="O150" s="2">
        <v>7</v>
      </c>
      <c r="P150" s="2">
        <v>0</v>
      </c>
    </row>
    <row r="151" spans="1:16" ht="20.25" customHeight="1">
      <c r="A151" s="3" t="s">
        <v>91</v>
      </c>
      <c r="B151" s="3" t="s">
        <v>105</v>
      </c>
      <c r="C151" s="4">
        <f t="shared" si="24"/>
        <v>122</v>
      </c>
      <c r="D151" s="2">
        <v>4</v>
      </c>
      <c r="E151" s="2">
        <v>1</v>
      </c>
      <c r="F151" s="2">
        <v>4</v>
      </c>
      <c r="G151" s="2">
        <v>10</v>
      </c>
      <c r="H151" s="2">
        <v>31</v>
      </c>
      <c r="I151" s="2">
        <v>42</v>
      </c>
      <c r="J151" s="2">
        <v>18</v>
      </c>
      <c r="K151" s="2">
        <v>11</v>
      </c>
      <c r="L151" s="2">
        <f t="shared" si="25"/>
        <v>121</v>
      </c>
      <c r="M151" s="5">
        <f t="shared" si="26"/>
        <v>2.7892561983471076</v>
      </c>
      <c r="N151" s="5">
        <f t="shared" si="27"/>
        <v>0.7970816245407919</v>
      </c>
      <c r="O151" s="2">
        <v>1</v>
      </c>
      <c r="P151" s="2">
        <v>0</v>
      </c>
    </row>
    <row r="152" spans="1:16" ht="20.25" customHeight="1">
      <c r="A152" s="3" t="s">
        <v>137</v>
      </c>
      <c r="B152" s="3" t="s">
        <v>113</v>
      </c>
      <c r="C152" s="4">
        <f t="shared" si="24"/>
        <v>293</v>
      </c>
      <c r="D152" s="2">
        <v>0</v>
      </c>
      <c r="E152" s="2">
        <v>18</v>
      </c>
      <c r="F152" s="2">
        <v>19</v>
      </c>
      <c r="G152" s="2">
        <v>45</v>
      </c>
      <c r="H152" s="2">
        <v>41</v>
      </c>
      <c r="I152" s="2">
        <v>48</v>
      </c>
      <c r="J152" s="2">
        <v>43</v>
      </c>
      <c r="K152" s="2">
        <v>76</v>
      </c>
      <c r="L152" s="2">
        <f t="shared" si="25"/>
        <v>290</v>
      </c>
      <c r="M152" s="5">
        <f t="shared" si="26"/>
        <v>2.8879310344827585</v>
      </c>
      <c r="N152" s="5">
        <f t="shared" si="27"/>
        <v>0.9342298296212252</v>
      </c>
      <c r="O152" s="2">
        <v>3</v>
      </c>
      <c r="P152" s="2">
        <v>0</v>
      </c>
    </row>
    <row r="153" spans="1:16" ht="20.25" customHeight="1">
      <c r="A153" s="3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2"/>
      <c r="M153" s="5"/>
      <c r="N153" s="5"/>
      <c r="O153" s="2"/>
      <c r="P153" s="2"/>
    </row>
    <row r="154" spans="1:16" ht="20.25" customHeight="1">
      <c r="A154" s="3"/>
      <c r="B154" s="2" t="s">
        <v>11</v>
      </c>
      <c r="C154" s="14">
        <f aca="true" t="shared" si="28" ref="C154:L154">SUM(C142:C153)</f>
        <v>1892</v>
      </c>
      <c r="D154" s="14">
        <f t="shared" si="28"/>
        <v>80</v>
      </c>
      <c r="E154" s="14">
        <f t="shared" si="28"/>
        <v>120</v>
      </c>
      <c r="F154" s="14">
        <f t="shared" si="28"/>
        <v>121</v>
      </c>
      <c r="G154" s="14">
        <f t="shared" si="28"/>
        <v>241</v>
      </c>
      <c r="H154" s="14">
        <f t="shared" si="28"/>
        <v>296</v>
      </c>
      <c r="I154" s="14">
        <f t="shared" si="28"/>
        <v>395</v>
      </c>
      <c r="J154" s="14">
        <f t="shared" si="28"/>
        <v>319</v>
      </c>
      <c r="K154" s="14">
        <f t="shared" si="28"/>
        <v>298</v>
      </c>
      <c r="L154" s="14">
        <f t="shared" si="28"/>
        <v>1870</v>
      </c>
      <c r="M154" s="10">
        <f>(1*E154+1.5*F154+2*G154+2.5*H154+3*I154+3.5*J154+4*K154)/L154</f>
        <v>2.6828877005347596</v>
      </c>
      <c r="N154" s="10">
        <f>SQRT((D154*0^2+E154*1^2+F154*1.5^2+G154*2^2+H154*2.5^2+I154*3^2+J154*3.5^2+K154*4^2)/L154-M154^2)</f>
        <v>1.028199299855361</v>
      </c>
      <c r="O154" s="14">
        <f>SUM(O142:O153)</f>
        <v>13</v>
      </c>
      <c r="P154" s="14">
        <f>SUM(P142:P153)</f>
        <v>9</v>
      </c>
    </row>
    <row r="155" spans="1:16" ht="20.25" customHeight="1">
      <c r="A155" s="3"/>
      <c r="B155" s="2" t="s">
        <v>12</v>
      </c>
      <c r="C155" s="1">
        <f aca="true" t="shared" si="29" ref="C155:L155">C154*100/$C$154</f>
        <v>100</v>
      </c>
      <c r="D155" s="1">
        <f t="shared" si="29"/>
        <v>4.2283298097251585</v>
      </c>
      <c r="E155" s="1">
        <f t="shared" si="29"/>
        <v>6.342494714587738</v>
      </c>
      <c r="F155" s="1">
        <f t="shared" si="29"/>
        <v>6.395348837209302</v>
      </c>
      <c r="G155" s="1">
        <f t="shared" si="29"/>
        <v>12.73784355179704</v>
      </c>
      <c r="H155" s="1">
        <f t="shared" si="29"/>
        <v>15.644820295983086</v>
      </c>
      <c r="I155" s="1">
        <f t="shared" si="29"/>
        <v>20.877378435517972</v>
      </c>
      <c r="J155" s="1">
        <f t="shared" si="29"/>
        <v>16.86046511627907</v>
      </c>
      <c r="K155" s="1">
        <f t="shared" si="29"/>
        <v>15.750528541226215</v>
      </c>
      <c r="L155" s="1">
        <f t="shared" si="29"/>
        <v>98.83720930232558</v>
      </c>
      <c r="M155" s="16"/>
      <c r="N155" s="16"/>
      <c r="O155" s="1">
        <f>O154*100/$C$154</f>
        <v>0.6871035940803383</v>
      </c>
      <c r="P155" s="1">
        <f>P154*100/$C$154</f>
        <v>0.47568710359408034</v>
      </c>
    </row>
    <row r="156" spans="1:16" ht="20.25" customHeight="1">
      <c r="A156" s="17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23"/>
      <c r="N156" s="23"/>
      <c r="O156" s="18"/>
      <c r="P156" s="18"/>
    </row>
    <row r="157" spans="1:16" ht="20.25" customHeight="1">
      <c r="A157" s="17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23"/>
      <c r="N157" s="23"/>
      <c r="O157" s="18"/>
      <c r="P157" s="18"/>
    </row>
    <row r="158" spans="1:16" ht="20.25" customHeight="1">
      <c r="A158" s="17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23"/>
      <c r="N158" s="23"/>
      <c r="O158" s="18"/>
      <c r="P158" s="18"/>
    </row>
    <row r="159" spans="1:16" ht="20.25" customHeight="1">
      <c r="A159" s="17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23"/>
      <c r="N159" s="23"/>
      <c r="O159" s="18"/>
      <c r="P159" s="18"/>
    </row>
    <row r="160" spans="1:16" ht="20.25" customHeight="1">
      <c r="A160" s="17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23"/>
      <c r="N160" s="23"/>
      <c r="O160" s="18"/>
      <c r="P160" s="18"/>
    </row>
    <row r="161" spans="1:16" ht="20.25" customHeight="1">
      <c r="A161" s="17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23"/>
      <c r="N161" s="23"/>
      <c r="O161" s="18"/>
      <c r="P161" s="18"/>
    </row>
    <row r="162" spans="1:16" ht="20.25" customHeight="1">
      <c r="A162" s="17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23"/>
      <c r="N162" s="23"/>
      <c r="O162" s="18"/>
      <c r="P162" s="18"/>
    </row>
    <row r="163" spans="1:16" ht="20.25" customHeight="1">
      <c r="A163" s="17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23"/>
      <c r="N163" s="23"/>
      <c r="O163" s="18"/>
      <c r="P163" s="18"/>
    </row>
    <row r="164" spans="1:16" ht="20.25" customHeight="1">
      <c r="A164" s="17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23"/>
      <c r="N164" s="23"/>
      <c r="O164" s="18"/>
      <c r="P164" s="18"/>
    </row>
    <row r="165" spans="1:16" ht="20.25" customHeight="1">
      <c r="A165" s="17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23"/>
      <c r="N165" s="23"/>
      <c r="O165" s="18"/>
      <c r="P165" s="18"/>
    </row>
    <row r="166" spans="1:16" ht="20.25" customHeight="1">
      <c r="A166" s="17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23"/>
      <c r="N166" s="23"/>
      <c r="O166" s="18"/>
      <c r="P166" s="18"/>
    </row>
    <row r="167" spans="1:16" ht="20.25" customHeight="1">
      <c r="A167" s="17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23"/>
      <c r="N167" s="23"/>
      <c r="O167" s="18"/>
      <c r="P167" s="18"/>
    </row>
    <row r="168" spans="1:16" ht="20.25" customHeight="1">
      <c r="A168" s="17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23"/>
      <c r="N168" s="23"/>
      <c r="O168" s="18"/>
      <c r="P168" s="18"/>
    </row>
    <row r="169" spans="1:16" ht="20.25" customHeight="1">
      <c r="A169" s="17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23"/>
      <c r="N169" s="23"/>
      <c r="O169" s="18"/>
      <c r="P169" s="18"/>
    </row>
    <row r="170" spans="1:16" ht="20.25" customHeight="1">
      <c r="A170" s="17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23"/>
      <c r="N170" s="23"/>
      <c r="O170" s="18"/>
      <c r="P170" s="18"/>
    </row>
    <row r="171" spans="1:16" ht="20.25" customHeight="1">
      <c r="A171" s="17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23"/>
      <c r="N171" s="23"/>
      <c r="O171" s="18"/>
      <c r="P171" s="18"/>
    </row>
    <row r="172" spans="1:16" ht="20.25" customHeight="1">
      <c r="A172" s="17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23"/>
      <c r="N172" s="23"/>
      <c r="O172" s="18"/>
      <c r="P172" s="18"/>
    </row>
    <row r="173" spans="1:16" ht="20.25" customHeight="1">
      <c r="A173" s="17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3"/>
      <c r="N173" s="23"/>
      <c r="O173" s="18"/>
      <c r="P173" s="18"/>
    </row>
    <row r="174" spans="1:16" ht="20.25" customHeight="1">
      <c r="A174" s="17"/>
      <c r="B174" s="17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21"/>
      <c r="N174" s="21"/>
      <c r="O174" s="19"/>
      <c r="P174" s="19"/>
    </row>
    <row r="175" spans="1:16" ht="26.25">
      <c r="A175" s="51" t="s">
        <v>118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1:16" ht="23.25">
      <c r="A176" s="52" t="s">
        <v>178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1:16" ht="30.75" customHeight="1">
      <c r="A177" s="45" t="s">
        <v>0</v>
      </c>
      <c r="B177" s="45" t="s">
        <v>1</v>
      </c>
      <c r="C177" s="46" t="s">
        <v>3</v>
      </c>
      <c r="D177" s="48" t="s">
        <v>4</v>
      </c>
      <c r="E177" s="49"/>
      <c r="F177" s="49"/>
      <c r="G177" s="49"/>
      <c r="H177" s="49"/>
      <c r="I177" s="49"/>
      <c r="J177" s="49"/>
      <c r="K177" s="50"/>
      <c r="L177" s="47" t="s">
        <v>5</v>
      </c>
      <c r="M177" s="44" t="s">
        <v>6</v>
      </c>
      <c r="N177" s="44" t="s">
        <v>7</v>
      </c>
      <c r="O177" s="47" t="s">
        <v>8</v>
      </c>
      <c r="P177" s="47"/>
    </row>
    <row r="178" spans="1:16" ht="21.75">
      <c r="A178" s="45"/>
      <c r="B178" s="45"/>
      <c r="C178" s="46"/>
      <c r="D178" s="2">
        <v>0</v>
      </c>
      <c r="E178" s="2">
        <v>1</v>
      </c>
      <c r="F178" s="2">
        <v>1.5</v>
      </c>
      <c r="G178" s="2">
        <v>2</v>
      </c>
      <c r="H178" s="2">
        <v>2.5</v>
      </c>
      <c r="I178" s="2">
        <v>3</v>
      </c>
      <c r="J178" s="2">
        <v>3.5</v>
      </c>
      <c r="K178" s="2">
        <v>4</v>
      </c>
      <c r="L178" s="47"/>
      <c r="M178" s="44"/>
      <c r="N178" s="44"/>
      <c r="O178" s="2" t="s">
        <v>9</v>
      </c>
      <c r="P178" s="2" t="s">
        <v>10</v>
      </c>
    </row>
    <row r="179" spans="1:16" ht="20.25" customHeight="1">
      <c r="A179" s="3" t="s">
        <v>144</v>
      </c>
      <c r="B179" s="3" t="s">
        <v>154</v>
      </c>
      <c r="C179" s="4">
        <f>SUM(D179:K179,O179:P179)</f>
        <v>7</v>
      </c>
      <c r="D179" s="2">
        <v>1</v>
      </c>
      <c r="E179" s="2">
        <v>4</v>
      </c>
      <c r="F179" s="2">
        <v>0</v>
      </c>
      <c r="G179" s="2">
        <v>2</v>
      </c>
      <c r="H179" s="2">
        <v>0</v>
      </c>
      <c r="I179" s="2">
        <v>0</v>
      </c>
      <c r="J179" s="2">
        <v>0</v>
      </c>
      <c r="K179" s="2">
        <v>0</v>
      </c>
      <c r="L179" s="2">
        <f>SUM(D179:K179)</f>
        <v>7</v>
      </c>
      <c r="M179" s="5">
        <f>(1*E179+1.5*F179+2*G179+2.5*H179+3*I179+3.5*J179+4*K179)/L179</f>
        <v>1.1428571428571428</v>
      </c>
      <c r="N179" s="5">
        <f>SQRT((D179*0^2+E179*1^2+F179*1.5^2+G179*2^2+H179*2.5^2+I179*3^2+J179*3.5^2+K179*4^2)/L179-M179^2)</f>
        <v>0.6388765649999399</v>
      </c>
      <c r="O179" s="2">
        <v>0</v>
      </c>
      <c r="P179" s="2">
        <v>0</v>
      </c>
    </row>
    <row r="180" spans="1:16" ht="20.25" customHeight="1">
      <c r="A180" s="3" t="s">
        <v>62</v>
      </c>
      <c r="B180" s="3" t="s">
        <v>30</v>
      </c>
      <c r="C180" s="4">
        <f>SUM(D180:K180,O180:P180)</f>
        <v>298</v>
      </c>
      <c r="D180" s="2">
        <v>1</v>
      </c>
      <c r="E180" s="2">
        <v>31</v>
      </c>
      <c r="F180" s="2">
        <v>0</v>
      </c>
      <c r="G180" s="2">
        <v>55</v>
      </c>
      <c r="H180" s="2">
        <v>0</v>
      </c>
      <c r="I180" s="2">
        <v>41</v>
      </c>
      <c r="J180" s="2">
        <v>0</v>
      </c>
      <c r="K180" s="2">
        <v>169</v>
      </c>
      <c r="L180" s="2">
        <f>SUM(D180:K180)</f>
        <v>297</v>
      </c>
      <c r="M180" s="5">
        <f>(1*E180+1.5*F180+2*G180+2.5*H180+3*I180+3.5*J180+4*K180)/L180</f>
        <v>3.164983164983165</v>
      </c>
      <c r="N180" s="5">
        <f>SQRT((D180*0^2+E180*1^2+F180*1.5^2+G180*2^2+H180*2.5^2+I180*3^2+J180*3.5^2+K180*4^2)/L180-M180^2)</f>
        <v>1.0838822617297241</v>
      </c>
      <c r="O180" s="2">
        <v>1</v>
      </c>
      <c r="P180" s="2">
        <v>0</v>
      </c>
    </row>
    <row r="181" spans="1:16" ht="20.25" customHeight="1">
      <c r="A181" s="3" t="s">
        <v>85</v>
      </c>
      <c r="B181" s="8" t="s">
        <v>86</v>
      </c>
      <c r="C181" s="4">
        <f>SUM(D181:K181,O181:P181)</f>
        <v>257</v>
      </c>
      <c r="D181" s="2">
        <v>0</v>
      </c>
      <c r="E181" s="2">
        <v>0</v>
      </c>
      <c r="F181" s="2">
        <v>0</v>
      </c>
      <c r="G181" s="2">
        <v>0</v>
      </c>
      <c r="H181" s="2">
        <v>5</v>
      </c>
      <c r="I181" s="2">
        <v>81</v>
      </c>
      <c r="J181" s="2">
        <v>135</v>
      </c>
      <c r="K181" s="2">
        <v>0</v>
      </c>
      <c r="L181" s="2">
        <f>SUM(D181:K181)</f>
        <v>221</v>
      </c>
      <c r="M181" s="5">
        <f>(1*E181+1.5*F181+2*G181+2.5*H181+3*I181+3.5*J181+4*K181)/L181</f>
        <v>3.2941176470588234</v>
      </c>
      <c r="N181" s="5">
        <f>SQRT((D181*0^2+E181*1^2+F181*1.5^2+G181*2^2+H181*2.5^2+I181*3^2+J181*3.5^2+K181*4^2)/L181-M181^2)</f>
        <v>0.26807806775744303</v>
      </c>
      <c r="O181" s="2">
        <v>36</v>
      </c>
      <c r="P181" s="2">
        <v>0</v>
      </c>
    </row>
    <row r="182" spans="1:16" ht="20.25" customHeight="1">
      <c r="A182" s="3" t="s">
        <v>97</v>
      </c>
      <c r="B182" s="8" t="s">
        <v>114</v>
      </c>
      <c r="C182" s="4">
        <f>SUM(D182:K182,O182:P182)</f>
        <v>293</v>
      </c>
      <c r="D182" s="2">
        <v>4</v>
      </c>
      <c r="E182" s="2">
        <v>13</v>
      </c>
      <c r="F182" s="2">
        <v>18</v>
      </c>
      <c r="G182" s="2">
        <v>23</v>
      </c>
      <c r="H182" s="2">
        <v>7</v>
      </c>
      <c r="I182" s="2">
        <v>6</v>
      </c>
      <c r="J182" s="2">
        <v>29</v>
      </c>
      <c r="K182" s="2">
        <v>192</v>
      </c>
      <c r="L182" s="2">
        <f>SUM(D182:K182)</f>
        <v>292</v>
      </c>
      <c r="M182" s="5">
        <f>(1*E182+1.5*F182+2*G182+2.5*H182+3*I182+3.5*J182+4*K182)/L182</f>
        <v>3.393835616438356</v>
      </c>
      <c r="N182" s="5">
        <f>SQRT((D182*0^2+E182*1^2+F182*1.5^2+G182*2^2+H182*2.5^2+I182*3^2+J182*3.5^2+K182*4^2)/L182-M182^2)</f>
        <v>1.0257120882813742</v>
      </c>
      <c r="O182" s="2">
        <v>1</v>
      </c>
      <c r="P182" s="2">
        <v>0</v>
      </c>
    </row>
    <row r="183" spans="1:16" ht="20.25" customHeight="1">
      <c r="A183" s="3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5"/>
      <c r="N183" s="5"/>
      <c r="O183" s="2"/>
      <c r="P183" s="2"/>
    </row>
    <row r="184" spans="1:16" ht="20.25" customHeight="1">
      <c r="A184" s="3"/>
      <c r="B184" s="8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5"/>
      <c r="N184" s="5"/>
      <c r="O184" s="2"/>
      <c r="P184" s="2"/>
    </row>
    <row r="185" spans="1:16" ht="20.25" customHeight="1">
      <c r="A185" s="3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5"/>
      <c r="N185" s="5"/>
      <c r="O185" s="2"/>
      <c r="P185" s="2"/>
    </row>
    <row r="186" spans="1:16" ht="20.25" customHeight="1">
      <c r="A186" s="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5"/>
      <c r="N186" s="5"/>
      <c r="O186" s="2"/>
      <c r="P186" s="2"/>
    </row>
    <row r="187" spans="1:16" ht="20.25" customHeight="1">
      <c r="A187" s="3"/>
      <c r="B187" s="2" t="s">
        <v>11</v>
      </c>
      <c r="C187" s="14">
        <f aca="true" t="shared" si="30" ref="C187:L187">SUM(C179:C186)</f>
        <v>855</v>
      </c>
      <c r="D187" s="14">
        <f t="shared" si="30"/>
        <v>6</v>
      </c>
      <c r="E187" s="14">
        <f t="shared" si="30"/>
        <v>48</v>
      </c>
      <c r="F187" s="14">
        <f t="shared" si="30"/>
        <v>18</v>
      </c>
      <c r="G187" s="14">
        <f t="shared" si="30"/>
        <v>80</v>
      </c>
      <c r="H187" s="14">
        <f t="shared" si="30"/>
        <v>12</v>
      </c>
      <c r="I187" s="14">
        <f t="shared" si="30"/>
        <v>128</v>
      </c>
      <c r="J187" s="14">
        <f t="shared" si="30"/>
        <v>164</v>
      </c>
      <c r="K187" s="14">
        <f t="shared" si="30"/>
        <v>361</v>
      </c>
      <c r="L187" s="14">
        <f t="shared" si="30"/>
        <v>817</v>
      </c>
      <c r="M187" s="10">
        <f>(1*E187+1.5*F187+2*G187+2.5*H187+3*I187+3.5*J187+4*K187)/L187</f>
        <v>3.2643818849449207</v>
      </c>
      <c r="N187" s="10">
        <f>SQRT((D187*0^2+E187*1^2+F187*1.5^2+G187*2^2+H187*2.5^2+I187*3^2+J187*3.5^2+K187*4^2)/L187-M187^2)</f>
        <v>0.93509928052876</v>
      </c>
      <c r="O187" s="14">
        <f>SUM(O179:O186)</f>
        <v>38</v>
      </c>
      <c r="P187" s="14">
        <f>SUM(P179:P186)</f>
        <v>0</v>
      </c>
    </row>
    <row r="188" spans="1:16" ht="20.25" customHeight="1">
      <c r="A188" s="3"/>
      <c r="B188" s="2" t="s">
        <v>12</v>
      </c>
      <c r="C188" s="1">
        <f aca="true" t="shared" si="31" ref="C188:L188">C187*100/$C$187</f>
        <v>100</v>
      </c>
      <c r="D188" s="1">
        <f t="shared" si="31"/>
        <v>0.7017543859649122</v>
      </c>
      <c r="E188" s="1">
        <f t="shared" si="31"/>
        <v>5.614035087719298</v>
      </c>
      <c r="F188" s="1">
        <f t="shared" si="31"/>
        <v>2.1052631578947367</v>
      </c>
      <c r="G188" s="1">
        <f t="shared" si="31"/>
        <v>9.35672514619883</v>
      </c>
      <c r="H188" s="1">
        <f t="shared" si="31"/>
        <v>1.4035087719298245</v>
      </c>
      <c r="I188" s="1">
        <f t="shared" si="31"/>
        <v>14.970760233918128</v>
      </c>
      <c r="J188" s="1">
        <f t="shared" si="31"/>
        <v>19.181286549707604</v>
      </c>
      <c r="K188" s="1">
        <f t="shared" si="31"/>
        <v>42.22222222222222</v>
      </c>
      <c r="L188" s="1">
        <f t="shared" si="31"/>
        <v>95.55555555555556</v>
      </c>
      <c r="M188" s="16"/>
      <c r="N188" s="16"/>
      <c r="O188" s="1">
        <f>O187*100/$C$187</f>
        <v>4.444444444444445</v>
      </c>
      <c r="P188" s="1">
        <f>P187*100/$C$187</f>
        <v>0</v>
      </c>
    </row>
    <row r="189" spans="1:16" ht="20.25" customHeight="1">
      <c r="A189" s="17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23"/>
      <c r="N189" s="23"/>
      <c r="O189" s="18"/>
      <c r="P189" s="18"/>
    </row>
    <row r="190" spans="1:16" ht="20.25" customHeight="1">
      <c r="A190" s="17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23"/>
      <c r="N190" s="23"/>
      <c r="O190" s="18"/>
      <c r="P190" s="18"/>
    </row>
    <row r="191" spans="1:16" ht="20.25" customHeight="1">
      <c r="A191" s="17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23"/>
      <c r="N191" s="23"/>
      <c r="O191" s="18"/>
      <c r="P191" s="18"/>
    </row>
    <row r="192" spans="1:16" ht="20.25" customHeight="1">
      <c r="A192" s="17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23"/>
      <c r="N192" s="23"/>
      <c r="O192" s="18"/>
      <c r="P192" s="18"/>
    </row>
    <row r="193" spans="1:16" ht="20.25" customHeight="1">
      <c r="A193" s="17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3"/>
      <c r="N193" s="23"/>
      <c r="O193" s="18"/>
      <c r="P193" s="18"/>
    </row>
    <row r="194" spans="1:16" ht="20.25" customHeight="1">
      <c r="A194" s="17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23"/>
      <c r="N194" s="23"/>
      <c r="O194" s="18"/>
      <c r="P194" s="18"/>
    </row>
    <row r="195" spans="1:16" ht="20.25" customHeight="1">
      <c r="A195" s="17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23"/>
      <c r="N195" s="23"/>
      <c r="O195" s="18"/>
      <c r="P195" s="18"/>
    </row>
    <row r="196" spans="1:16" ht="20.25" customHeight="1">
      <c r="A196" s="17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23"/>
      <c r="N196" s="23"/>
      <c r="O196" s="18"/>
      <c r="P196" s="18"/>
    </row>
    <row r="197" spans="1:16" ht="20.25" customHeight="1">
      <c r="A197" s="17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23"/>
      <c r="N197" s="23"/>
      <c r="O197" s="18"/>
      <c r="P197" s="18"/>
    </row>
    <row r="198" spans="1:16" ht="20.25" customHeight="1">
      <c r="A198" s="17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23"/>
      <c r="N198" s="23"/>
      <c r="O198" s="18"/>
      <c r="P198" s="18"/>
    </row>
    <row r="199" spans="1:16" ht="20.25" customHeight="1">
      <c r="A199" s="17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23"/>
      <c r="N199" s="23"/>
      <c r="O199" s="18"/>
      <c r="P199" s="18"/>
    </row>
    <row r="200" spans="1:16" ht="20.25" customHeight="1">
      <c r="A200" s="17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23"/>
      <c r="N200" s="23"/>
      <c r="O200" s="18"/>
      <c r="P200" s="18"/>
    </row>
    <row r="201" spans="1:16" ht="20.25" customHeight="1">
      <c r="A201" s="17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23"/>
      <c r="N201" s="23"/>
      <c r="O201" s="18"/>
      <c r="P201" s="18"/>
    </row>
    <row r="202" spans="1:16" ht="20.25" customHeight="1">
      <c r="A202" s="17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23"/>
      <c r="N202" s="23"/>
      <c r="O202" s="18"/>
      <c r="P202" s="18"/>
    </row>
    <row r="203" spans="1:16" ht="20.25" customHeight="1">
      <c r="A203" s="17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23"/>
      <c r="N203" s="23"/>
      <c r="O203" s="18"/>
      <c r="P203" s="18"/>
    </row>
    <row r="204" spans="1:16" ht="20.25" customHeight="1">
      <c r="A204" s="17"/>
      <c r="B204" s="22"/>
      <c r="C204" s="20"/>
      <c r="D204" s="20"/>
      <c r="E204" s="20"/>
      <c r="F204" s="20"/>
      <c r="G204" s="20"/>
      <c r="H204" s="20"/>
      <c r="I204" s="20"/>
      <c r="J204" s="20"/>
      <c r="K204" s="20"/>
      <c r="L204" s="19"/>
      <c r="M204" s="21"/>
      <c r="N204" s="21"/>
      <c r="O204" s="19"/>
      <c r="P204" s="19"/>
    </row>
    <row r="205" spans="1:16" ht="26.25">
      <c r="A205" s="51" t="s">
        <v>119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1:16" ht="23.25">
      <c r="A206" s="52" t="s">
        <v>178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</row>
    <row r="207" spans="1:16" ht="32.25" customHeight="1">
      <c r="A207" s="45" t="s">
        <v>0</v>
      </c>
      <c r="B207" s="45" t="s">
        <v>1</v>
      </c>
      <c r="C207" s="46" t="s">
        <v>3</v>
      </c>
      <c r="D207" s="48" t="s">
        <v>4</v>
      </c>
      <c r="E207" s="49"/>
      <c r="F207" s="49"/>
      <c r="G207" s="49"/>
      <c r="H207" s="49"/>
      <c r="I207" s="49"/>
      <c r="J207" s="49"/>
      <c r="K207" s="50"/>
      <c r="L207" s="47" t="s">
        <v>5</v>
      </c>
      <c r="M207" s="44" t="s">
        <v>6</v>
      </c>
      <c r="N207" s="44" t="s">
        <v>7</v>
      </c>
      <c r="O207" s="47" t="s">
        <v>8</v>
      </c>
      <c r="P207" s="47"/>
    </row>
    <row r="208" spans="1:16" ht="21.75">
      <c r="A208" s="45"/>
      <c r="B208" s="45"/>
      <c r="C208" s="46"/>
      <c r="D208" s="2">
        <v>0</v>
      </c>
      <c r="E208" s="2">
        <v>1</v>
      </c>
      <c r="F208" s="2">
        <v>1.5</v>
      </c>
      <c r="G208" s="2">
        <v>2</v>
      </c>
      <c r="H208" s="2">
        <v>2.5</v>
      </c>
      <c r="I208" s="2">
        <v>3</v>
      </c>
      <c r="J208" s="2">
        <v>3.5</v>
      </c>
      <c r="K208" s="2">
        <v>4</v>
      </c>
      <c r="L208" s="47"/>
      <c r="M208" s="44"/>
      <c r="N208" s="44"/>
      <c r="O208" s="2" t="s">
        <v>9</v>
      </c>
      <c r="P208" s="2" t="s">
        <v>10</v>
      </c>
    </row>
    <row r="209" spans="1:16" ht="20.25" customHeight="1">
      <c r="A209" s="3" t="s">
        <v>179</v>
      </c>
      <c r="B209" s="3" t="s">
        <v>180</v>
      </c>
      <c r="C209" s="4">
        <f aca="true" t="shared" si="32" ref="C209:C217">SUM(D209:K209,O209:P209)</f>
        <v>87</v>
      </c>
      <c r="D209" s="2">
        <v>6</v>
      </c>
      <c r="E209" s="2">
        <v>3</v>
      </c>
      <c r="F209" s="2">
        <v>6</v>
      </c>
      <c r="G209" s="2">
        <v>6</v>
      </c>
      <c r="H209" s="2">
        <v>16</v>
      </c>
      <c r="I209" s="2">
        <v>31</v>
      </c>
      <c r="J209" s="2">
        <v>14</v>
      </c>
      <c r="K209" s="2">
        <v>3</v>
      </c>
      <c r="L209" s="2">
        <f aca="true" t="shared" si="33" ref="L209:L217">SUM(D209:K209)</f>
        <v>85</v>
      </c>
      <c r="M209" s="5">
        <f aca="true" t="shared" si="34" ref="M209:M217">(1*E209+1.5*F209+2*G209+2.5*H209+3*I209+3.5*J209+4*K209)/L209</f>
        <v>2.5647058823529414</v>
      </c>
      <c r="N209" s="5">
        <f aca="true" t="shared" si="35" ref="N209:N217">SQRT((D209*0^2+E209*1^2+F209*1.5^2+G209*2^2+H209*2.5^2+I209*3^2+J209*3.5^2+K209*4^2)/L209-M209^2)</f>
        <v>0.9695002815098869</v>
      </c>
      <c r="O209" s="2">
        <v>2</v>
      </c>
      <c r="P209" s="2">
        <v>0</v>
      </c>
    </row>
    <row r="210" spans="1:16" ht="20.25" customHeight="1">
      <c r="A210" s="3" t="s">
        <v>73</v>
      </c>
      <c r="B210" s="3" t="s">
        <v>156</v>
      </c>
      <c r="C210" s="4">
        <f t="shared" si="32"/>
        <v>73</v>
      </c>
      <c r="D210" s="2">
        <v>3</v>
      </c>
      <c r="E210" s="2">
        <v>7</v>
      </c>
      <c r="F210" s="2">
        <v>16</v>
      </c>
      <c r="G210" s="2">
        <v>20</v>
      </c>
      <c r="H210" s="2">
        <v>17</v>
      </c>
      <c r="I210" s="2">
        <v>7</v>
      </c>
      <c r="J210" s="2">
        <v>1</v>
      </c>
      <c r="K210" s="2">
        <v>2</v>
      </c>
      <c r="L210" s="2">
        <f t="shared" si="33"/>
        <v>73</v>
      </c>
      <c r="M210" s="5">
        <f t="shared" si="34"/>
        <v>2</v>
      </c>
      <c r="N210" s="5">
        <f t="shared" si="35"/>
        <v>0.7807618337853681</v>
      </c>
      <c r="O210" s="2">
        <v>0</v>
      </c>
      <c r="P210" s="2">
        <v>0</v>
      </c>
    </row>
    <row r="211" spans="1:16" ht="20.25" customHeight="1">
      <c r="A211" s="3" t="s">
        <v>94</v>
      </c>
      <c r="B211" s="8" t="s">
        <v>112</v>
      </c>
      <c r="C211" s="4">
        <f t="shared" si="32"/>
        <v>71</v>
      </c>
      <c r="D211" s="2">
        <v>39</v>
      </c>
      <c r="E211" s="2">
        <v>14</v>
      </c>
      <c r="F211" s="2">
        <v>8</v>
      </c>
      <c r="G211" s="2">
        <v>4</v>
      </c>
      <c r="H211" s="2">
        <v>6</v>
      </c>
      <c r="I211" s="2">
        <v>0</v>
      </c>
      <c r="J211" s="2">
        <v>0</v>
      </c>
      <c r="K211" s="2">
        <v>0</v>
      </c>
      <c r="L211" s="2">
        <f t="shared" si="33"/>
        <v>71</v>
      </c>
      <c r="M211" s="5">
        <f t="shared" si="34"/>
        <v>0.6901408450704225</v>
      </c>
      <c r="N211" s="5">
        <f t="shared" si="35"/>
        <v>0.8531887048467994</v>
      </c>
      <c r="O211" s="2">
        <v>0</v>
      </c>
      <c r="P211" s="2">
        <v>0</v>
      </c>
    </row>
    <row r="212" spans="1:16" ht="20.25" customHeight="1">
      <c r="A212" s="3" t="s">
        <v>58</v>
      </c>
      <c r="B212" s="3" t="s">
        <v>26</v>
      </c>
      <c r="C212" s="4">
        <f t="shared" si="32"/>
        <v>298</v>
      </c>
      <c r="D212" s="2">
        <v>16</v>
      </c>
      <c r="E212" s="2">
        <v>14</v>
      </c>
      <c r="F212" s="2">
        <v>24</v>
      </c>
      <c r="G212" s="2">
        <v>31</v>
      </c>
      <c r="H212" s="2">
        <v>41</v>
      </c>
      <c r="I212" s="2">
        <v>57</v>
      </c>
      <c r="J212" s="2">
        <v>78</v>
      </c>
      <c r="K212" s="2">
        <v>34</v>
      </c>
      <c r="L212" s="2">
        <f t="shared" si="33"/>
        <v>295</v>
      </c>
      <c r="M212" s="5">
        <f t="shared" si="34"/>
        <v>2.6932203389830507</v>
      </c>
      <c r="N212" s="5">
        <f t="shared" si="35"/>
        <v>1.0431153480880406</v>
      </c>
      <c r="O212" s="2">
        <v>3</v>
      </c>
      <c r="P212" s="2">
        <v>0</v>
      </c>
    </row>
    <row r="213" spans="1:16" ht="20.25" customHeight="1">
      <c r="A213" s="3" t="s">
        <v>59</v>
      </c>
      <c r="B213" s="3" t="s">
        <v>27</v>
      </c>
      <c r="C213" s="4">
        <f t="shared" si="32"/>
        <v>298</v>
      </c>
      <c r="D213" s="2">
        <v>23</v>
      </c>
      <c r="E213" s="2">
        <v>8</v>
      </c>
      <c r="F213" s="2">
        <v>25</v>
      </c>
      <c r="G213" s="2">
        <v>25</v>
      </c>
      <c r="H213" s="2">
        <v>42</v>
      </c>
      <c r="I213" s="2">
        <v>55</v>
      </c>
      <c r="J213" s="2">
        <v>58</v>
      </c>
      <c r="K213" s="2">
        <v>59</v>
      </c>
      <c r="L213" s="2">
        <f t="shared" si="33"/>
        <v>295</v>
      </c>
      <c r="M213" s="5">
        <f t="shared" si="34"/>
        <v>2.727118644067797</v>
      </c>
      <c r="N213" s="5">
        <f t="shared" si="35"/>
        <v>1.1383649452769737</v>
      </c>
      <c r="O213" s="2">
        <v>3</v>
      </c>
      <c r="P213" s="2">
        <v>0</v>
      </c>
    </row>
    <row r="214" spans="1:16" ht="20.25" customHeight="1">
      <c r="A214" s="3" t="s">
        <v>71</v>
      </c>
      <c r="B214" s="3" t="s">
        <v>40</v>
      </c>
      <c r="C214" s="4">
        <f t="shared" si="32"/>
        <v>256</v>
      </c>
      <c r="D214" s="2">
        <v>31</v>
      </c>
      <c r="E214" s="2">
        <v>29</v>
      </c>
      <c r="F214" s="2">
        <v>35</v>
      </c>
      <c r="G214" s="2">
        <v>54</v>
      </c>
      <c r="H214" s="2">
        <v>43</v>
      </c>
      <c r="I214" s="2">
        <v>28</v>
      </c>
      <c r="J214" s="2">
        <v>17</v>
      </c>
      <c r="K214" s="2">
        <v>13</v>
      </c>
      <c r="L214" s="2">
        <f t="shared" si="33"/>
        <v>250</v>
      </c>
      <c r="M214" s="5">
        <f t="shared" si="34"/>
        <v>1.97</v>
      </c>
      <c r="N214" s="5">
        <f t="shared" si="35"/>
        <v>1.0780074211247344</v>
      </c>
      <c r="O214" s="2">
        <v>0</v>
      </c>
      <c r="P214" s="2">
        <v>6</v>
      </c>
    </row>
    <row r="215" spans="1:16" ht="20.25" customHeight="1">
      <c r="A215" s="3" t="s">
        <v>72</v>
      </c>
      <c r="B215" s="3" t="s">
        <v>14</v>
      </c>
      <c r="C215" s="4">
        <f t="shared" si="32"/>
        <v>259</v>
      </c>
      <c r="D215" s="2">
        <v>17</v>
      </c>
      <c r="E215" s="2">
        <v>65</v>
      </c>
      <c r="F215" s="2">
        <v>56</v>
      </c>
      <c r="G215" s="2">
        <v>52</v>
      </c>
      <c r="H215" s="2">
        <v>35</v>
      </c>
      <c r="I215" s="2">
        <v>11</v>
      </c>
      <c r="J215" s="2">
        <v>3</v>
      </c>
      <c r="K215" s="2">
        <v>0</v>
      </c>
      <c r="L215" s="2">
        <f t="shared" si="33"/>
        <v>239</v>
      </c>
      <c r="M215" s="5">
        <f t="shared" si="34"/>
        <v>1.606694560669456</v>
      </c>
      <c r="N215" s="5">
        <f t="shared" si="35"/>
        <v>0.7558123139954458</v>
      </c>
      <c r="O215" s="2">
        <v>2</v>
      </c>
      <c r="P215" s="2">
        <v>18</v>
      </c>
    </row>
    <row r="216" spans="1:16" ht="20.25" customHeight="1">
      <c r="A216" s="3" t="s">
        <v>92</v>
      </c>
      <c r="B216" s="8" t="s">
        <v>40</v>
      </c>
      <c r="C216" s="4">
        <f t="shared" si="32"/>
        <v>293</v>
      </c>
      <c r="D216" s="2">
        <v>9</v>
      </c>
      <c r="E216" s="2">
        <v>30</v>
      </c>
      <c r="F216" s="2">
        <v>40</v>
      </c>
      <c r="G216" s="2">
        <v>68</v>
      </c>
      <c r="H216" s="2">
        <v>52</v>
      </c>
      <c r="I216" s="2">
        <v>63</v>
      </c>
      <c r="J216" s="2">
        <v>25</v>
      </c>
      <c r="K216" s="2">
        <v>4</v>
      </c>
      <c r="L216" s="2">
        <f t="shared" si="33"/>
        <v>291</v>
      </c>
      <c r="M216" s="5">
        <f t="shared" si="34"/>
        <v>2.2285223367697595</v>
      </c>
      <c r="N216" s="5">
        <f t="shared" si="35"/>
        <v>0.8475825023549738</v>
      </c>
      <c r="O216" s="2">
        <v>2</v>
      </c>
      <c r="P216" s="2">
        <v>0</v>
      </c>
    </row>
    <row r="217" spans="1:16" ht="20.25" customHeight="1">
      <c r="A217" s="3" t="s">
        <v>93</v>
      </c>
      <c r="B217" s="8" t="s">
        <v>106</v>
      </c>
      <c r="C217" s="4">
        <f t="shared" si="32"/>
        <v>293</v>
      </c>
      <c r="D217" s="2">
        <v>0</v>
      </c>
      <c r="E217" s="2">
        <v>2</v>
      </c>
      <c r="F217" s="2">
        <v>8</v>
      </c>
      <c r="G217" s="2">
        <v>48</v>
      </c>
      <c r="H217" s="2">
        <v>37</v>
      </c>
      <c r="I217" s="2">
        <v>88</v>
      </c>
      <c r="J217" s="2">
        <v>49</v>
      </c>
      <c r="K217" s="2">
        <v>59</v>
      </c>
      <c r="L217" s="2">
        <f t="shared" si="33"/>
        <v>291</v>
      </c>
      <c r="M217" s="5">
        <f t="shared" si="34"/>
        <v>3.0034364261168385</v>
      </c>
      <c r="N217" s="5">
        <f t="shared" si="35"/>
        <v>0.7286398465820335</v>
      </c>
      <c r="O217" s="2">
        <v>2</v>
      </c>
      <c r="P217" s="2">
        <v>0</v>
      </c>
    </row>
    <row r="218" spans="1:16" ht="20.25" customHeight="1">
      <c r="A218" s="3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2"/>
      <c r="M218" s="5"/>
      <c r="N218" s="5"/>
      <c r="O218" s="2"/>
      <c r="P218" s="2"/>
    </row>
    <row r="219" spans="1:16" ht="20.25" customHeight="1">
      <c r="A219" s="3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2"/>
      <c r="M219" s="5"/>
      <c r="N219" s="5"/>
      <c r="O219" s="2"/>
      <c r="P219" s="2"/>
    </row>
    <row r="220" spans="1:16" ht="20.25" customHeight="1">
      <c r="A220" s="3"/>
      <c r="B220" s="2" t="s">
        <v>11</v>
      </c>
      <c r="C220" s="14">
        <f aca="true" t="shared" si="36" ref="C220:L220">SUM(C209:C219)</f>
        <v>1928</v>
      </c>
      <c r="D220" s="14">
        <f t="shared" si="36"/>
        <v>144</v>
      </c>
      <c r="E220" s="14">
        <f t="shared" si="36"/>
        <v>172</v>
      </c>
      <c r="F220" s="14">
        <f t="shared" si="36"/>
        <v>218</v>
      </c>
      <c r="G220" s="14">
        <f t="shared" si="36"/>
        <v>308</v>
      </c>
      <c r="H220" s="14">
        <f t="shared" si="36"/>
        <v>289</v>
      </c>
      <c r="I220" s="14">
        <f t="shared" si="36"/>
        <v>340</v>
      </c>
      <c r="J220" s="14">
        <f t="shared" si="36"/>
        <v>245</v>
      </c>
      <c r="K220" s="14">
        <f t="shared" si="36"/>
        <v>174</v>
      </c>
      <c r="L220" s="14">
        <f t="shared" si="36"/>
        <v>1890</v>
      </c>
      <c r="M220" s="10">
        <f>(1*E220+1.5*F220+2*G220+2.5*H220+3*I220+3.5*J220+4*K220)/L220</f>
        <v>2.333862433862434</v>
      </c>
      <c r="N220" s="10">
        <f>SQRT((D220*0^2+E220*1^2+F220*1.5^2+G220*2^2+H220*2.5^2+I220*3^2+J220*3.5^2+K220*4^2)/L220-M220^2)</f>
        <v>1.0914125608132588</v>
      </c>
      <c r="O220" s="14">
        <f>SUM(O209:O219)</f>
        <v>14</v>
      </c>
      <c r="P220" s="14">
        <f>SUM(P209:P219)</f>
        <v>24</v>
      </c>
    </row>
    <row r="221" spans="1:16" ht="20.25" customHeight="1">
      <c r="A221" s="3"/>
      <c r="B221" s="2" t="s">
        <v>12</v>
      </c>
      <c r="C221" s="1">
        <f aca="true" t="shared" si="37" ref="C221:L221">C220*100/$C$220</f>
        <v>100</v>
      </c>
      <c r="D221" s="1">
        <f t="shared" si="37"/>
        <v>7.468879668049793</v>
      </c>
      <c r="E221" s="1">
        <f t="shared" si="37"/>
        <v>8.921161825726141</v>
      </c>
      <c r="F221" s="1">
        <f t="shared" si="37"/>
        <v>11.307053941908714</v>
      </c>
      <c r="G221" s="1">
        <f t="shared" si="37"/>
        <v>15.975103734439834</v>
      </c>
      <c r="H221" s="1">
        <f t="shared" si="37"/>
        <v>14.989626556016598</v>
      </c>
      <c r="I221" s="1">
        <f t="shared" si="37"/>
        <v>17.634854771784234</v>
      </c>
      <c r="J221" s="1">
        <f t="shared" si="37"/>
        <v>12.707468879668049</v>
      </c>
      <c r="K221" s="1">
        <f t="shared" si="37"/>
        <v>9.024896265560166</v>
      </c>
      <c r="L221" s="1">
        <f t="shared" si="37"/>
        <v>98.02904564315352</v>
      </c>
      <c r="M221" s="16"/>
      <c r="N221" s="16"/>
      <c r="O221" s="1">
        <f>O220*100/$C$220</f>
        <v>0.7261410788381742</v>
      </c>
      <c r="P221" s="1">
        <f>P220*100/$C$220</f>
        <v>1.2448132780082988</v>
      </c>
    </row>
    <row r="222" spans="1:16" ht="20.25" customHeight="1">
      <c r="A222" s="17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23"/>
      <c r="N222" s="23"/>
      <c r="O222" s="18"/>
      <c r="P222" s="18"/>
    </row>
    <row r="223" spans="1:16" ht="20.25" customHeight="1">
      <c r="A223" s="17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23"/>
      <c r="N223" s="23"/>
      <c r="O223" s="18"/>
      <c r="P223" s="18"/>
    </row>
    <row r="224" spans="1:16" ht="20.25" customHeight="1">
      <c r="A224" s="17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23"/>
      <c r="N224" s="23"/>
      <c r="O224" s="18"/>
      <c r="P224" s="18"/>
    </row>
    <row r="225" spans="1:16" ht="20.25" customHeight="1">
      <c r="A225" s="17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23"/>
      <c r="N225" s="23"/>
      <c r="O225" s="18"/>
      <c r="P225" s="18"/>
    </row>
    <row r="226" spans="1:16" ht="20.25" customHeight="1">
      <c r="A226" s="17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23"/>
      <c r="N226" s="23"/>
      <c r="O226" s="18"/>
      <c r="P226" s="18"/>
    </row>
    <row r="227" spans="1:16" ht="20.25" customHeight="1">
      <c r="A227" s="17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23"/>
      <c r="N227" s="23"/>
      <c r="O227" s="18"/>
      <c r="P227" s="18"/>
    </row>
    <row r="228" spans="1:16" ht="20.25" customHeight="1">
      <c r="A228" s="17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23"/>
      <c r="N228" s="23"/>
      <c r="O228" s="18"/>
      <c r="P228" s="18"/>
    </row>
    <row r="229" spans="1:16" ht="20.25" customHeight="1">
      <c r="A229" s="17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23"/>
      <c r="N229" s="23"/>
      <c r="O229" s="18"/>
      <c r="P229" s="18"/>
    </row>
    <row r="230" spans="1:16" ht="20.25" customHeight="1">
      <c r="A230" s="17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23"/>
      <c r="N230" s="23"/>
      <c r="O230" s="18"/>
      <c r="P230" s="18"/>
    </row>
    <row r="231" spans="1:16" ht="20.25" customHeight="1">
      <c r="A231" s="17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23"/>
      <c r="N231" s="23"/>
      <c r="O231" s="18"/>
      <c r="P231" s="18"/>
    </row>
    <row r="232" spans="1:16" ht="20.25" customHeight="1">
      <c r="A232" s="17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23"/>
      <c r="N232" s="23"/>
      <c r="O232" s="18"/>
      <c r="P232" s="18"/>
    </row>
    <row r="233" spans="1:16" ht="20.25" customHeight="1">
      <c r="A233" s="17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23"/>
      <c r="N233" s="23"/>
      <c r="O233" s="18"/>
      <c r="P233" s="18"/>
    </row>
    <row r="234" spans="1:16" ht="20.25" customHeight="1">
      <c r="A234" s="17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23"/>
      <c r="N234" s="23"/>
      <c r="O234" s="18"/>
      <c r="P234" s="18"/>
    </row>
    <row r="235" spans="1:16" ht="20.25" customHeight="1">
      <c r="A235" s="17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23"/>
      <c r="N235" s="23"/>
      <c r="O235" s="18"/>
      <c r="P235" s="18"/>
    </row>
    <row r="236" spans="1:16" ht="20.25" customHeight="1">
      <c r="A236" s="17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23"/>
      <c r="N236" s="23"/>
      <c r="O236" s="18"/>
      <c r="P236" s="18"/>
    </row>
    <row r="237" spans="1:16" ht="20.25" customHeight="1">
      <c r="A237" s="17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23"/>
      <c r="N237" s="23"/>
      <c r="O237" s="18"/>
      <c r="P237" s="18"/>
    </row>
    <row r="238" spans="1:16" ht="21.75" customHeight="1">
      <c r="A238" s="17"/>
      <c r="B238" s="22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21"/>
      <c r="N238" s="21"/>
      <c r="O238" s="19"/>
      <c r="P238" s="19"/>
    </row>
    <row r="239" spans="1:16" ht="26.25">
      <c r="A239" s="51" t="s">
        <v>50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1:16" ht="23.25">
      <c r="A240" s="52" t="s">
        <v>178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1:16" ht="30.75" customHeight="1">
      <c r="A241" s="45" t="s">
        <v>0</v>
      </c>
      <c r="B241" s="45" t="s">
        <v>1</v>
      </c>
      <c r="C241" s="46" t="s">
        <v>3</v>
      </c>
      <c r="D241" s="48" t="s">
        <v>4</v>
      </c>
      <c r="E241" s="49"/>
      <c r="F241" s="49"/>
      <c r="G241" s="49"/>
      <c r="H241" s="49"/>
      <c r="I241" s="49"/>
      <c r="J241" s="49"/>
      <c r="K241" s="50"/>
      <c r="L241" s="47" t="s">
        <v>5</v>
      </c>
      <c r="M241" s="44" t="s">
        <v>6</v>
      </c>
      <c r="N241" s="44" t="s">
        <v>7</v>
      </c>
      <c r="O241" s="47" t="s">
        <v>8</v>
      </c>
      <c r="P241" s="47"/>
    </row>
    <row r="242" spans="1:16" ht="21.75">
      <c r="A242" s="45"/>
      <c r="B242" s="45"/>
      <c r="C242" s="46"/>
      <c r="D242" s="2">
        <v>0</v>
      </c>
      <c r="E242" s="2">
        <v>1</v>
      </c>
      <c r="F242" s="2">
        <v>1.5</v>
      </c>
      <c r="G242" s="2">
        <v>2</v>
      </c>
      <c r="H242" s="2">
        <v>2.5</v>
      </c>
      <c r="I242" s="2">
        <v>3</v>
      </c>
      <c r="J242" s="2">
        <v>3.5</v>
      </c>
      <c r="K242" s="2">
        <v>4</v>
      </c>
      <c r="L242" s="47"/>
      <c r="M242" s="44"/>
      <c r="N242" s="44"/>
      <c r="O242" s="2" t="s">
        <v>9</v>
      </c>
      <c r="P242" s="2" t="s">
        <v>10</v>
      </c>
    </row>
    <row r="243" spans="1:16" ht="20.25" customHeight="1">
      <c r="A243" s="3" t="s">
        <v>64</v>
      </c>
      <c r="B243" s="8" t="s">
        <v>34</v>
      </c>
      <c r="C243" s="4">
        <f aca="true" t="shared" si="38" ref="C243:C250">SUM(D243:K243,O243:P243)</f>
        <v>130</v>
      </c>
      <c r="D243" s="2">
        <v>26</v>
      </c>
      <c r="E243" s="2">
        <v>25</v>
      </c>
      <c r="F243" s="2">
        <v>11</v>
      </c>
      <c r="G243" s="2">
        <v>10</v>
      </c>
      <c r="H243" s="2">
        <v>16</v>
      </c>
      <c r="I243" s="2">
        <v>11</v>
      </c>
      <c r="J243" s="2">
        <v>9</v>
      </c>
      <c r="K243" s="2">
        <v>19</v>
      </c>
      <c r="L243" s="2">
        <f aca="true" t="shared" si="39" ref="L243:L250">SUM(D243:K243)</f>
        <v>127</v>
      </c>
      <c r="M243" s="5">
        <f aca="true" t="shared" si="40" ref="M243:M250">(1*E243+1.5*F243+2*G243+2.5*H243+3*I243+3.5*J243+4*K243)/L243</f>
        <v>1.905511811023622</v>
      </c>
      <c r="N243" s="5">
        <f aca="true" t="shared" si="41" ref="N243:N250">SQRT((D243*0^2+E243*1^2+F243*1.5^2+G243*2^2+H243*2.5^2+I243*3^2+J243*3.5^2+K243*4^2)/L243-M243^2)</f>
        <v>1.3800209451003336</v>
      </c>
      <c r="O243" s="2">
        <v>3</v>
      </c>
      <c r="P243" s="2">
        <v>0</v>
      </c>
    </row>
    <row r="244" spans="1:16" ht="20.25" customHeight="1">
      <c r="A244" s="3" t="s">
        <v>77</v>
      </c>
      <c r="B244" s="8" t="s">
        <v>44</v>
      </c>
      <c r="C244" s="4">
        <f t="shared" si="38"/>
        <v>73</v>
      </c>
      <c r="D244" s="2">
        <v>8</v>
      </c>
      <c r="E244" s="2">
        <v>8</v>
      </c>
      <c r="F244" s="2">
        <v>17</v>
      </c>
      <c r="G244" s="2">
        <v>16</v>
      </c>
      <c r="H244" s="2">
        <v>5</v>
      </c>
      <c r="I244" s="2">
        <v>9</v>
      </c>
      <c r="J244" s="2">
        <v>2</v>
      </c>
      <c r="K244" s="2">
        <v>2</v>
      </c>
      <c r="L244" s="2">
        <f t="shared" si="39"/>
        <v>67</v>
      </c>
      <c r="M244" s="5">
        <f t="shared" si="40"/>
        <v>1.791044776119403</v>
      </c>
      <c r="N244" s="5">
        <f t="shared" si="41"/>
        <v>0.9779252090078309</v>
      </c>
      <c r="O244" s="2">
        <v>2</v>
      </c>
      <c r="P244" s="2">
        <v>4</v>
      </c>
    </row>
    <row r="245" spans="1:16" ht="20.25" customHeight="1">
      <c r="A245" s="3" t="s">
        <v>78</v>
      </c>
      <c r="B245" s="8" t="s">
        <v>15</v>
      </c>
      <c r="C245" s="4">
        <f t="shared" si="38"/>
        <v>73</v>
      </c>
      <c r="D245" s="2">
        <v>10</v>
      </c>
      <c r="E245" s="2">
        <v>14</v>
      </c>
      <c r="F245" s="2">
        <v>15</v>
      </c>
      <c r="G245" s="2">
        <v>12</v>
      </c>
      <c r="H245" s="2">
        <v>12</v>
      </c>
      <c r="I245" s="2">
        <v>3</v>
      </c>
      <c r="J245" s="2">
        <v>4</v>
      </c>
      <c r="K245" s="2">
        <v>2</v>
      </c>
      <c r="L245" s="2">
        <f t="shared" si="39"/>
        <v>72</v>
      </c>
      <c r="M245" s="5">
        <f t="shared" si="40"/>
        <v>1.6875</v>
      </c>
      <c r="N245" s="5">
        <f t="shared" si="41"/>
        <v>1.0118653703817408</v>
      </c>
      <c r="O245" s="2">
        <v>1</v>
      </c>
      <c r="P245" s="2">
        <v>0</v>
      </c>
    </row>
    <row r="246" spans="1:16" ht="20.25" customHeight="1">
      <c r="A246" s="3" t="s">
        <v>99</v>
      </c>
      <c r="B246" s="8" t="s">
        <v>141</v>
      </c>
      <c r="C246" s="4">
        <f t="shared" si="38"/>
        <v>104</v>
      </c>
      <c r="D246" s="2">
        <v>6</v>
      </c>
      <c r="E246" s="2">
        <v>50</v>
      </c>
      <c r="F246" s="2">
        <v>5</v>
      </c>
      <c r="G246" s="2">
        <v>9</v>
      </c>
      <c r="H246" s="2">
        <v>13</v>
      </c>
      <c r="I246" s="2">
        <v>10</v>
      </c>
      <c r="J246" s="2">
        <v>5</v>
      </c>
      <c r="K246" s="2">
        <v>6</v>
      </c>
      <c r="L246" s="2">
        <f t="shared" si="39"/>
        <v>104</v>
      </c>
      <c r="M246" s="5">
        <f t="shared" si="40"/>
        <v>1.7259615384615385</v>
      </c>
      <c r="N246" s="5">
        <f t="shared" si="41"/>
        <v>1.0558441020110303</v>
      </c>
      <c r="O246" s="2">
        <v>0</v>
      </c>
      <c r="P246" s="2">
        <v>0</v>
      </c>
    </row>
    <row r="247" spans="1:16" ht="20.25" customHeight="1">
      <c r="A247" s="3" t="s">
        <v>140</v>
      </c>
      <c r="B247" s="8" t="s">
        <v>142</v>
      </c>
      <c r="C247" s="4">
        <f t="shared" si="38"/>
        <v>104</v>
      </c>
      <c r="D247" s="2">
        <v>6</v>
      </c>
      <c r="E247" s="2">
        <v>6</v>
      </c>
      <c r="F247" s="2">
        <v>8</v>
      </c>
      <c r="G247" s="2">
        <v>15</v>
      </c>
      <c r="H247" s="2">
        <v>25</v>
      </c>
      <c r="I247" s="2">
        <v>21</v>
      </c>
      <c r="J247" s="2">
        <v>9</v>
      </c>
      <c r="K247" s="2">
        <v>13</v>
      </c>
      <c r="L247" s="2">
        <f t="shared" si="39"/>
        <v>103</v>
      </c>
      <c r="M247" s="5">
        <f t="shared" si="40"/>
        <v>2.495145631067961</v>
      </c>
      <c r="N247" s="5">
        <f t="shared" si="41"/>
        <v>1.015642571557792</v>
      </c>
      <c r="O247" s="2">
        <v>1</v>
      </c>
      <c r="P247" s="2">
        <v>0</v>
      </c>
    </row>
    <row r="248" spans="1:16" ht="20.25" customHeight="1">
      <c r="A248" s="3" t="s">
        <v>65</v>
      </c>
      <c r="B248" s="8" t="s">
        <v>35</v>
      </c>
      <c r="C248" s="4">
        <f t="shared" si="38"/>
        <v>298</v>
      </c>
      <c r="D248" s="2">
        <v>74</v>
      </c>
      <c r="E248" s="2">
        <v>32</v>
      </c>
      <c r="F248" s="2">
        <v>20</v>
      </c>
      <c r="G248" s="2">
        <v>37</v>
      </c>
      <c r="H248" s="2">
        <v>34</v>
      </c>
      <c r="I248" s="2">
        <v>39</v>
      </c>
      <c r="J248" s="2">
        <v>23</v>
      </c>
      <c r="K248" s="2">
        <v>34</v>
      </c>
      <c r="L248" s="2">
        <f t="shared" si="39"/>
        <v>293</v>
      </c>
      <c r="M248" s="5">
        <f t="shared" si="40"/>
        <v>1.8924914675767919</v>
      </c>
      <c r="N248" s="5">
        <f t="shared" si="41"/>
        <v>1.3884745984993931</v>
      </c>
      <c r="O248" s="2">
        <v>1</v>
      </c>
      <c r="P248" s="2">
        <v>4</v>
      </c>
    </row>
    <row r="249" spans="1:16" ht="20.25" customHeight="1">
      <c r="A249" s="3" t="s">
        <v>79</v>
      </c>
      <c r="B249" s="3" t="s">
        <v>87</v>
      </c>
      <c r="C249" s="4">
        <f t="shared" si="38"/>
        <v>257</v>
      </c>
      <c r="D249" s="2">
        <v>12</v>
      </c>
      <c r="E249" s="2">
        <v>25</v>
      </c>
      <c r="F249" s="2">
        <v>50</v>
      </c>
      <c r="G249" s="2">
        <v>59</v>
      </c>
      <c r="H249" s="2">
        <v>37</v>
      </c>
      <c r="I249" s="2">
        <v>29</v>
      </c>
      <c r="J249" s="2">
        <v>27</v>
      </c>
      <c r="K249" s="2">
        <v>6</v>
      </c>
      <c r="L249" s="2">
        <f t="shared" si="39"/>
        <v>245</v>
      </c>
      <c r="M249" s="5">
        <f t="shared" si="40"/>
        <v>2.1061224489795918</v>
      </c>
      <c r="N249" s="5">
        <f t="shared" si="41"/>
        <v>0.9163833444502578</v>
      </c>
      <c r="O249" s="2">
        <v>1</v>
      </c>
      <c r="P249" s="2">
        <v>11</v>
      </c>
    </row>
    <row r="250" spans="1:16" ht="20.25" customHeight="1">
      <c r="A250" s="3" t="s">
        <v>100</v>
      </c>
      <c r="B250" s="3" t="s">
        <v>108</v>
      </c>
      <c r="C250" s="4">
        <f t="shared" si="38"/>
        <v>293</v>
      </c>
      <c r="D250" s="2">
        <v>10</v>
      </c>
      <c r="E250" s="2">
        <v>33</v>
      </c>
      <c r="F250" s="2">
        <v>44</v>
      </c>
      <c r="G250" s="2">
        <v>58</v>
      </c>
      <c r="H250" s="2">
        <v>64</v>
      </c>
      <c r="I250" s="2">
        <v>45</v>
      </c>
      <c r="J250" s="2">
        <v>17</v>
      </c>
      <c r="K250" s="2">
        <v>18</v>
      </c>
      <c r="L250" s="2">
        <f t="shared" si="39"/>
        <v>289</v>
      </c>
      <c r="M250" s="5">
        <f t="shared" si="40"/>
        <v>2.2197231833910034</v>
      </c>
      <c r="N250" s="5">
        <f t="shared" si="41"/>
        <v>0.9137503574610017</v>
      </c>
      <c r="O250" s="2">
        <v>1</v>
      </c>
      <c r="P250" s="2">
        <v>3</v>
      </c>
    </row>
    <row r="251" spans="1:16" ht="21.75">
      <c r="A251" s="3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2"/>
      <c r="M251" s="5"/>
      <c r="N251" s="5"/>
      <c r="O251" s="2"/>
      <c r="P251" s="2"/>
    </row>
    <row r="252" spans="1:16" ht="21.75">
      <c r="A252" s="3"/>
      <c r="B252" s="2" t="s">
        <v>11</v>
      </c>
      <c r="C252" s="14">
        <f aca="true" t="shared" si="42" ref="C252:L252">SUM(C243:C251)</f>
        <v>1332</v>
      </c>
      <c r="D252" s="14">
        <f t="shared" si="42"/>
        <v>152</v>
      </c>
      <c r="E252" s="14">
        <f t="shared" si="42"/>
        <v>193</v>
      </c>
      <c r="F252" s="14">
        <f t="shared" si="42"/>
        <v>170</v>
      </c>
      <c r="G252" s="14">
        <f t="shared" si="42"/>
        <v>216</v>
      </c>
      <c r="H252" s="14">
        <f t="shared" si="42"/>
        <v>206</v>
      </c>
      <c r="I252" s="14">
        <f t="shared" si="42"/>
        <v>167</v>
      </c>
      <c r="J252" s="14">
        <f t="shared" si="42"/>
        <v>96</v>
      </c>
      <c r="K252" s="14">
        <f t="shared" si="42"/>
        <v>100</v>
      </c>
      <c r="L252" s="14">
        <f t="shared" si="42"/>
        <v>1300</v>
      </c>
      <c r="M252" s="10">
        <f>(1*E252+1.5*F252+2*G252+2.5*H252+3*I252+3.5*J252+4*K252)/L252</f>
        <v>2.0246153846153847</v>
      </c>
      <c r="N252" s="10">
        <f>SQRT((D252*0^2+E252*1^2+F252*1.5^2+G252*2^2+H252*2.5^2+I252*3^2+J252*3.5^2+K252*4^2)/L252-M252^2)</f>
        <v>1.1358535616924688</v>
      </c>
      <c r="O252" s="14">
        <f>SUM(O243:O251)</f>
        <v>10</v>
      </c>
      <c r="P252" s="14">
        <f>SUM(P243:P251)</f>
        <v>22</v>
      </c>
    </row>
    <row r="253" spans="1:16" ht="21.75">
      <c r="A253" s="3"/>
      <c r="B253" s="2" t="s">
        <v>12</v>
      </c>
      <c r="C253" s="1">
        <f aca="true" t="shared" si="43" ref="C253:L253">C252*100/$C$252</f>
        <v>100</v>
      </c>
      <c r="D253" s="1">
        <f t="shared" si="43"/>
        <v>11.411411411411411</v>
      </c>
      <c r="E253" s="1">
        <f t="shared" si="43"/>
        <v>14.48948948948949</v>
      </c>
      <c r="F253" s="1">
        <f t="shared" si="43"/>
        <v>12.762762762762764</v>
      </c>
      <c r="G253" s="1">
        <f t="shared" si="43"/>
        <v>16.216216216216218</v>
      </c>
      <c r="H253" s="1">
        <f t="shared" si="43"/>
        <v>15.465465465465465</v>
      </c>
      <c r="I253" s="1">
        <f t="shared" si="43"/>
        <v>12.537537537537538</v>
      </c>
      <c r="J253" s="1">
        <f t="shared" si="43"/>
        <v>7.207207207207207</v>
      </c>
      <c r="K253" s="1">
        <f t="shared" si="43"/>
        <v>7.5075075075075075</v>
      </c>
      <c r="L253" s="1">
        <f t="shared" si="43"/>
        <v>97.5975975975976</v>
      </c>
      <c r="M253" s="16"/>
      <c r="N253" s="16"/>
      <c r="O253" s="1">
        <f>O252*100/$C$252</f>
        <v>0.7507507507507507</v>
      </c>
      <c r="P253" s="1">
        <f>P252*100/$C$252</f>
        <v>1.6516516516516517</v>
      </c>
    </row>
  </sheetData>
  <mergeCells count="80">
    <mergeCell ref="O35:P35"/>
    <mergeCell ref="D71:K71"/>
    <mergeCell ref="A101:P101"/>
    <mergeCell ref="A33:P33"/>
    <mergeCell ref="A34:P34"/>
    <mergeCell ref="A69:P69"/>
    <mergeCell ref="A70:P70"/>
    <mergeCell ref="A35:A36"/>
    <mergeCell ref="B35:B36"/>
    <mergeCell ref="C35:C36"/>
    <mergeCell ref="D35:K35"/>
    <mergeCell ref="M35:M36"/>
    <mergeCell ref="N35:N36"/>
    <mergeCell ref="L35:L36"/>
    <mergeCell ref="A1:P1"/>
    <mergeCell ref="A2:P2"/>
    <mergeCell ref="A3:A4"/>
    <mergeCell ref="B3:B4"/>
    <mergeCell ref="C3:C4"/>
    <mergeCell ref="D3:K3"/>
    <mergeCell ref="L3:L4"/>
    <mergeCell ref="M3:M4"/>
    <mergeCell ref="N3:N4"/>
    <mergeCell ref="O3:P3"/>
    <mergeCell ref="A102:P102"/>
    <mergeCell ref="M71:M72"/>
    <mergeCell ref="N71:N72"/>
    <mergeCell ref="O71:P71"/>
    <mergeCell ref="A71:A72"/>
    <mergeCell ref="B71:B72"/>
    <mergeCell ref="C71:C72"/>
    <mergeCell ref="L71:L72"/>
    <mergeCell ref="A103:A104"/>
    <mergeCell ref="B103:B104"/>
    <mergeCell ref="C103:C104"/>
    <mergeCell ref="D103:K103"/>
    <mergeCell ref="L103:L104"/>
    <mergeCell ref="M103:M104"/>
    <mergeCell ref="N103:N104"/>
    <mergeCell ref="O103:P103"/>
    <mergeCell ref="A138:P138"/>
    <mergeCell ref="A139:P139"/>
    <mergeCell ref="A140:A141"/>
    <mergeCell ref="B140:B141"/>
    <mergeCell ref="C140:C141"/>
    <mergeCell ref="D140:K140"/>
    <mergeCell ref="L140:L141"/>
    <mergeCell ref="M140:M141"/>
    <mergeCell ref="N140:N141"/>
    <mergeCell ref="O140:P140"/>
    <mergeCell ref="A175:P175"/>
    <mergeCell ref="A176:P176"/>
    <mergeCell ref="A177:A178"/>
    <mergeCell ref="B177:B178"/>
    <mergeCell ref="C177:C178"/>
    <mergeCell ref="D177:K177"/>
    <mergeCell ref="L177:L178"/>
    <mergeCell ref="M177:M178"/>
    <mergeCell ref="N177:N178"/>
    <mergeCell ref="O177:P177"/>
    <mergeCell ref="A205:P205"/>
    <mergeCell ref="A206:P206"/>
    <mergeCell ref="A207:A208"/>
    <mergeCell ref="B207:B208"/>
    <mergeCell ref="C207:C208"/>
    <mergeCell ref="D207:K207"/>
    <mergeCell ref="L207:L208"/>
    <mergeCell ref="M207:M208"/>
    <mergeCell ref="N207:N208"/>
    <mergeCell ref="O207:P207"/>
    <mergeCell ref="A239:P239"/>
    <mergeCell ref="A240:P240"/>
    <mergeCell ref="A241:A242"/>
    <mergeCell ref="B241:B242"/>
    <mergeCell ref="C241:C242"/>
    <mergeCell ref="D241:K241"/>
    <mergeCell ref="L241:L242"/>
    <mergeCell ref="M241:M242"/>
    <mergeCell ref="N241:N242"/>
    <mergeCell ref="O241:P241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2"/>
  <rowBreaks count="7" manualBreakCount="7">
    <brk id="32" max="255" man="1"/>
    <brk id="68" max="19" man="1"/>
    <brk id="100" max="255" man="1"/>
    <brk id="137" max="255" man="1"/>
    <brk id="173" max="255" man="1"/>
    <brk id="204" max="255" man="1"/>
    <brk id="2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0"/>
  <sheetViews>
    <sheetView zoomScaleSheetLayoutView="100" workbookViewId="0" topLeftCell="B204">
      <selection activeCell="H219" sqref="H219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6" bestFit="1" customWidth="1"/>
    <col min="5" max="5" width="10.00390625" style="32" customWidth="1"/>
    <col min="6" max="13" width="6.140625" style="6" customWidth="1"/>
    <col min="14" max="14" width="9.140625" style="6" customWidth="1"/>
    <col min="15" max="16" width="7.421875" style="6" customWidth="1"/>
    <col min="17" max="18" width="6.7109375" style="6" customWidth="1"/>
  </cols>
  <sheetData>
    <row r="1" spans="2:18" ht="23.25">
      <c r="B1" s="30"/>
      <c r="C1" s="31" t="s">
        <v>467</v>
      </c>
      <c r="R1" s="33"/>
    </row>
    <row r="2" spans="1:18" ht="21.75">
      <c r="A2" s="53" t="s">
        <v>465</v>
      </c>
      <c r="B2" s="53" t="s">
        <v>0</v>
      </c>
      <c r="C2" s="53" t="s">
        <v>1</v>
      </c>
      <c r="D2" s="53" t="s">
        <v>189</v>
      </c>
      <c r="E2" s="61" t="s">
        <v>190</v>
      </c>
      <c r="F2" s="48" t="s">
        <v>191</v>
      </c>
      <c r="G2" s="49"/>
      <c r="H2" s="49"/>
      <c r="I2" s="49"/>
      <c r="J2" s="49"/>
      <c r="K2" s="49"/>
      <c r="L2" s="49"/>
      <c r="M2" s="50"/>
      <c r="N2" s="53" t="s">
        <v>192</v>
      </c>
      <c r="O2" s="53" t="s">
        <v>6</v>
      </c>
      <c r="P2" s="53" t="s">
        <v>7</v>
      </c>
      <c r="Q2" s="54" t="s">
        <v>193</v>
      </c>
      <c r="R2" s="54"/>
    </row>
    <row r="3" spans="1:18" ht="21.75">
      <c r="A3" s="53"/>
      <c r="B3" s="53"/>
      <c r="C3" s="53"/>
      <c r="D3" s="53"/>
      <c r="E3" s="61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53"/>
      <c r="O3" s="53"/>
      <c r="P3" s="53"/>
      <c r="Q3" s="2" t="s">
        <v>9</v>
      </c>
      <c r="R3" s="5" t="s">
        <v>10</v>
      </c>
    </row>
    <row r="4" spans="1:18" ht="21.75">
      <c r="A4" s="55" t="s">
        <v>461</v>
      </c>
      <c r="B4" s="3" t="s">
        <v>288</v>
      </c>
      <c r="C4" s="8" t="s">
        <v>19</v>
      </c>
      <c r="D4" s="2">
        <v>3</v>
      </c>
      <c r="E4" s="14">
        <f>SUM(Q4:R4,F4:M4)</f>
        <v>392</v>
      </c>
      <c r="F4" s="2">
        <v>21</v>
      </c>
      <c r="G4" s="2">
        <v>43</v>
      </c>
      <c r="H4" s="2">
        <v>50</v>
      </c>
      <c r="I4" s="2">
        <v>56</v>
      </c>
      <c r="J4" s="2">
        <v>64</v>
      </c>
      <c r="K4" s="2">
        <v>71</v>
      </c>
      <c r="L4" s="2">
        <v>38</v>
      </c>
      <c r="M4" s="2">
        <v>44</v>
      </c>
      <c r="N4" s="2">
        <f>SUM(F4:M4)</f>
        <v>387</v>
      </c>
      <c r="O4" s="5">
        <f>(1*G4+1.5*H4+2*I4+2.5*J4+3*K4+3.5*L4+4*M4)/N4</f>
        <v>2.356589147286822</v>
      </c>
      <c r="P4" s="5">
        <f>SQRT((F4*0^2+G4*1^2+H4*1.5^2+I4*2^2+J4*2.5^2+K4*3^2+L4*3.5^2+M4*4^2)/N4-O4^2)</f>
        <v>1.0648127028646677</v>
      </c>
      <c r="Q4" s="2">
        <v>5</v>
      </c>
      <c r="R4" s="2">
        <v>0</v>
      </c>
    </row>
    <row r="5" spans="1:18" ht="21.75">
      <c r="A5" s="56"/>
      <c r="B5" s="3" t="s">
        <v>194</v>
      </c>
      <c r="C5" s="8" t="s">
        <v>21</v>
      </c>
      <c r="D5" s="2">
        <v>3</v>
      </c>
      <c r="E5" s="14">
        <f aca="true" t="shared" si="0" ref="E5:E31">SUM(Q5:R5,F5:M5)</f>
        <v>387</v>
      </c>
      <c r="F5" s="2">
        <v>12</v>
      </c>
      <c r="G5" s="2">
        <v>56</v>
      </c>
      <c r="H5" s="2">
        <v>56</v>
      </c>
      <c r="I5" s="2">
        <v>49</v>
      </c>
      <c r="J5" s="2">
        <v>53</v>
      </c>
      <c r="K5" s="2">
        <v>48</v>
      </c>
      <c r="L5" s="2">
        <v>49</v>
      </c>
      <c r="M5" s="2">
        <v>64</v>
      </c>
      <c r="N5" s="2">
        <f aca="true" t="shared" si="1" ref="N5:N29">SUM(F5:M5)</f>
        <v>387</v>
      </c>
      <c r="O5" s="5">
        <f aca="true" t="shared" si="2" ref="O5:O32">(1*G5+1.5*H5+2*I5+2.5*J5+3*K5+3.5*L5+4*M5)/N5</f>
        <v>2.434108527131783</v>
      </c>
      <c r="P5" s="5">
        <f aca="true" t="shared" si="3" ref="P5:P32">SQRT((F5*0^2+G5*1^2+H5*1.5^2+I5*2^2+J5*2.5^2+K5*3^2+L5*3.5^2+M5*4^2)/N5-O5^2)</f>
        <v>1.1050386917143156</v>
      </c>
      <c r="Q5" s="2">
        <v>0</v>
      </c>
      <c r="R5" s="2">
        <v>0</v>
      </c>
    </row>
    <row r="6" spans="1:18" ht="21.75">
      <c r="A6" s="56"/>
      <c r="B6" s="3" t="s">
        <v>348</v>
      </c>
      <c r="C6" s="8" t="s">
        <v>24</v>
      </c>
      <c r="D6" s="2">
        <v>3</v>
      </c>
      <c r="E6" s="14">
        <f t="shared" si="0"/>
        <v>388</v>
      </c>
      <c r="F6" s="2">
        <v>4</v>
      </c>
      <c r="G6" s="2">
        <v>21</v>
      </c>
      <c r="H6" s="2">
        <v>19</v>
      </c>
      <c r="I6" s="2">
        <v>26</v>
      </c>
      <c r="J6" s="2">
        <v>32</v>
      </c>
      <c r="K6" s="2">
        <v>49</v>
      </c>
      <c r="L6" s="2">
        <v>62</v>
      </c>
      <c r="M6" s="2">
        <v>174</v>
      </c>
      <c r="N6" s="2">
        <f t="shared" si="1"/>
        <v>387</v>
      </c>
      <c r="O6" s="5">
        <f t="shared" si="2"/>
        <v>3.208010335917313</v>
      </c>
      <c r="P6" s="5">
        <f t="shared" si="3"/>
        <v>0.9771354643320663</v>
      </c>
      <c r="Q6" s="2">
        <v>1</v>
      </c>
      <c r="R6" s="2">
        <v>0</v>
      </c>
    </row>
    <row r="7" spans="1:18" ht="21.75">
      <c r="A7" s="56"/>
      <c r="B7" s="3" t="s">
        <v>410</v>
      </c>
      <c r="C7" s="8" t="s">
        <v>26</v>
      </c>
      <c r="D7" s="2">
        <v>3</v>
      </c>
      <c r="E7" s="14">
        <f t="shared" si="0"/>
        <v>388</v>
      </c>
      <c r="F7" s="2">
        <v>0</v>
      </c>
      <c r="G7" s="2">
        <v>6</v>
      </c>
      <c r="H7" s="2">
        <v>14</v>
      </c>
      <c r="I7" s="2">
        <v>39</v>
      </c>
      <c r="J7" s="2">
        <v>62</v>
      </c>
      <c r="K7" s="2">
        <v>82</v>
      </c>
      <c r="L7" s="2">
        <v>79</v>
      </c>
      <c r="M7" s="2">
        <v>105</v>
      </c>
      <c r="N7" s="2">
        <f t="shared" si="1"/>
        <v>387</v>
      </c>
      <c r="O7" s="5">
        <f t="shared" si="2"/>
        <v>3.107235142118863</v>
      </c>
      <c r="P7" s="5">
        <f t="shared" si="3"/>
        <v>0.7714206191057951</v>
      </c>
      <c r="Q7" s="2">
        <v>1</v>
      </c>
      <c r="R7" s="2">
        <v>0</v>
      </c>
    </row>
    <row r="8" spans="1:18" ht="21.75">
      <c r="A8" s="56"/>
      <c r="B8" s="3" t="s">
        <v>411</v>
      </c>
      <c r="C8" s="8" t="s">
        <v>27</v>
      </c>
      <c r="D8" s="2">
        <v>1</v>
      </c>
      <c r="E8" s="14">
        <f t="shared" si="0"/>
        <v>387</v>
      </c>
      <c r="F8" s="2">
        <v>0</v>
      </c>
      <c r="G8" s="2">
        <v>0</v>
      </c>
      <c r="H8" s="2">
        <v>0</v>
      </c>
      <c r="I8" s="2">
        <v>1</v>
      </c>
      <c r="J8" s="2">
        <v>11</v>
      </c>
      <c r="K8" s="2">
        <v>62</v>
      </c>
      <c r="L8" s="2">
        <v>101</v>
      </c>
      <c r="M8" s="2">
        <v>212</v>
      </c>
      <c r="N8" s="2">
        <f t="shared" si="1"/>
        <v>387</v>
      </c>
      <c r="O8" s="5">
        <f t="shared" si="2"/>
        <v>3.661498708010336</v>
      </c>
      <c r="P8" s="5">
        <f t="shared" si="3"/>
        <v>0.4303004501374713</v>
      </c>
      <c r="Q8" s="2">
        <v>0</v>
      </c>
      <c r="R8" s="2">
        <v>0</v>
      </c>
    </row>
    <row r="9" spans="1:18" ht="21.75">
      <c r="A9" s="56"/>
      <c r="B9" s="3" t="s">
        <v>310</v>
      </c>
      <c r="C9" s="8" t="s">
        <v>28</v>
      </c>
      <c r="D9" s="2">
        <v>1</v>
      </c>
      <c r="E9" s="14">
        <f t="shared" si="0"/>
        <v>387</v>
      </c>
      <c r="F9" s="2">
        <v>0</v>
      </c>
      <c r="G9" s="2">
        <v>8</v>
      </c>
      <c r="H9" s="2">
        <v>26</v>
      </c>
      <c r="I9" s="2">
        <v>103</v>
      </c>
      <c r="J9" s="2">
        <v>72</v>
      </c>
      <c r="K9" s="2">
        <v>68</v>
      </c>
      <c r="L9" s="2">
        <v>34</v>
      </c>
      <c r="M9" s="2">
        <v>76</v>
      </c>
      <c r="N9" s="2">
        <f t="shared" si="1"/>
        <v>387</v>
      </c>
      <c r="O9" s="5">
        <f t="shared" si="2"/>
        <v>2.739018087855297</v>
      </c>
      <c r="P9" s="5">
        <f t="shared" si="3"/>
        <v>0.8347133176547774</v>
      </c>
      <c r="Q9" s="2">
        <v>0</v>
      </c>
      <c r="R9" s="2">
        <v>0</v>
      </c>
    </row>
    <row r="10" spans="1:18" ht="21.75">
      <c r="A10" s="56"/>
      <c r="B10" s="3" t="s">
        <v>311</v>
      </c>
      <c r="C10" s="8" t="s">
        <v>29</v>
      </c>
      <c r="D10" s="2">
        <v>1</v>
      </c>
      <c r="E10" s="14">
        <f t="shared" si="0"/>
        <v>387</v>
      </c>
      <c r="F10" s="2">
        <v>0</v>
      </c>
      <c r="G10" s="2">
        <v>0</v>
      </c>
      <c r="H10" s="2">
        <v>0</v>
      </c>
      <c r="I10" s="2">
        <v>0</v>
      </c>
      <c r="J10" s="2">
        <v>39</v>
      </c>
      <c r="K10" s="2">
        <v>112</v>
      </c>
      <c r="L10" s="2">
        <v>110</v>
      </c>
      <c r="M10" s="2">
        <v>124</v>
      </c>
      <c r="N10" s="2">
        <f t="shared" si="1"/>
        <v>385</v>
      </c>
      <c r="O10" s="5">
        <f t="shared" si="2"/>
        <v>3.414285714285714</v>
      </c>
      <c r="P10" s="5">
        <f t="shared" si="3"/>
        <v>0.4971906231717821</v>
      </c>
      <c r="Q10" s="2">
        <v>2</v>
      </c>
      <c r="R10" s="2">
        <v>0</v>
      </c>
    </row>
    <row r="11" spans="1:18" ht="21.75">
      <c r="A11" s="56"/>
      <c r="B11" s="3" t="s">
        <v>392</v>
      </c>
      <c r="C11" s="8" t="s">
        <v>30</v>
      </c>
      <c r="D11" s="2">
        <v>1</v>
      </c>
      <c r="E11" s="14">
        <f t="shared" si="0"/>
        <v>388</v>
      </c>
      <c r="F11" s="2">
        <v>0</v>
      </c>
      <c r="G11" s="2">
        <v>0</v>
      </c>
      <c r="H11" s="2">
        <v>2</v>
      </c>
      <c r="I11" s="2">
        <v>4</v>
      </c>
      <c r="J11" s="2">
        <v>15</v>
      </c>
      <c r="K11" s="2">
        <v>30</v>
      </c>
      <c r="L11" s="2">
        <v>59</v>
      </c>
      <c r="M11" s="2">
        <v>278</v>
      </c>
      <c r="N11" s="2">
        <f t="shared" si="1"/>
        <v>388</v>
      </c>
      <c r="O11" s="5">
        <f t="shared" si="2"/>
        <v>3.7551546391752577</v>
      </c>
      <c r="P11" s="5">
        <f t="shared" si="3"/>
        <v>0.4645685580825398</v>
      </c>
      <c r="Q11" s="2">
        <v>0</v>
      </c>
      <c r="R11" s="2">
        <v>0</v>
      </c>
    </row>
    <row r="12" spans="1:18" ht="21.75">
      <c r="A12" s="56"/>
      <c r="B12" s="3" t="s">
        <v>250</v>
      </c>
      <c r="C12" s="3" t="s">
        <v>251</v>
      </c>
      <c r="D12" s="2">
        <v>2</v>
      </c>
      <c r="E12" s="14">
        <f t="shared" si="0"/>
        <v>389</v>
      </c>
      <c r="F12" s="2">
        <v>0</v>
      </c>
      <c r="G12" s="2">
        <v>0</v>
      </c>
      <c r="H12" s="2">
        <v>2</v>
      </c>
      <c r="I12" s="2">
        <v>6</v>
      </c>
      <c r="J12" s="2">
        <v>11</v>
      </c>
      <c r="K12" s="2">
        <v>36</v>
      </c>
      <c r="L12" s="2">
        <v>48</v>
      </c>
      <c r="M12" s="2">
        <v>285</v>
      </c>
      <c r="N12" s="2">
        <f t="shared" si="1"/>
        <v>388</v>
      </c>
      <c r="O12" s="5">
        <f t="shared" si="2"/>
        <v>3.759020618556701</v>
      </c>
      <c r="P12" s="5">
        <f t="shared" si="3"/>
        <v>0.47275903234910077</v>
      </c>
      <c r="Q12" s="2">
        <v>1</v>
      </c>
      <c r="R12" s="2">
        <v>0</v>
      </c>
    </row>
    <row r="13" spans="1:18" ht="21.75">
      <c r="A13" s="56"/>
      <c r="B13" s="3" t="s">
        <v>433</v>
      </c>
      <c r="C13" s="3" t="s">
        <v>35</v>
      </c>
      <c r="D13" s="2">
        <v>3</v>
      </c>
      <c r="E13" s="14">
        <f t="shared" si="0"/>
        <v>392</v>
      </c>
      <c r="F13" s="2">
        <v>0</v>
      </c>
      <c r="G13" s="2">
        <v>18</v>
      </c>
      <c r="H13" s="2">
        <v>41</v>
      </c>
      <c r="I13" s="2">
        <v>62</v>
      </c>
      <c r="J13" s="2">
        <v>54</v>
      </c>
      <c r="K13" s="2">
        <v>53</v>
      </c>
      <c r="L13" s="2">
        <v>44</v>
      </c>
      <c r="M13" s="2">
        <v>115</v>
      </c>
      <c r="N13" s="2">
        <f t="shared" si="1"/>
        <v>387</v>
      </c>
      <c r="O13" s="5">
        <f t="shared" si="2"/>
        <v>2.872093023255814</v>
      </c>
      <c r="P13" s="5">
        <f t="shared" si="3"/>
        <v>0.9637065137149623</v>
      </c>
      <c r="Q13" s="2">
        <v>5</v>
      </c>
      <c r="R13" s="2">
        <v>0</v>
      </c>
    </row>
    <row r="14" spans="1:18" ht="21.75">
      <c r="A14" s="56"/>
      <c r="B14" s="58" t="s">
        <v>11</v>
      </c>
      <c r="C14" s="58"/>
      <c r="D14" s="58"/>
      <c r="E14" s="34">
        <f>SUM(E4:E13)</f>
        <v>3885</v>
      </c>
      <c r="F14" s="34">
        <f aca="true" t="shared" si="4" ref="F14:N14">SUM(F4:F13)</f>
        <v>37</v>
      </c>
      <c r="G14" s="34">
        <f t="shared" si="4"/>
        <v>152</v>
      </c>
      <c r="H14" s="34">
        <f t="shared" si="4"/>
        <v>210</v>
      </c>
      <c r="I14" s="34">
        <f t="shared" si="4"/>
        <v>346</v>
      </c>
      <c r="J14" s="34">
        <f t="shared" si="4"/>
        <v>413</v>
      </c>
      <c r="K14" s="34">
        <f t="shared" si="4"/>
        <v>611</v>
      </c>
      <c r="L14" s="34">
        <f t="shared" si="4"/>
        <v>624</v>
      </c>
      <c r="M14" s="34">
        <f t="shared" si="4"/>
        <v>1477</v>
      </c>
      <c r="N14" s="34">
        <f t="shared" si="4"/>
        <v>3870</v>
      </c>
      <c r="O14" s="59">
        <f>(1*G14+1.5*H14+2*I14+2.5*J14+3*K14+3.5*L14+4*M14)/N14</f>
        <v>3.130878552971576</v>
      </c>
      <c r="P14" s="59">
        <f>SQRT((F14*0^2+G14*1^2+H14*1.5^2+I14*2^2+J14*2.5^2+K14*3^2+L14*3.5^2+M14*4^2)/N14-O14^2)</f>
        <v>0.9413635737670525</v>
      </c>
      <c r="Q14" s="34">
        <f>SUM(Q4:Q13)</f>
        <v>15</v>
      </c>
      <c r="R14" s="34">
        <f>SUM(R4:R13)</f>
        <v>0</v>
      </c>
    </row>
    <row r="15" spans="1:18" ht="21.75">
      <c r="A15" s="57"/>
      <c r="B15" s="58" t="s">
        <v>12</v>
      </c>
      <c r="C15" s="58"/>
      <c r="D15" s="58"/>
      <c r="E15" s="35">
        <f aca="true" t="shared" si="5" ref="E15:N15">E14*100/$E$14</f>
        <v>100</v>
      </c>
      <c r="F15" s="40">
        <f t="shared" si="5"/>
        <v>0.9523809523809523</v>
      </c>
      <c r="G15" s="40">
        <f t="shared" si="5"/>
        <v>3.9124839124839124</v>
      </c>
      <c r="H15" s="40">
        <f t="shared" si="5"/>
        <v>5.405405405405405</v>
      </c>
      <c r="I15" s="40">
        <f t="shared" si="5"/>
        <v>8.906048906048905</v>
      </c>
      <c r="J15" s="40">
        <f t="shared" si="5"/>
        <v>10.63063063063063</v>
      </c>
      <c r="K15" s="40">
        <f t="shared" si="5"/>
        <v>15.727155727155727</v>
      </c>
      <c r="L15" s="40">
        <f t="shared" si="5"/>
        <v>16.06177606177606</v>
      </c>
      <c r="M15" s="40">
        <f t="shared" si="5"/>
        <v>38.01801801801802</v>
      </c>
      <c r="N15" s="40">
        <f t="shared" si="5"/>
        <v>99.61389961389962</v>
      </c>
      <c r="O15" s="60"/>
      <c r="P15" s="60"/>
      <c r="Q15" s="40">
        <f>Q14*100/$E$14</f>
        <v>0.3861003861003861</v>
      </c>
      <c r="R15" s="40">
        <f>R14*100/$E$14</f>
        <v>0</v>
      </c>
    </row>
    <row r="16" spans="1:18" ht="21.75">
      <c r="A16" s="55" t="s">
        <v>462</v>
      </c>
      <c r="B16" s="3" t="s">
        <v>282</v>
      </c>
      <c r="C16" s="8" t="s">
        <v>283</v>
      </c>
      <c r="D16" s="2">
        <v>1</v>
      </c>
      <c r="E16" s="14">
        <f t="shared" si="0"/>
        <v>80</v>
      </c>
      <c r="F16" s="2">
        <v>2</v>
      </c>
      <c r="G16" s="2">
        <v>1</v>
      </c>
      <c r="H16" s="2">
        <v>1</v>
      </c>
      <c r="I16" s="2">
        <v>0</v>
      </c>
      <c r="J16" s="2">
        <v>11</v>
      </c>
      <c r="K16" s="2">
        <v>26</v>
      </c>
      <c r="L16" s="2">
        <v>26</v>
      </c>
      <c r="M16" s="2">
        <v>13</v>
      </c>
      <c r="N16" s="2">
        <f t="shared" si="1"/>
        <v>80</v>
      </c>
      <c r="O16" s="5">
        <f t="shared" si="2"/>
        <v>3.1375</v>
      </c>
      <c r="P16" s="5">
        <f t="shared" si="3"/>
        <v>0.7498958260985311</v>
      </c>
      <c r="Q16" s="2">
        <v>0</v>
      </c>
      <c r="R16" s="2">
        <v>0</v>
      </c>
    </row>
    <row r="17" spans="1:18" ht="21.75">
      <c r="A17" s="56"/>
      <c r="B17" s="3" t="s">
        <v>198</v>
      </c>
      <c r="C17" s="3" t="s">
        <v>22</v>
      </c>
      <c r="D17" s="2">
        <v>2</v>
      </c>
      <c r="E17" s="14">
        <f t="shared" si="0"/>
        <v>208</v>
      </c>
      <c r="F17" s="2">
        <v>9</v>
      </c>
      <c r="G17" s="2">
        <v>20</v>
      </c>
      <c r="H17" s="2">
        <v>18</v>
      </c>
      <c r="I17" s="2">
        <v>39</v>
      </c>
      <c r="J17" s="2">
        <v>34</v>
      </c>
      <c r="K17" s="2">
        <v>35</v>
      </c>
      <c r="L17" s="2">
        <v>16</v>
      </c>
      <c r="M17" s="2">
        <v>37</v>
      </c>
      <c r="N17" s="2">
        <f t="shared" si="1"/>
        <v>208</v>
      </c>
      <c r="O17" s="5">
        <f t="shared" si="2"/>
        <v>2.4951923076923075</v>
      </c>
      <c r="P17" s="5">
        <f t="shared" si="3"/>
        <v>1.0674267951563479</v>
      </c>
      <c r="Q17" s="2">
        <v>0</v>
      </c>
      <c r="R17" s="2">
        <v>0</v>
      </c>
    </row>
    <row r="18" spans="1:18" ht="21.75">
      <c r="A18" s="56"/>
      <c r="B18" s="3" t="s">
        <v>303</v>
      </c>
      <c r="C18" s="3" t="s">
        <v>304</v>
      </c>
      <c r="D18" s="2">
        <v>2</v>
      </c>
      <c r="E18" s="14">
        <f t="shared" si="0"/>
        <v>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6</v>
      </c>
      <c r="N18" s="2">
        <f t="shared" si="1"/>
        <v>8</v>
      </c>
      <c r="O18" s="5">
        <f t="shared" si="2"/>
        <v>3.875</v>
      </c>
      <c r="P18" s="5">
        <f t="shared" si="3"/>
        <v>0.21650635094610965</v>
      </c>
      <c r="Q18" s="2">
        <v>0</v>
      </c>
      <c r="R18" s="2">
        <v>0</v>
      </c>
    </row>
    <row r="19" spans="1:18" ht="21.75">
      <c r="A19" s="56"/>
      <c r="B19" s="3" t="s">
        <v>373</v>
      </c>
      <c r="C19" s="3" t="s">
        <v>154</v>
      </c>
      <c r="D19" s="2">
        <v>2</v>
      </c>
      <c r="E19" s="14">
        <f t="shared" si="0"/>
        <v>7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</v>
      </c>
      <c r="N19" s="2">
        <f t="shared" si="1"/>
        <v>7</v>
      </c>
      <c r="O19" s="5">
        <f t="shared" si="2"/>
        <v>4</v>
      </c>
      <c r="P19" s="5">
        <f t="shared" si="3"/>
        <v>0</v>
      </c>
      <c r="Q19" s="2">
        <v>0</v>
      </c>
      <c r="R19" s="2">
        <v>0</v>
      </c>
    </row>
    <row r="20" spans="1:18" ht="21.75">
      <c r="A20" s="56"/>
      <c r="B20" s="3" t="s">
        <v>378</v>
      </c>
      <c r="C20" s="3" t="s">
        <v>379</v>
      </c>
      <c r="D20" s="2">
        <v>2</v>
      </c>
      <c r="E20" s="14">
        <f t="shared" si="0"/>
        <v>7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2">
        <v>5</v>
      </c>
      <c r="N20" s="2">
        <f t="shared" si="1"/>
        <v>7</v>
      </c>
      <c r="O20" s="5">
        <f t="shared" si="2"/>
        <v>3.2857142857142856</v>
      </c>
      <c r="P20" s="5">
        <f t="shared" si="3"/>
        <v>1.1293848786315646</v>
      </c>
      <c r="Q20" s="2">
        <v>0</v>
      </c>
      <c r="R20" s="2">
        <v>0</v>
      </c>
    </row>
    <row r="21" spans="1:18" ht="21.75">
      <c r="A21" s="56"/>
      <c r="B21" s="3" t="s">
        <v>386</v>
      </c>
      <c r="C21" s="3" t="s">
        <v>387</v>
      </c>
      <c r="D21" s="2">
        <v>2</v>
      </c>
      <c r="E21" s="14">
        <f t="shared" si="0"/>
        <v>8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2</v>
      </c>
      <c r="L21" s="2">
        <v>1</v>
      </c>
      <c r="M21" s="2">
        <v>4</v>
      </c>
      <c r="N21" s="2">
        <f t="shared" si="1"/>
        <v>8</v>
      </c>
      <c r="O21" s="5">
        <f t="shared" si="2"/>
        <v>3.5</v>
      </c>
      <c r="P21" s="5">
        <f t="shared" si="3"/>
        <v>0.5590169943749475</v>
      </c>
      <c r="Q21" s="2">
        <v>0</v>
      </c>
      <c r="R21" s="2">
        <v>0</v>
      </c>
    </row>
    <row r="22" spans="1:18" ht="21.75">
      <c r="A22" s="56"/>
      <c r="B22" s="3" t="s">
        <v>384</v>
      </c>
      <c r="C22" s="3" t="s">
        <v>385</v>
      </c>
      <c r="D22" s="2">
        <v>2</v>
      </c>
      <c r="E22" s="14">
        <f t="shared" si="0"/>
        <v>6</v>
      </c>
      <c r="F22" s="2">
        <v>0</v>
      </c>
      <c r="G22" s="2">
        <v>0</v>
      </c>
      <c r="H22" s="2">
        <v>3</v>
      </c>
      <c r="I22" s="2">
        <v>2</v>
      </c>
      <c r="J22" s="2">
        <v>0</v>
      </c>
      <c r="K22" s="2">
        <v>0</v>
      </c>
      <c r="L22" s="2">
        <v>0</v>
      </c>
      <c r="M22" s="2">
        <v>1</v>
      </c>
      <c r="N22" s="2">
        <f t="shared" si="1"/>
        <v>6</v>
      </c>
      <c r="O22" s="5">
        <f t="shared" si="2"/>
        <v>2.0833333333333335</v>
      </c>
      <c r="P22" s="5">
        <f t="shared" si="3"/>
        <v>0.8858454843945537</v>
      </c>
      <c r="Q22" s="2">
        <v>0</v>
      </c>
      <c r="R22" s="2">
        <v>0</v>
      </c>
    </row>
    <row r="23" spans="1:18" ht="21.75">
      <c r="A23" s="56"/>
      <c r="B23" s="3" t="s">
        <v>230</v>
      </c>
      <c r="C23" s="3" t="s">
        <v>231</v>
      </c>
      <c r="D23" s="2">
        <v>2</v>
      </c>
      <c r="E23" s="14">
        <f t="shared" si="0"/>
        <v>11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11</v>
      </c>
      <c r="L23" s="2">
        <v>0</v>
      </c>
      <c r="M23" s="2">
        <v>0</v>
      </c>
      <c r="N23" s="2">
        <f t="shared" si="1"/>
        <v>11</v>
      </c>
      <c r="O23" s="5">
        <f t="shared" si="2"/>
        <v>3</v>
      </c>
      <c r="P23" s="5">
        <f t="shared" si="3"/>
        <v>0</v>
      </c>
      <c r="Q23" s="2">
        <v>0</v>
      </c>
      <c r="R23" s="2">
        <v>0</v>
      </c>
    </row>
    <row r="24" spans="1:18" ht="21.75">
      <c r="A24" s="56"/>
      <c r="B24" s="3" t="s">
        <v>244</v>
      </c>
      <c r="C24" s="3" t="s">
        <v>245</v>
      </c>
      <c r="D24" s="2">
        <v>2</v>
      </c>
      <c r="E24" s="14">
        <f t="shared" si="0"/>
        <v>17</v>
      </c>
      <c r="F24" s="2">
        <v>0</v>
      </c>
      <c r="G24" s="2">
        <v>1</v>
      </c>
      <c r="H24" s="2">
        <v>3</v>
      </c>
      <c r="I24" s="2">
        <v>4</v>
      </c>
      <c r="J24" s="2">
        <v>4</v>
      </c>
      <c r="K24" s="2">
        <v>2</v>
      </c>
      <c r="L24" s="2">
        <v>1</v>
      </c>
      <c r="M24" s="2">
        <v>2</v>
      </c>
      <c r="N24" s="2">
        <f t="shared" si="1"/>
        <v>17</v>
      </c>
      <c r="O24" s="5">
        <f t="shared" si="2"/>
        <v>2.411764705882353</v>
      </c>
      <c r="P24" s="5">
        <f t="shared" si="3"/>
        <v>0.8442764761416077</v>
      </c>
      <c r="Q24" s="2">
        <v>0</v>
      </c>
      <c r="R24" s="2">
        <v>0</v>
      </c>
    </row>
    <row r="25" spans="1:18" ht="21.75">
      <c r="A25" s="56"/>
      <c r="B25" s="3" t="s">
        <v>224</v>
      </c>
      <c r="C25" s="3" t="s">
        <v>225</v>
      </c>
      <c r="D25" s="2">
        <v>2</v>
      </c>
      <c r="E25" s="14">
        <f t="shared" si="0"/>
        <v>8</v>
      </c>
      <c r="F25" s="2">
        <v>0</v>
      </c>
      <c r="G25" s="2">
        <v>0</v>
      </c>
      <c r="H25" s="2">
        <v>0</v>
      </c>
      <c r="I25" s="2">
        <v>1</v>
      </c>
      <c r="J25" s="2">
        <v>2</v>
      </c>
      <c r="K25" s="2">
        <v>0</v>
      </c>
      <c r="L25" s="2">
        <v>0</v>
      </c>
      <c r="M25" s="2">
        <v>5</v>
      </c>
      <c r="N25" s="2">
        <f t="shared" si="1"/>
        <v>8</v>
      </c>
      <c r="O25" s="5">
        <f t="shared" si="2"/>
        <v>3.375</v>
      </c>
      <c r="P25" s="5">
        <f t="shared" si="3"/>
        <v>0.81967981553775</v>
      </c>
      <c r="Q25" s="2">
        <v>0</v>
      </c>
      <c r="R25" s="2">
        <v>0</v>
      </c>
    </row>
    <row r="26" spans="1:18" ht="21.75">
      <c r="A26" s="56"/>
      <c r="B26" s="3" t="s">
        <v>246</v>
      </c>
      <c r="C26" s="3" t="s">
        <v>247</v>
      </c>
      <c r="D26" s="2">
        <v>2</v>
      </c>
      <c r="E26" s="14">
        <f t="shared" si="0"/>
        <v>388</v>
      </c>
      <c r="F26" s="2">
        <v>5</v>
      </c>
      <c r="G26" s="2">
        <v>18</v>
      </c>
      <c r="H26" s="2">
        <v>6</v>
      </c>
      <c r="I26" s="2">
        <v>33</v>
      </c>
      <c r="J26" s="2">
        <v>23</v>
      </c>
      <c r="K26" s="2">
        <v>45</v>
      </c>
      <c r="L26" s="2">
        <v>38</v>
      </c>
      <c r="M26" s="2">
        <v>219</v>
      </c>
      <c r="N26" s="2">
        <f t="shared" si="1"/>
        <v>387</v>
      </c>
      <c r="O26" s="5">
        <f t="shared" si="2"/>
        <v>3.3449612403100777</v>
      </c>
      <c r="P26" s="5">
        <f t="shared" si="3"/>
        <v>0.9532992816851954</v>
      </c>
      <c r="Q26" s="2">
        <v>1</v>
      </c>
      <c r="R26" s="2">
        <v>0</v>
      </c>
    </row>
    <row r="27" spans="1:18" ht="21.75">
      <c r="A27" s="56"/>
      <c r="B27" s="3" t="s">
        <v>248</v>
      </c>
      <c r="C27" s="3" t="s">
        <v>249</v>
      </c>
      <c r="D27" s="2">
        <v>1</v>
      </c>
      <c r="E27" s="14">
        <f t="shared" si="0"/>
        <v>387</v>
      </c>
      <c r="F27" s="2">
        <v>0</v>
      </c>
      <c r="G27" s="2">
        <v>10</v>
      </c>
      <c r="H27" s="2">
        <v>54</v>
      </c>
      <c r="I27" s="2">
        <v>64</v>
      </c>
      <c r="J27" s="2">
        <v>57</v>
      </c>
      <c r="K27" s="2">
        <v>58</v>
      </c>
      <c r="L27" s="2">
        <v>33</v>
      </c>
      <c r="M27" s="2">
        <v>111</v>
      </c>
      <c r="N27" s="2">
        <f t="shared" si="1"/>
        <v>387</v>
      </c>
      <c r="O27" s="5">
        <f t="shared" si="2"/>
        <v>2.8294573643410854</v>
      </c>
      <c r="P27" s="5">
        <f t="shared" si="3"/>
        <v>0.9479260457619462</v>
      </c>
      <c r="Q27" s="2">
        <v>0</v>
      </c>
      <c r="R27" s="2">
        <v>0</v>
      </c>
    </row>
    <row r="28" spans="1:18" ht="21.75">
      <c r="A28" s="56"/>
      <c r="B28" s="3" t="s">
        <v>219</v>
      </c>
      <c r="C28" s="3" t="s">
        <v>33</v>
      </c>
      <c r="D28" s="2">
        <v>2</v>
      </c>
      <c r="E28" s="14">
        <f t="shared" si="0"/>
        <v>389</v>
      </c>
      <c r="F28" s="2">
        <v>28</v>
      </c>
      <c r="G28" s="2">
        <v>55</v>
      </c>
      <c r="H28" s="2">
        <v>13</v>
      </c>
      <c r="I28" s="2">
        <v>54</v>
      </c>
      <c r="J28" s="2">
        <v>27</v>
      </c>
      <c r="K28" s="2">
        <v>56</v>
      </c>
      <c r="L28" s="2">
        <v>52</v>
      </c>
      <c r="M28" s="2">
        <v>104</v>
      </c>
      <c r="N28" s="2">
        <f t="shared" si="1"/>
        <v>389</v>
      </c>
      <c r="O28" s="5">
        <f t="shared" si="2"/>
        <v>2.6118251928020566</v>
      </c>
      <c r="P28" s="5">
        <f t="shared" si="3"/>
        <v>1.2628624645636919</v>
      </c>
      <c r="Q28" s="2">
        <v>0</v>
      </c>
      <c r="R28" s="2">
        <v>0</v>
      </c>
    </row>
    <row r="29" spans="1:18" ht="21.75">
      <c r="A29" s="56"/>
      <c r="B29" s="3" t="s">
        <v>434</v>
      </c>
      <c r="C29" s="3" t="s">
        <v>34</v>
      </c>
      <c r="D29" s="2">
        <v>1</v>
      </c>
      <c r="E29" s="14">
        <f t="shared" si="0"/>
        <v>108</v>
      </c>
      <c r="F29" s="2">
        <v>3</v>
      </c>
      <c r="G29" s="2">
        <v>2</v>
      </c>
      <c r="H29" s="2">
        <v>5</v>
      </c>
      <c r="I29" s="2">
        <v>2</v>
      </c>
      <c r="J29" s="2">
        <v>7</v>
      </c>
      <c r="K29" s="2">
        <v>13</v>
      </c>
      <c r="L29" s="2">
        <v>9</v>
      </c>
      <c r="M29" s="2">
        <v>67</v>
      </c>
      <c r="N29" s="2">
        <f t="shared" si="1"/>
        <v>108</v>
      </c>
      <c r="O29" s="5">
        <f t="shared" si="2"/>
        <v>3.4212962962962963</v>
      </c>
      <c r="P29" s="5">
        <f t="shared" si="3"/>
        <v>0.9626401702576566</v>
      </c>
      <c r="Q29" s="2">
        <v>0</v>
      </c>
      <c r="R29" s="2">
        <v>0</v>
      </c>
    </row>
    <row r="30" spans="1:18" ht="21.75">
      <c r="A30" s="56"/>
      <c r="B30" s="3" t="s">
        <v>459</v>
      </c>
      <c r="C30" s="3" t="s">
        <v>460</v>
      </c>
      <c r="D30" s="2">
        <v>4</v>
      </c>
      <c r="E30" s="14">
        <f t="shared" si="0"/>
        <v>28</v>
      </c>
      <c r="F30" s="2">
        <v>0</v>
      </c>
      <c r="G30" s="2">
        <v>7</v>
      </c>
      <c r="H30" s="2">
        <v>2</v>
      </c>
      <c r="I30" s="2">
        <v>4</v>
      </c>
      <c r="J30" s="2">
        <v>3</v>
      </c>
      <c r="K30" s="2">
        <v>4</v>
      </c>
      <c r="L30" s="2">
        <v>2</v>
      </c>
      <c r="M30" s="2">
        <v>6</v>
      </c>
      <c r="N30" s="2">
        <f>SUM(F30:M30)</f>
        <v>28</v>
      </c>
      <c r="O30" s="5">
        <f>(1*G30+1.5*H30+2*I30+2.5*J30+3*K30+3.5*L30+4*M30)/N30</f>
        <v>2.4464285714285716</v>
      </c>
      <c r="P30" s="5">
        <f>SQRT((F30*0^2+G30*1^2+H30*1.5^2+I30*2^2+J30*2.5^2+K30*3^2+L30*3.5^2+M30*4^2)/N30-O30^2)</f>
        <v>1.120740234608086</v>
      </c>
      <c r="Q30" s="2">
        <v>0</v>
      </c>
      <c r="R30" s="2">
        <v>0</v>
      </c>
    </row>
    <row r="31" spans="1:18" ht="21.75">
      <c r="A31" s="56"/>
      <c r="B31" s="3" t="s">
        <v>406</v>
      </c>
      <c r="C31" s="3" t="s">
        <v>407</v>
      </c>
      <c r="D31" s="2">
        <v>1</v>
      </c>
      <c r="E31" s="14">
        <f t="shared" si="0"/>
        <v>79</v>
      </c>
      <c r="F31" s="2">
        <v>0</v>
      </c>
      <c r="G31" s="2">
        <v>2</v>
      </c>
      <c r="H31" s="2">
        <v>5</v>
      </c>
      <c r="I31" s="2">
        <v>7</v>
      </c>
      <c r="J31" s="2">
        <v>3</v>
      </c>
      <c r="K31" s="2">
        <v>27</v>
      </c>
      <c r="L31" s="2">
        <v>25</v>
      </c>
      <c r="M31" s="2">
        <v>10</v>
      </c>
      <c r="N31" s="2">
        <f>SUM(F31:M31)</f>
        <v>79</v>
      </c>
      <c r="O31" s="5">
        <f>(1*G31+1.5*H31+2*I31+2.5*J31+3*K31+3.5*L31+4*M31)/N31</f>
        <v>3.0316455696202533</v>
      </c>
      <c r="P31" s="5">
        <f>SQRT((F31*0^2+G31*1^2+H31*1.5^2+I31*2^2+J31*2.5^2+K31*3^2+L31*3.5^2+M31*4^2)/N31-O31^2)</f>
        <v>0.7392340037862083</v>
      </c>
      <c r="Q31" s="2">
        <v>0</v>
      </c>
      <c r="R31" s="2">
        <v>0</v>
      </c>
    </row>
    <row r="32" spans="1:18" ht="21.75">
      <c r="A32" s="56"/>
      <c r="B32" s="58" t="s">
        <v>463</v>
      </c>
      <c r="C32" s="58"/>
      <c r="D32" s="58"/>
      <c r="E32" s="34">
        <f aca="true" t="shared" si="6" ref="E32:N32">SUM(E16:E29)</f>
        <v>1632</v>
      </c>
      <c r="F32" s="34">
        <f t="shared" si="6"/>
        <v>47</v>
      </c>
      <c r="G32" s="34">
        <f t="shared" si="6"/>
        <v>107</v>
      </c>
      <c r="H32" s="34">
        <f t="shared" si="6"/>
        <v>105</v>
      </c>
      <c r="I32" s="34">
        <f t="shared" si="6"/>
        <v>199</v>
      </c>
      <c r="J32" s="34">
        <f t="shared" si="6"/>
        <v>166</v>
      </c>
      <c r="K32" s="34">
        <f t="shared" si="6"/>
        <v>248</v>
      </c>
      <c r="L32" s="34">
        <f t="shared" si="6"/>
        <v>178</v>
      </c>
      <c r="M32" s="34">
        <f t="shared" si="6"/>
        <v>581</v>
      </c>
      <c r="N32" s="34">
        <f t="shared" si="6"/>
        <v>1631</v>
      </c>
      <c r="O32" s="59">
        <f t="shared" si="2"/>
        <v>2.9236664622930717</v>
      </c>
      <c r="P32" s="59">
        <f t="shared" si="3"/>
        <v>1.0916736526642044</v>
      </c>
      <c r="Q32" s="34">
        <f>SUM(Q16:Q29)</f>
        <v>1</v>
      </c>
      <c r="R32" s="34">
        <f>SUM(R16:R29)</f>
        <v>0</v>
      </c>
    </row>
    <row r="33" spans="1:18" ht="22.5" thickBot="1">
      <c r="A33" s="62"/>
      <c r="B33" s="64" t="s">
        <v>464</v>
      </c>
      <c r="C33" s="64"/>
      <c r="D33" s="64"/>
      <c r="E33" s="41">
        <f>E32*100/$E$32</f>
        <v>100</v>
      </c>
      <c r="F33" s="41">
        <f aca="true" t="shared" si="7" ref="F33:R33">F32*100/$E$32</f>
        <v>2.8799019607843137</v>
      </c>
      <c r="G33" s="41">
        <f t="shared" si="7"/>
        <v>6.556372549019608</v>
      </c>
      <c r="H33" s="41">
        <f t="shared" si="7"/>
        <v>6.4338235294117645</v>
      </c>
      <c r="I33" s="41">
        <f t="shared" si="7"/>
        <v>12.193627450980392</v>
      </c>
      <c r="J33" s="41">
        <f t="shared" si="7"/>
        <v>10.17156862745098</v>
      </c>
      <c r="K33" s="41">
        <f t="shared" si="7"/>
        <v>15.196078431372548</v>
      </c>
      <c r="L33" s="41">
        <f t="shared" si="7"/>
        <v>10.906862745098039</v>
      </c>
      <c r="M33" s="41">
        <f t="shared" si="7"/>
        <v>35.60049019607843</v>
      </c>
      <c r="N33" s="41">
        <f t="shared" si="7"/>
        <v>99.93872549019608</v>
      </c>
      <c r="O33" s="63"/>
      <c r="P33" s="63"/>
      <c r="Q33" s="41">
        <f t="shared" si="7"/>
        <v>0.061274509803921566</v>
      </c>
      <c r="R33" s="41">
        <f t="shared" si="7"/>
        <v>0</v>
      </c>
    </row>
    <row r="34" spans="1:18" ht="22.5" thickTop="1">
      <c r="A34" s="65" t="s">
        <v>11</v>
      </c>
      <c r="B34" s="65"/>
      <c r="C34" s="65"/>
      <c r="D34" s="65"/>
      <c r="E34" s="39">
        <f aca="true" t="shared" si="8" ref="E34:N34">SUM(E14,E32)</f>
        <v>5517</v>
      </c>
      <c r="F34" s="39">
        <f t="shared" si="8"/>
        <v>84</v>
      </c>
      <c r="G34" s="39">
        <f t="shared" si="8"/>
        <v>259</v>
      </c>
      <c r="H34" s="39">
        <f t="shared" si="8"/>
        <v>315</v>
      </c>
      <c r="I34" s="39">
        <f t="shared" si="8"/>
        <v>545</v>
      </c>
      <c r="J34" s="39">
        <f t="shared" si="8"/>
        <v>579</v>
      </c>
      <c r="K34" s="39">
        <f t="shared" si="8"/>
        <v>859</v>
      </c>
      <c r="L34" s="39">
        <f t="shared" si="8"/>
        <v>802</v>
      </c>
      <c r="M34" s="39">
        <f t="shared" si="8"/>
        <v>2058</v>
      </c>
      <c r="N34" s="39">
        <f t="shared" si="8"/>
        <v>5501</v>
      </c>
      <c r="O34" s="59">
        <f>(1*G34+1.5*H34+2*I34+2.5*J34+3*K34+3.5*L34+4*M34)/N34</f>
        <v>3.0694419196509726</v>
      </c>
      <c r="P34" s="59">
        <f>SQRT((F34*0^2+G34*1^2+H34*1.5^2+I34*2^2+J34*2.5^2+K34*3^2+L34*3.5^2+M34*4^2)/N34-O34^2)</f>
        <v>0.9928368410954627</v>
      </c>
      <c r="Q34" s="39">
        <f>SUM(Q14,Q32)</f>
        <v>16</v>
      </c>
      <c r="R34" s="39">
        <f>SUM(R14,R32)</f>
        <v>0</v>
      </c>
    </row>
    <row r="35" spans="1:18" ht="22.5" thickBot="1">
      <c r="A35" s="64" t="s">
        <v>12</v>
      </c>
      <c r="B35" s="64"/>
      <c r="C35" s="64"/>
      <c r="D35" s="64"/>
      <c r="E35" s="41">
        <f>E34*100/$E$34</f>
        <v>100</v>
      </c>
      <c r="F35" s="41">
        <f aca="true" t="shared" si="9" ref="F35:N35">F34*100/$E$34</f>
        <v>1.5225666122892876</v>
      </c>
      <c r="G35" s="41">
        <f t="shared" si="9"/>
        <v>4.69458038789197</v>
      </c>
      <c r="H35" s="41">
        <f t="shared" si="9"/>
        <v>5.709624796084829</v>
      </c>
      <c r="I35" s="41">
        <f t="shared" si="9"/>
        <v>9.878557186876925</v>
      </c>
      <c r="J35" s="41">
        <f t="shared" si="9"/>
        <v>10.494834148994018</v>
      </c>
      <c r="K35" s="41">
        <f t="shared" si="9"/>
        <v>15.570056189958311</v>
      </c>
      <c r="L35" s="41">
        <f t="shared" si="9"/>
        <v>14.536885988762009</v>
      </c>
      <c r="M35" s="41">
        <f t="shared" si="9"/>
        <v>37.302882001087546</v>
      </c>
      <c r="N35" s="41">
        <f t="shared" si="9"/>
        <v>99.7099873119449</v>
      </c>
      <c r="O35" s="63"/>
      <c r="P35" s="63"/>
      <c r="Q35" s="41">
        <f>Q34*100/$E$34</f>
        <v>0.2900126880551024</v>
      </c>
      <c r="R35" s="41">
        <f>R34*100/$E$34</f>
        <v>0</v>
      </c>
    </row>
    <row r="36" ht="22.5" thickTop="1"/>
    <row r="39" spans="2:19" ht="23.25">
      <c r="B39" s="30"/>
      <c r="C39" s="31" t="s">
        <v>468</v>
      </c>
      <c r="R39" s="33"/>
      <c r="S39" s="33"/>
    </row>
    <row r="40" spans="1:19" ht="21.75">
      <c r="A40" s="53" t="s">
        <v>465</v>
      </c>
      <c r="B40" s="53" t="s">
        <v>0</v>
      </c>
      <c r="C40" s="53" t="s">
        <v>1</v>
      </c>
      <c r="D40" s="53" t="s">
        <v>189</v>
      </c>
      <c r="E40" s="61" t="s">
        <v>190</v>
      </c>
      <c r="F40" s="48" t="s">
        <v>191</v>
      </c>
      <c r="G40" s="49"/>
      <c r="H40" s="49"/>
      <c r="I40" s="49"/>
      <c r="J40" s="49"/>
      <c r="K40" s="49"/>
      <c r="L40" s="49"/>
      <c r="M40" s="50"/>
      <c r="N40" s="53" t="s">
        <v>192</v>
      </c>
      <c r="O40" s="53" t="s">
        <v>6</v>
      </c>
      <c r="P40" s="53" t="s">
        <v>7</v>
      </c>
      <c r="Q40" s="54" t="s">
        <v>193</v>
      </c>
      <c r="R40" s="54"/>
      <c r="S40" s="33"/>
    </row>
    <row r="41" spans="1:19" ht="21.75">
      <c r="A41" s="53"/>
      <c r="B41" s="53"/>
      <c r="C41" s="53"/>
      <c r="D41" s="53"/>
      <c r="E41" s="61"/>
      <c r="F41" s="2">
        <v>0</v>
      </c>
      <c r="G41" s="2">
        <v>1</v>
      </c>
      <c r="H41" s="2">
        <v>1.5</v>
      </c>
      <c r="I41" s="2">
        <v>2</v>
      </c>
      <c r="J41" s="2">
        <v>2.5</v>
      </c>
      <c r="K41" s="2">
        <v>3</v>
      </c>
      <c r="L41" s="2">
        <v>3.5</v>
      </c>
      <c r="M41" s="2">
        <v>4</v>
      </c>
      <c r="N41" s="53"/>
      <c r="O41" s="53"/>
      <c r="P41" s="53"/>
      <c r="Q41" s="2" t="s">
        <v>9</v>
      </c>
      <c r="R41" s="5" t="s">
        <v>10</v>
      </c>
      <c r="S41" s="33"/>
    </row>
    <row r="42" spans="1:19" ht="21.75" customHeight="1">
      <c r="A42" s="55" t="s">
        <v>461</v>
      </c>
      <c r="B42" s="3" t="s">
        <v>289</v>
      </c>
      <c r="C42" s="8" t="s">
        <v>290</v>
      </c>
      <c r="D42" s="2">
        <v>3</v>
      </c>
      <c r="E42" s="14">
        <f>SUM(Q42:R42,F42:M42)</f>
        <v>405</v>
      </c>
      <c r="F42" s="2">
        <v>46</v>
      </c>
      <c r="G42" s="2">
        <v>39</v>
      </c>
      <c r="H42" s="2">
        <v>57</v>
      </c>
      <c r="I42" s="2">
        <v>54</v>
      </c>
      <c r="J42" s="2">
        <v>69</v>
      </c>
      <c r="K42" s="2">
        <v>68</v>
      </c>
      <c r="L42" s="2">
        <v>48</v>
      </c>
      <c r="M42" s="2">
        <v>24</v>
      </c>
      <c r="N42" s="2">
        <f>SUM(F42:M42)</f>
        <v>405</v>
      </c>
      <c r="O42" s="5">
        <f>(1*G42+1.5*H42+2*I42+2.5*J42+3*K42+3.5*L42+4*M42)/N42</f>
        <v>2.1555555555555554</v>
      </c>
      <c r="P42" s="5">
        <f>SQRT((F42*0^2+G42*1^2+H42*1.5^2+I42*2^2+J42*2.5^2+K42*3^2+L42*3.5^2+M42*4^2)/N42-O42^2)</f>
        <v>1.1295142624756023</v>
      </c>
      <c r="Q42" s="2">
        <v>0</v>
      </c>
      <c r="R42" s="2">
        <v>0</v>
      </c>
      <c r="S42" s="33"/>
    </row>
    <row r="43" spans="1:19" ht="21.75">
      <c r="A43" s="56"/>
      <c r="B43" s="3" t="s">
        <v>195</v>
      </c>
      <c r="C43" s="8" t="s">
        <v>196</v>
      </c>
      <c r="D43" s="2">
        <v>3</v>
      </c>
      <c r="E43" s="14">
        <f aca="true" t="shared" si="10" ref="E43:E70">SUM(Q43:R43,F43:M43)</f>
        <v>405</v>
      </c>
      <c r="F43" s="2">
        <v>38</v>
      </c>
      <c r="G43" s="2">
        <v>67</v>
      </c>
      <c r="H43" s="2">
        <v>66</v>
      </c>
      <c r="I43" s="2">
        <v>62</v>
      </c>
      <c r="J43" s="2">
        <v>57</v>
      </c>
      <c r="K43" s="2">
        <v>40</v>
      </c>
      <c r="L43" s="2">
        <v>30</v>
      </c>
      <c r="M43" s="2">
        <v>44</v>
      </c>
      <c r="N43" s="2">
        <f aca="true" t="shared" si="11" ref="N43:N70">SUM(F43:M43)</f>
        <v>404</v>
      </c>
      <c r="O43" s="5">
        <f aca="true" t="shared" si="12" ref="O43:O71">(1*G43+1.5*H43+2*I43+2.5*J43+3*K43+3.5*L43+4*M43)/N43</f>
        <v>2.0631188118811883</v>
      </c>
      <c r="P43" s="5">
        <f aca="true" t="shared" si="13" ref="P43:P71">SQRT((F43*0^2+G43*1^2+H43*1.5^2+I43*2^2+J43*2.5^2+K43*3^2+L43*3.5^2+M43*4^2)/N43-O43^2)</f>
        <v>1.1471450466967827</v>
      </c>
      <c r="Q43" s="2">
        <v>0</v>
      </c>
      <c r="R43" s="2">
        <v>1</v>
      </c>
      <c r="S43" s="33"/>
    </row>
    <row r="44" spans="1:19" ht="21.75">
      <c r="A44" s="56"/>
      <c r="B44" s="3" t="s">
        <v>349</v>
      </c>
      <c r="C44" s="8" t="s">
        <v>25</v>
      </c>
      <c r="D44" s="2">
        <v>2</v>
      </c>
      <c r="E44" s="14">
        <f t="shared" si="10"/>
        <v>405</v>
      </c>
      <c r="F44" s="2">
        <v>117</v>
      </c>
      <c r="G44" s="2">
        <v>52</v>
      </c>
      <c r="H44" s="2">
        <v>45</v>
      </c>
      <c r="I44" s="2">
        <v>72</v>
      </c>
      <c r="J44" s="2">
        <v>50</v>
      </c>
      <c r="K44" s="2">
        <v>19</v>
      </c>
      <c r="L44" s="2">
        <v>18</v>
      </c>
      <c r="M44" s="2">
        <v>24</v>
      </c>
      <c r="N44" s="2">
        <f t="shared" si="11"/>
        <v>397</v>
      </c>
      <c r="O44" s="5">
        <f t="shared" si="12"/>
        <v>1.522670025188917</v>
      </c>
      <c r="P44" s="5">
        <f t="shared" si="13"/>
        <v>1.2383420802594527</v>
      </c>
      <c r="Q44" s="2">
        <v>0</v>
      </c>
      <c r="R44" s="2">
        <v>8</v>
      </c>
      <c r="S44" s="33"/>
    </row>
    <row r="45" spans="1:19" ht="21.75">
      <c r="A45" s="56"/>
      <c r="B45" s="3" t="s">
        <v>412</v>
      </c>
      <c r="C45" s="8" t="s">
        <v>413</v>
      </c>
      <c r="D45" s="2">
        <v>2</v>
      </c>
      <c r="E45" s="14">
        <f t="shared" si="10"/>
        <v>405</v>
      </c>
      <c r="F45" s="2">
        <v>21</v>
      </c>
      <c r="G45" s="2">
        <v>48</v>
      </c>
      <c r="H45" s="2">
        <v>37</v>
      </c>
      <c r="I45" s="2">
        <v>46</v>
      </c>
      <c r="J45" s="2">
        <v>39</v>
      </c>
      <c r="K45" s="2">
        <v>53</v>
      </c>
      <c r="L45" s="2">
        <v>36</v>
      </c>
      <c r="M45" s="2">
        <v>124</v>
      </c>
      <c r="N45" s="2">
        <f t="shared" si="11"/>
        <v>404</v>
      </c>
      <c r="O45" s="5">
        <f t="shared" si="12"/>
        <v>2.6584158415841586</v>
      </c>
      <c r="P45" s="5">
        <f t="shared" si="13"/>
        <v>1.2246047919156235</v>
      </c>
      <c r="Q45" s="2">
        <v>0</v>
      </c>
      <c r="R45" s="2">
        <v>1</v>
      </c>
      <c r="S45" s="33"/>
    </row>
    <row r="46" spans="1:19" ht="21.75">
      <c r="A46" s="56"/>
      <c r="B46" s="3" t="s">
        <v>414</v>
      </c>
      <c r="C46" s="8" t="s">
        <v>415</v>
      </c>
      <c r="D46" s="2">
        <v>2</v>
      </c>
      <c r="E46" s="14">
        <f t="shared" si="10"/>
        <v>405</v>
      </c>
      <c r="F46" s="2">
        <v>12</v>
      </c>
      <c r="G46" s="2">
        <v>20</v>
      </c>
      <c r="H46" s="2">
        <v>28</v>
      </c>
      <c r="I46" s="2">
        <v>48</v>
      </c>
      <c r="J46" s="2">
        <v>60</v>
      </c>
      <c r="K46" s="2">
        <v>76</v>
      </c>
      <c r="L46" s="2">
        <v>47</v>
      </c>
      <c r="M46" s="2">
        <v>113</v>
      </c>
      <c r="N46" s="2">
        <f t="shared" si="11"/>
        <v>404</v>
      </c>
      <c r="O46" s="5">
        <f t="shared" si="12"/>
        <v>2.852722772277228</v>
      </c>
      <c r="P46" s="5">
        <f t="shared" si="13"/>
        <v>1.0316609276692814</v>
      </c>
      <c r="Q46" s="2">
        <v>0</v>
      </c>
      <c r="R46" s="2">
        <v>1</v>
      </c>
      <c r="S46" s="33"/>
    </row>
    <row r="47" spans="1:19" ht="21.75">
      <c r="A47" s="56"/>
      <c r="B47" s="3" t="s">
        <v>312</v>
      </c>
      <c r="C47" s="8" t="s">
        <v>313</v>
      </c>
      <c r="D47" s="2">
        <v>1</v>
      </c>
      <c r="E47" s="14">
        <f t="shared" si="10"/>
        <v>405</v>
      </c>
      <c r="F47" s="2">
        <v>9</v>
      </c>
      <c r="G47" s="2">
        <v>32</v>
      </c>
      <c r="H47" s="2">
        <v>14</v>
      </c>
      <c r="I47" s="2">
        <v>40</v>
      </c>
      <c r="J47" s="2">
        <v>34</v>
      </c>
      <c r="K47" s="2">
        <v>55</v>
      </c>
      <c r="L47" s="2">
        <v>46</v>
      </c>
      <c r="M47" s="2">
        <v>175</v>
      </c>
      <c r="N47" s="2">
        <f t="shared" si="11"/>
        <v>405</v>
      </c>
      <c r="O47" s="5">
        <f t="shared" si="12"/>
        <v>3.071604938271605</v>
      </c>
      <c r="P47" s="5">
        <f t="shared" si="13"/>
        <v>1.081178434343376</v>
      </c>
      <c r="Q47" s="2">
        <v>0</v>
      </c>
      <c r="R47" s="2">
        <v>0</v>
      </c>
      <c r="S47" s="33"/>
    </row>
    <row r="48" spans="1:19" ht="21.75">
      <c r="A48" s="56"/>
      <c r="B48" s="3" t="s">
        <v>314</v>
      </c>
      <c r="C48" s="8" t="s">
        <v>315</v>
      </c>
      <c r="D48" s="2">
        <v>1</v>
      </c>
      <c r="E48" s="14">
        <f t="shared" si="10"/>
        <v>407</v>
      </c>
      <c r="F48" s="2">
        <v>4</v>
      </c>
      <c r="G48" s="2">
        <v>0</v>
      </c>
      <c r="H48" s="2">
        <v>0</v>
      </c>
      <c r="I48" s="2">
        <v>0</v>
      </c>
      <c r="J48" s="2">
        <v>4</v>
      </c>
      <c r="K48" s="2">
        <v>39</v>
      </c>
      <c r="L48" s="2">
        <v>100</v>
      </c>
      <c r="M48" s="2">
        <v>260</v>
      </c>
      <c r="N48" s="2">
        <f t="shared" si="11"/>
        <v>407</v>
      </c>
      <c r="O48" s="5">
        <f t="shared" si="12"/>
        <v>3.727272727272727</v>
      </c>
      <c r="P48" s="5">
        <f t="shared" si="13"/>
        <v>0.5120831683624087</v>
      </c>
      <c r="Q48" s="2">
        <v>0</v>
      </c>
      <c r="R48" s="2">
        <v>0</v>
      </c>
      <c r="S48" s="33"/>
    </row>
    <row r="49" spans="1:19" ht="21.75">
      <c r="A49" s="56"/>
      <c r="B49" s="3" t="s">
        <v>393</v>
      </c>
      <c r="C49" s="8" t="s">
        <v>394</v>
      </c>
      <c r="D49" s="2">
        <v>1</v>
      </c>
      <c r="E49" s="14">
        <f t="shared" si="10"/>
        <v>406</v>
      </c>
      <c r="F49" s="2">
        <v>31</v>
      </c>
      <c r="G49" s="2">
        <v>17</v>
      </c>
      <c r="H49" s="2">
        <v>19</v>
      </c>
      <c r="I49" s="2">
        <v>30</v>
      </c>
      <c r="J49" s="2">
        <v>31</v>
      </c>
      <c r="K49" s="2">
        <v>26</v>
      </c>
      <c r="L49" s="2">
        <v>40</v>
      </c>
      <c r="M49" s="2">
        <v>212</v>
      </c>
      <c r="N49" s="2">
        <f t="shared" si="11"/>
        <v>406</v>
      </c>
      <c r="O49" s="5">
        <f t="shared" si="12"/>
        <v>3.0763546798029555</v>
      </c>
      <c r="P49" s="5">
        <f t="shared" si="13"/>
        <v>1.2625068940221553</v>
      </c>
      <c r="Q49" s="2">
        <v>0</v>
      </c>
      <c r="R49" s="2">
        <v>0</v>
      </c>
      <c r="S49" s="33"/>
    </row>
    <row r="50" spans="1:19" ht="21.75">
      <c r="A50" s="56"/>
      <c r="B50" s="3" t="s">
        <v>252</v>
      </c>
      <c r="C50" s="3" t="s">
        <v>253</v>
      </c>
      <c r="D50" s="2">
        <v>2</v>
      </c>
      <c r="E50" s="14">
        <f t="shared" si="10"/>
        <v>405</v>
      </c>
      <c r="F50" s="2">
        <v>5</v>
      </c>
      <c r="G50" s="2">
        <v>4</v>
      </c>
      <c r="H50" s="2">
        <v>8</v>
      </c>
      <c r="I50" s="2">
        <v>11</v>
      </c>
      <c r="J50" s="2">
        <v>34</v>
      </c>
      <c r="K50" s="2">
        <v>47</v>
      </c>
      <c r="L50" s="2">
        <v>69</v>
      </c>
      <c r="M50" s="2">
        <v>227</v>
      </c>
      <c r="N50" s="2">
        <f t="shared" si="11"/>
        <v>405</v>
      </c>
      <c r="O50" s="5">
        <f t="shared" si="12"/>
        <v>3.4901234567901236</v>
      </c>
      <c r="P50" s="5">
        <f t="shared" si="13"/>
        <v>0.77850837721915</v>
      </c>
      <c r="Q50" s="2">
        <v>0</v>
      </c>
      <c r="R50" s="2">
        <v>0</v>
      </c>
      <c r="S50" s="33"/>
    </row>
    <row r="51" spans="1:19" ht="21.75">
      <c r="A51" s="56"/>
      <c r="B51" s="3" t="s">
        <v>435</v>
      </c>
      <c r="C51" s="3" t="s">
        <v>436</v>
      </c>
      <c r="D51" s="2">
        <v>3</v>
      </c>
      <c r="E51" s="14">
        <f t="shared" si="10"/>
        <v>405</v>
      </c>
      <c r="F51" s="2">
        <v>16</v>
      </c>
      <c r="G51" s="2">
        <v>108</v>
      </c>
      <c r="H51" s="2">
        <v>63</v>
      </c>
      <c r="I51" s="2">
        <v>68</v>
      </c>
      <c r="J51" s="2">
        <v>47</v>
      </c>
      <c r="K51" s="2">
        <v>40</v>
      </c>
      <c r="L51" s="2">
        <v>21</v>
      </c>
      <c r="M51" s="2">
        <v>42</v>
      </c>
      <c r="N51" s="2">
        <f t="shared" si="11"/>
        <v>405</v>
      </c>
      <c r="O51" s="5">
        <f t="shared" si="12"/>
        <v>2.0185185185185186</v>
      </c>
      <c r="P51" s="5">
        <f t="shared" si="13"/>
        <v>1.0594793866067989</v>
      </c>
      <c r="Q51" s="2">
        <v>0</v>
      </c>
      <c r="R51" s="2">
        <v>0</v>
      </c>
      <c r="S51" s="33"/>
    </row>
    <row r="52" spans="1:19" ht="21.75">
      <c r="A52" s="56"/>
      <c r="B52" s="58" t="s">
        <v>11</v>
      </c>
      <c r="C52" s="58"/>
      <c r="D52" s="58"/>
      <c r="E52" s="34">
        <f>SUM(E42:E51)</f>
        <v>4053</v>
      </c>
      <c r="F52" s="34">
        <f aca="true" t="shared" si="14" ref="F52:N52">SUM(F42:F51)</f>
        <v>299</v>
      </c>
      <c r="G52" s="34">
        <f t="shared" si="14"/>
        <v>387</v>
      </c>
      <c r="H52" s="34">
        <f t="shared" si="14"/>
        <v>337</v>
      </c>
      <c r="I52" s="34">
        <f t="shared" si="14"/>
        <v>431</v>
      </c>
      <c r="J52" s="34">
        <f t="shared" si="14"/>
        <v>425</v>
      </c>
      <c r="K52" s="34">
        <f t="shared" si="14"/>
        <v>463</v>
      </c>
      <c r="L52" s="34">
        <f t="shared" si="14"/>
        <v>455</v>
      </c>
      <c r="M52" s="34">
        <f t="shared" si="14"/>
        <v>1245</v>
      </c>
      <c r="N52" s="34">
        <f t="shared" si="14"/>
        <v>4042</v>
      </c>
      <c r="O52" s="59">
        <f t="shared" si="12"/>
        <v>2.666625432953983</v>
      </c>
      <c r="P52" s="59">
        <f t="shared" si="13"/>
        <v>1.2626429177640397</v>
      </c>
      <c r="Q52" s="34">
        <f>SUM(Q42:Q51)</f>
        <v>0</v>
      </c>
      <c r="R52" s="34">
        <f>SUM(R42:R51)</f>
        <v>11</v>
      </c>
      <c r="S52" s="33"/>
    </row>
    <row r="53" spans="1:19" ht="22.5" thickBot="1">
      <c r="A53" s="57"/>
      <c r="B53" s="58" t="s">
        <v>12</v>
      </c>
      <c r="C53" s="58"/>
      <c r="D53" s="58"/>
      <c r="E53" s="41">
        <f>E52*100/$E$52</f>
        <v>100</v>
      </c>
      <c r="F53" s="41">
        <f aca="true" t="shared" si="15" ref="F53:N53">F52*100/$E$52</f>
        <v>7.377251418702196</v>
      </c>
      <c r="G53" s="41">
        <f t="shared" si="15"/>
        <v>9.548482605477425</v>
      </c>
      <c r="H53" s="41">
        <f t="shared" si="15"/>
        <v>8.314828522082408</v>
      </c>
      <c r="I53" s="41">
        <f t="shared" si="15"/>
        <v>10.634098198865038</v>
      </c>
      <c r="J53" s="41">
        <f t="shared" si="15"/>
        <v>10.486059708857637</v>
      </c>
      <c r="K53" s="41">
        <f t="shared" si="15"/>
        <v>11.423636812237849</v>
      </c>
      <c r="L53" s="41">
        <f t="shared" si="15"/>
        <v>11.226252158894646</v>
      </c>
      <c r="M53" s="41">
        <f t="shared" si="15"/>
        <v>30.7179866765359</v>
      </c>
      <c r="N53" s="41">
        <f t="shared" si="15"/>
        <v>99.7285961016531</v>
      </c>
      <c r="O53" s="60"/>
      <c r="P53" s="60"/>
      <c r="Q53" s="41">
        <f>Q52*100/$E$52</f>
        <v>0</v>
      </c>
      <c r="R53" s="41">
        <f>R52*100/$E$52</f>
        <v>0.27140389834690354</v>
      </c>
      <c r="S53" s="33"/>
    </row>
    <row r="54" spans="1:19" ht="21.75" customHeight="1" thickTop="1">
      <c r="A54" s="55" t="s">
        <v>462</v>
      </c>
      <c r="B54" s="3" t="s">
        <v>284</v>
      </c>
      <c r="C54" s="8" t="s">
        <v>466</v>
      </c>
      <c r="D54" s="2">
        <v>1</v>
      </c>
      <c r="E54" s="14">
        <f t="shared" si="10"/>
        <v>122</v>
      </c>
      <c r="F54" s="2">
        <v>1</v>
      </c>
      <c r="G54" s="2">
        <v>1</v>
      </c>
      <c r="H54" s="2">
        <v>7</v>
      </c>
      <c r="I54" s="2">
        <v>14</v>
      </c>
      <c r="J54" s="2">
        <v>23</v>
      </c>
      <c r="K54" s="2">
        <v>28</v>
      </c>
      <c r="L54" s="2">
        <v>25</v>
      </c>
      <c r="M54" s="2">
        <v>23</v>
      </c>
      <c r="N54" s="2">
        <f t="shared" si="11"/>
        <v>122</v>
      </c>
      <c r="O54" s="5">
        <f t="shared" si="12"/>
        <v>2.9549180327868854</v>
      </c>
      <c r="P54" s="5">
        <f t="shared" si="13"/>
        <v>0.7970336869915893</v>
      </c>
      <c r="Q54" s="2">
        <v>0</v>
      </c>
      <c r="R54" s="2">
        <v>0</v>
      </c>
      <c r="S54" s="33"/>
    </row>
    <row r="55" spans="1:19" ht="21.75">
      <c r="A55" s="56"/>
      <c r="B55" s="3" t="s">
        <v>199</v>
      </c>
      <c r="C55" s="8" t="s">
        <v>200</v>
      </c>
      <c r="D55" s="2">
        <v>3</v>
      </c>
      <c r="E55" s="14">
        <f t="shared" si="10"/>
        <v>201</v>
      </c>
      <c r="F55" s="2">
        <v>0</v>
      </c>
      <c r="G55" s="2">
        <v>17</v>
      </c>
      <c r="H55" s="2">
        <v>24</v>
      </c>
      <c r="I55" s="2">
        <v>36</v>
      </c>
      <c r="J55" s="2">
        <v>47</v>
      </c>
      <c r="K55" s="2">
        <v>32</v>
      </c>
      <c r="L55" s="2">
        <v>14</v>
      </c>
      <c r="M55" s="2">
        <v>31</v>
      </c>
      <c r="N55" s="2">
        <f t="shared" si="11"/>
        <v>201</v>
      </c>
      <c r="O55" s="5">
        <f t="shared" si="12"/>
        <v>2.544776119402985</v>
      </c>
      <c r="P55" s="5">
        <f t="shared" si="13"/>
        <v>0.8994111255499625</v>
      </c>
      <c r="Q55" s="2">
        <v>0</v>
      </c>
      <c r="R55" s="2">
        <v>0</v>
      </c>
      <c r="S55" s="33"/>
    </row>
    <row r="56" spans="1:19" ht="21.75">
      <c r="A56" s="56"/>
      <c r="B56" s="3" t="s">
        <v>344</v>
      </c>
      <c r="C56" s="8" t="s">
        <v>345</v>
      </c>
      <c r="D56" s="2">
        <v>1</v>
      </c>
      <c r="E56" s="14">
        <f t="shared" si="10"/>
        <v>201</v>
      </c>
      <c r="F56" s="2">
        <v>7</v>
      </c>
      <c r="G56" s="2">
        <v>4</v>
      </c>
      <c r="H56" s="2">
        <v>15</v>
      </c>
      <c r="I56" s="2">
        <v>24</v>
      </c>
      <c r="J56" s="2">
        <v>29</v>
      </c>
      <c r="K56" s="2">
        <v>10</v>
      </c>
      <c r="L56" s="2">
        <v>13</v>
      </c>
      <c r="M56" s="2">
        <v>99</v>
      </c>
      <c r="N56" s="2">
        <f t="shared" si="11"/>
        <v>201</v>
      </c>
      <c r="O56" s="5">
        <f t="shared" si="12"/>
        <v>3.0771144278606966</v>
      </c>
      <c r="P56" s="5">
        <f t="shared" si="13"/>
        <v>1.1041638207825732</v>
      </c>
      <c r="Q56" s="2">
        <v>0</v>
      </c>
      <c r="R56" s="2">
        <v>0</v>
      </c>
      <c r="S56" s="33"/>
    </row>
    <row r="57" spans="1:19" ht="21.75">
      <c r="A57" s="56"/>
      <c r="B57" s="3" t="s">
        <v>404</v>
      </c>
      <c r="C57" s="8" t="s">
        <v>405</v>
      </c>
      <c r="D57" s="2">
        <v>1</v>
      </c>
      <c r="E57" s="14">
        <f t="shared" si="10"/>
        <v>122</v>
      </c>
      <c r="F57" s="2">
        <v>22</v>
      </c>
      <c r="G57" s="2">
        <v>26</v>
      </c>
      <c r="H57" s="2">
        <v>15</v>
      </c>
      <c r="I57" s="2">
        <v>6</v>
      </c>
      <c r="J57" s="2">
        <v>16</v>
      </c>
      <c r="K57" s="2">
        <v>12</v>
      </c>
      <c r="L57" s="2">
        <v>14</v>
      </c>
      <c r="M57" s="2">
        <v>11</v>
      </c>
      <c r="N57" s="2">
        <f t="shared" si="11"/>
        <v>122</v>
      </c>
      <c r="O57" s="5">
        <f t="shared" si="12"/>
        <v>1.8811475409836065</v>
      </c>
      <c r="P57" s="5">
        <f t="shared" si="13"/>
        <v>1.304238485635195</v>
      </c>
      <c r="Q57" s="2">
        <v>0</v>
      </c>
      <c r="R57" s="2">
        <v>0</v>
      </c>
      <c r="S57" s="33"/>
    </row>
    <row r="58" spans="1:19" ht="21.75">
      <c r="A58" s="56"/>
      <c r="B58" s="3" t="s">
        <v>305</v>
      </c>
      <c r="C58" s="8" t="s">
        <v>306</v>
      </c>
      <c r="D58" s="2">
        <v>2</v>
      </c>
      <c r="E58" s="14">
        <f t="shared" si="10"/>
        <v>14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12</v>
      </c>
      <c r="N58" s="2">
        <f t="shared" si="11"/>
        <v>14</v>
      </c>
      <c r="O58" s="5">
        <f t="shared" si="12"/>
        <v>3.9285714285714284</v>
      </c>
      <c r="P58" s="5">
        <f t="shared" si="13"/>
        <v>0.17496355305594172</v>
      </c>
      <c r="Q58" s="2">
        <v>0</v>
      </c>
      <c r="R58" s="2">
        <v>0</v>
      </c>
      <c r="S58" s="33"/>
    </row>
    <row r="59" spans="1:19" ht="21.75">
      <c r="A59" s="56"/>
      <c r="B59" s="3" t="s">
        <v>307</v>
      </c>
      <c r="C59" s="8" t="s">
        <v>80</v>
      </c>
      <c r="D59" s="2">
        <v>2</v>
      </c>
      <c r="E59" s="14">
        <f t="shared" si="10"/>
        <v>14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14</v>
      </c>
      <c r="N59" s="2">
        <f>SUM(F59:M59)</f>
        <v>14</v>
      </c>
      <c r="O59" s="5">
        <f>(1*G59+1.5*H59+2*I59+2.5*J59+3*K59+3.5*L59+4*M59)/N59</f>
        <v>4</v>
      </c>
      <c r="P59" s="5">
        <f>SQRT((F59*0^2+G59*1^2+H59*1.5^2+I59*2^2+J59*2.5^2+K59*3^2+L59*3.5^2+M59*4^2)/N59-O59^2)</f>
        <v>0</v>
      </c>
      <c r="Q59" s="2">
        <v>0</v>
      </c>
      <c r="R59" s="2">
        <v>0</v>
      </c>
      <c r="S59" s="33"/>
    </row>
    <row r="60" spans="1:19" ht="21.75">
      <c r="A60" s="56"/>
      <c r="B60" s="3" t="s">
        <v>374</v>
      </c>
      <c r="C60" s="8" t="s">
        <v>375</v>
      </c>
      <c r="D60" s="2">
        <v>4</v>
      </c>
      <c r="E60" s="14">
        <f t="shared" si="10"/>
        <v>7</v>
      </c>
      <c r="F60" s="2">
        <v>0</v>
      </c>
      <c r="G60" s="2">
        <v>2</v>
      </c>
      <c r="H60" s="2">
        <v>0</v>
      </c>
      <c r="I60" s="2">
        <v>2</v>
      </c>
      <c r="J60" s="2">
        <v>0</v>
      </c>
      <c r="K60" s="2">
        <v>3</v>
      </c>
      <c r="L60" s="2">
        <v>0</v>
      </c>
      <c r="M60" s="2">
        <v>0</v>
      </c>
      <c r="N60" s="2">
        <f t="shared" si="11"/>
        <v>7</v>
      </c>
      <c r="O60" s="5">
        <f t="shared" si="12"/>
        <v>2.142857142857143</v>
      </c>
      <c r="P60" s="5">
        <f t="shared" si="13"/>
        <v>0.8329931278350431</v>
      </c>
      <c r="Q60" s="2">
        <v>0</v>
      </c>
      <c r="R60" s="2">
        <v>0</v>
      </c>
      <c r="S60" s="33"/>
    </row>
    <row r="61" spans="1:19" ht="21.75">
      <c r="A61" s="56"/>
      <c r="B61" s="3" t="s">
        <v>380</v>
      </c>
      <c r="C61" s="8" t="s">
        <v>381</v>
      </c>
      <c r="D61" s="2">
        <v>4</v>
      </c>
      <c r="E61" s="14">
        <f t="shared" si="10"/>
        <v>13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13</v>
      </c>
      <c r="N61" s="2">
        <f t="shared" si="11"/>
        <v>13</v>
      </c>
      <c r="O61" s="5">
        <f t="shared" si="12"/>
        <v>4</v>
      </c>
      <c r="P61" s="5">
        <f t="shared" si="13"/>
        <v>0</v>
      </c>
      <c r="Q61" s="2">
        <v>0</v>
      </c>
      <c r="R61" s="2">
        <v>0</v>
      </c>
      <c r="S61" s="33"/>
    </row>
    <row r="62" spans="1:19" ht="21.75">
      <c r="A62" s="56"/>
      <c r="B62" s="3" t="s">
        <v>388</v>
      </c>
      <c r="C62" s="3" t="s">
        <v>389</v>
      </c>
      <c r="D62" s="2">
        <v>4</v>
      </c>
      <c r="E62" s="14">
        <f t="shared" si="10"/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>
        <v>6</v>
      </c>
      <c r="N62" s="2">
        <f t="shared" si="11"/>
        <v>8</v>
      </c>
      <c r="O62" s="5">
        <f t="shared" si="12"/>
        <v>3.875</v>
      </c>
      <c r="P62" s="5">
        <f t="shared" si="13"/>
        <v>0.21650635094610965</v>
      </c>
      <c r="Q62" s="2">
        <v>0</v>
      </c>
      <c r="R62" s="2">
        <v>0</v>
      </c>
      <c r="S62" s="33"/>
    </row>
    <row r="63" spans="1:19" ht="21.75">
      <c r="A63" s="56"/>
      <c r="B63" s="3" t="s">
        <v>226</v>
      </c>
      <c r="C63" s="8" t="s">
        <v>227</v>
      </c>
      <c r="D63" s="2">
        <v>2</v>
      </c>
      <c r="E63" s="14">
        <f t="shared" si="10"/>
        <v>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3</v>
      </c>
      <c r="L63" s="2">
        <v>0</v>
      </c>
      <c r="M63" s="2">
        <v>6</v>
      </c>
      <c r="N63" s="2">
        <f t="shared" si="11"/>
        <v>9</v>
      </c>
      <c r="O63" s="5">
        <f t="shared" si="12"/>
        <v>3.6666666666666665</v>
      </c>
      <c r="P63" s="5">
        <f t="shared" si="13"/>
        <v>0.47140452079103273</v>
      </c>
      <c r="Q63" s="2">
        <v>0</v>
      </c>
      <c r="R63" s="2">
        <v>0</v>
      </c>
      <c r="S63" s="33"/>
    </row>
    <row r="64" spans="1:19" ht="21.75">
      <c r="A64" s="56"/>
      <c r="B64" s="3" t="s">
        <v>228</v>
      </c>
      <c r="C64" s="8" t="s">
        <v>229</v>
      </c>
      <c r="D64" s="2">
        <v>2</v>
      </c>
      <c r="E64" s="14">
        <f t="shared" si="10"/>
        <v>9</v>
      </c>
      <c r="F64" s="2">
        <v>0</v>
      </c>
      <c r="G64" s="2">
        <v>1</v>
      </c>
      <c r="H64" s="2">
        <v>3</v>
      </c>
      <c r="I64" s="2">
        <v>0</v>
      </c>
      <c r="J64" s="2">
        <v>0</v>
      </c>
      <c r="K64" s="2">
        <v>0</v>
      </c>
      <c r="L64" s="2">
        <v>0</v>
      </c>
      <c r="M64" s="2">
        <v>5</v>
      </c>
      <c r="N64" s="2">
        <f t="shared" si="11"/>
        <v>9</v>
      </c>
      <c r="O64" s="5">
        <f t="shared" si="12"/>
        <v>2.8333333333333335</v>
      </c>
      <c r="P64" s="5">
        <f t="shared" si="13"/>
        <v>1.312334645668635</v>
      </c>
      <c r="Q64" s="2">
        <v>0</v>
      </c>
      <c r="R64" s="2">
        <v>0</v>
      </c>
      <c r="S64" s="33"/>
    </row>
    <row r="65" spans="1:19" ht="21.75">
      <c r="A65" s="56"/>
      <c r="B65" s="3" t="s">
        <v>232</v>
      </c>
      <c r="C65" s="8" t="s">
        <v>233</v>
      </c>
      <c r="D65" s="2">
        <v>2</v>
      </c>
      <c r="E65" s="14">
        <f t="shared" si="10"/>
        <v>14</v>
      </c>
      <c r="F65" s="2">
        <v>0</v>
      </c>
      <c r="G65" s="2">
        <v>0</v>
      </c>
      <c r="H65" s="2">
        <v>2</v>
      </c>
      <c r="I65" s="2">
        <v>1</v>
      </c>
      <c r="J65" s="2">
        <v>6</v>
      </c>
      <c r="K65" s="2">
        <v>2</v>
      </c>
      <c r="L65" s="2">
        <v>1</v>
      </c>
      <c r="M65" s="2">
        <v>1</v>
      </c>
      <c r="N65" s="2">
        <f t="shared" si="11"/>
        <v>13</v>
      </c>
      <c r="O65" s="5">
        <f t="shared" si="12"/>
        <v>2.576923076923077</v>
      </c>
      <c r="P65" s="5">
        <f t="shared" si="13"/>
        <v>0.6749972605686241</v>
      </c>
      <c r="Q65" s="2">
        <v>1</v>
      </c>
      <c r="R65" s="2">
        <v>0</v>
      </c>
      <c r="S65" s="33"/>
    </row>
    <row r="66" spans="1:19" ht="21.75">
      <c r="A66" s="56"/>
      <c r="B66" s="3" t="s">
        <v>242</v>
      </c>
      <c r="C66" s="8" t="s">
        <v>243</v>
      </c>
      <c r="D66" s="2">
        <v>4</v>
      </c>
      <c r="E66" s="14">
        <f t="shared" si="10"/>
        <v>20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1</v>
      </c>
      <c r="M66" s="2">
        <v>15</v>
      </c>
      <c r="N66" s="2">
        <f t="shared" si="11"/>
        <v>17</v>
      </c>
      <c r="O66" s="5">
        <f t="shared" si="12"/>
        <v>3.8529411764705883</v>
      </c>
      <c r="P66" s="5">
        <f t="shared" si="13"/>
        <v>0.4778846120374089</v>
      </c>
      <c r="Q66" s="2">
        <v>0</v>
      </c>
      <c r="R66" s="2">
        <v>3</v>
      </c>
      <c r="S66" s="33"/>
    </row>
    <row r="67" spans="1:19" ht="21.75">
      <c r="A67" s="56"/>
      <c r="B67" s="3" t="s">
        <v>220</v>
      </c>
      <c r="C67" s="8" t="s">
        <v>221</v>
      </c>
      <c r="D67" s="2">
        <v>2</v>
      </c>
      <c r="E67" s="14">
        <f t="shared" si="10"/>
        <v>405</v>
      </c>
      <c r="F67" s="2">
        <v>2</v>
      </c>
      <c r="G67" s="2">
        <v>12</v>
      </c>
      <c r="H67" s="2">
        <v>18</v>
      </c>
      <c r="I67" s="2">
        <v>32</v>
      </c>
      <c r="J67" s="2">
        <v>50</v>
      </c>
      <c r="K67" s="2">
        <v>75</v>
      </c>
      <c r="L67" s="2">
        <v>95</v>
      </c>
      <c r="M67" s="2">
        <v>120</v>
      </c>
      <c r="N67" s="2">
        <f t="shared" si="11"/>
        <v>404</v>
      </c>
      <c r="O67" s="5">
        <f t="shared" si="12"/>
        <v>3.132425742574257</v>
      </c>
      <c r="P67" s="5">
        <f t="shared" si="13"/>
        <v>0.8438261850786871</v>
      </c>
      <c r="Q67" s="2">
        <v>0</v>
      </c>
      <c r="R67" s="2">
        <v>1</v>
      </c>
      <c r="S67" s="33"/>
    </row>
    <row r="68" spans="1:19" ht="21.75">
      <c r="A68" s="56"/>
      <c r="B68" s="3" t="s">
        <v>437</v>
      </c>
      <c r="C68" s="8" t="s">
        <v>438</v>
      </c>
      <c r="D68" s="2">
        <v>1</v>
      </c>
      <c r="E68" s="14">
        <f t="shared" si="10"/>
        <v>201</v>
      </c>
      <c r="F68" s="2">
        <v>0</v>
      </c>
      <c r="G68" s="2">
        <v>25</v>
      </c>
      <c r="H68" s="2">
        <v>13</v>
      </c>
      <c r="I68" s="2">
        <v>16</v>
      </c>
      <c r="J68" s="2">
        <v>20</v>
      </c>
      <c r="K68" s="2">
        <v>27</v>
      </c>
      <c r="L68" s="2">
        <v>31</v>
      </c>
      <c r="M68" s="2">
        <v>69</v>
      </c>
      <c r="N68" s="2">
        <f t="shared" si="11"/>
        <v>201</v>
      </c>
      <c r="O68" s="5">
        <f t="shared" si="12"/>
        <v>2.945273631840796</v>
      </c>
      <c r="P68" s="5">
        <f t="shared" si="13"/>
        <v>1.061300267812531</v>
      </c>
      <c r="Q68" s="2">
        <v>0</v>
      </c>
      <c r="R68" s="2">
        <v>0</v>
      </c>
      <c r="S68" s="33"/>
    </row>
    <row r="69" spans="1:19" ht="21.75">
      <c r="A69" s="56"/>
      <c r="B69" s="3" t="s">
        <v>439</v>
      </c>
      <c r="C69" s="8" t="s">
        <v>44</v>
      </c>
      <c r="D69" s="2">
        <v>2</v>
      </c>
      <c r="E69" s="14">
        <f t="shared" si="10"/>
        <v>122</v>
      </c>
      <c r="F69" s="2">
        <v>0</v>
      </c>
      <c r="G69" s="2">
        <v>3</v>
      </c>
      <c r="H69" s="2">
        <v>4</v>
      </c>
      <c r="I69" s="2">
        <v>8</v>
      </c>
      <c r="J69" s="2">
        <v>10</v>
      </c>
      <c r="K69" s="2">
        <v>7</v>
      </c>
      <c r="L69" s="2">
        <v>16</v>
      </c>
      <c r="M69" s="2">
        <v>74</v>
      </c>
      <c r="N69" s="2">
        <f t="shared" si="11"/>
        <v>122</v>
      </c>
      <c r="O69" s="5">
        <f t="shared" si="12"/>
        <v>3.4672131147540983</v>
      </c>
      <c r="P69" s="5">
        <f t="shared" si="13"/>
        <v>0.8241679980491428</v>
      </c>
      <c r="Q69" s="2">
        <v>0</v>
      </c>
      <c r="R69" s="2">
        <v>0</v>
      </c>
      <c r="S69" s="33"/>
    </row>
    <row r="70" spans="1:19" ht="21.75">
      <c r="A70" s="56"/>
      <c r="B70" s="3" t="s">
        <v>234</v>
      </c>
      <c r="C70" s="8" t="s">
        <v>235</v>
      </c>
      <c r="D70" s="2">
        <v>2</v>
      </c>
      <c r="E70" s="14">
        <f t="shared" si="10"/>
        <v>15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</v>
      </c>
      <c r="L70" s="2">
        <v>3</v>
      </c>
      <c r="M70" s="2">
        <v>9</v>
      </c>
      <c r="N70" s="2">
        <f t="shared" si="11"/>
        <v>14</v>
      </c>
      <c r="O70" s="5">
        <f t="shared" si="12"/>
        <v>3.75</v>
      </c>
      <c r="P70" s="5">
        <f t="shared" si="13"/>
        <v>0.3659625273556996</v>
      </c>
      <c r="Q70" s="2">
        <v>1</v>
      </c>
      <c r="R70" s="2">
        <v>0</v>
      </c>
      <c r="S70" s="33"/>
    </row>
    <row r="71" spans="1:18" ht="21.75">
      <c r="A71" s="56"/>
      <c r="B71" s="58" t="s">
        <v>463</v>
      </c>
      <c r="C71" s="58"/>
      <c r="D71" s="58"/>
      <c r="E71" s="34">
        <f>SUM(E54:E70)</f>
        <v>1497</v>
      </c>
      <c r="F71" s="34">
        <f aca="true" t="shared" si="16" ref="F71:N71">SUM(F54:F70)</f>
        <v>32</v>
      </c>
      <c r="G71" s="34">
        <f t="shared" si="16"/>
        <v>91</v>
      </c>
      <c r="H71" s="34">
        <f t="shared" si="16"/>
        <v>101</v>
      </c>
      <c r="I71" s="34">
        <f t="shared" si="16"/>
        <v>140</v>
      </c>
      <c r="J71" s="34">
        <f t="shared" si="16"/>
        <v>201</v>
      </c>
      <c r="K71" s="34">
        <f t="shared" si="16"/>
        <v>201</v>
      </c>
      <c r="L71" s="34">
        <f t="shared" si="16"/>
        <v>217</v>
      </c>
      <c r="M71" s="34">
        <f t="shared" si="16"/>
        <v>508</v>
      </c>
      <c r="N71" s="34">
        <f t="shared" si="16"/>
        <v>1491</v>
      </c>
      <c r="O71" s="59">
        <f t="shared" si="12"/>
        <v>2.96411804158283</v>
      </c>
      <c r="P71" s="59">
        <f t="shared" si="13"/>
        <v>1.0455200700052707</v>
      </c>
      <c r="Q71" s="34">
        <f>SUM(Q54:Q70)</f>
        <v>2</v>
      </c>
      <c r="R71" s="34">
        <f>SUM(R54:R70)</f>
        <v>4</v>
      </c>
    </row>
    <row r="72" spans="1:18" ht="22.5" thickBot="1">
      <c r="A72" s="62"/>
      <c r="B72" s="64" t="s">
        <v>464</v>
      </c>
      <c r="C72" s="64"/>
      <c r="D72" s="64"/>
      <c r="E72" s="41">
        <f>E71*100/$E$71</f>
        <v>100</v>
      </c>
      <c r="F72" s="41">
        <f aca="true" t="shared" si="17" ref="F72:M72">F71*100/$E$71</f>
        <v>2.137608550434202</v>
      </c>
      <c r="G72" s="41">
        <f t="shared" si="17"/>
        <v>6.078824315297261</v>
      </c>
      <c r="H72" s="41">
        <f t="shared" si="17"/>
        <v>6.74682698730795</v>
      </c>
      <c r="I72" s="41">
        <f t="shared" si="17"/>
        <v>9.352037408149632</v>
      </c>
      <c r="J72" s="41">
        <f t="shared" si="17"/>
        <v>13.42685370741483</v>
      </c>
      <c r="K72" s="41">
        <f t="shared" si="17"/>
        <v>13.42685370741483</v>
      </c>
      <c r="L72" s="41">
        <f t="shared" si="17"/>
        <v>14.495657982631931</v>
      </c>
      <c r="M72" s="41">
        <f t="shared" si="17"/>
        <v>33.934535738142955</v>
      </c>
      <c r="N72" s="41">
        <f>N71*100/$E$33</f>
        <v>1491</v>
      </c>
      <c r="O72" s="63"/>
      <c r="P72" s="63"/>
      <c r="Q72" s="41">
        <f>Q71*100/$E$71</f>
        <v>0.13360053440213762</v>
      </c>
      <c r="R72" s="41">
        <f>R71*100/$E$71</f>
        <v>0.26720106880427524</v>
      </c>
    </row>
    <row r="73" spans="1:18" ht="22.5" thickTop="1">
      <c r="A73" s="65" t="s">
        <v>11</v>
      </c>
      <c r="B73" s="65"/>
      <c r="C73" s="65"/>
      <c r="D73" s="65"/>
      <c r="E73" s="39">
        <f aca="true" t="shared" si="18" ref="E73:N73">SUM(E52,E71)</f>
        <v>5550</v>
      </c>
      <c r="F73" s="39">
        <f t="shared" si="18"/>
        <v>331</v>
      </c>
      <c r="G73" s="39">
        <f t="shared" si="18"/>
        <v>478</v>
      </c>
      <c r="H73" s="39">
        <f t="shared" si="18"/>
        <v>438</v>
      </c>
      <c r="I73" s="39">
        <f t="shared" si="18"/>
        <v>571</v>
      </c>
      <c r="J73" s="39">
        <f t="shared" si="18"/>
        <v>626</v>
      </c>
      <c r="K73" s="39">
        <f t="shared" si="18"/>
        <v>664</v>
      </c>
      <c r="L73" s="39">
        <f t="shared" si="18"/>
        <v>672</v>
      </c>
      <c r="M73" s="39">
        <f t="shared" si="18"/>
        <v>1753</v>
      </c>
      <c r="N73" s="39">
        <f t="shared" si="18"/>
        <v>5533</v>
      </c>
      <c r="O73" s="59">
        <f>(1*G73+1.5*H73+2*I73+2.5*J73+3*K73+3.5*L73+4*M73)/N73</f>
        <v>2.746791975420206</v>
      </c>
      <c r="P73" s="59">
        <f>SQRT((F73*0^2+G73*1^2+H73*1.5^2+I73*2^2+J73*2.5^2+K73*3^2+L73*3.5^2+M73*4^2)/N73-O73^2)</f>
        <v>1.2151712486251545</v>
      </c>
      <c r="Q73" s="39">
        <f>SUM(Q52,Q71)</f>
        <v>2</v>
      </c>
      <c r="R73" s="39">
        <f>SUM(R52,R71)</f>
        <v>15</v>
      </c>
    </row>
    <row r="74" spans="1:18" ht="22.5" thickBot="1">
      <c r="A74" s="64" t="s">
        <v>12</v>
      </c>
      <c r="B74" s="64"/>
      <c r="C74" s="64"/>
      <c r="D74" s="64"/>
      <c r="E74" s="41">
        <f>E73*100/$E$73</f>
        <v>100</v>
      </c>
      <c r="F74" s="41">
        <f aca="true" t="shared" si="19" ref="F74:N74">F73*100/$E$73</f>
        <v>5.963963963963964</v>
      </c>
      <c r="G74" s="41">
        <f t="shared" si="19"/>
        <v>8.612612612612613</v>
      </c>
      <c r="H74" s="41">
        <f t="shared" si="19"/>
        <v>7.891891891891892</v>
      </c>
      <c r="I74" s="41">
        <f t="shared" si="19"/>
        <v>10.288288288288289</v>
      </c>
      <c r="J74" s="41">
        <f t="shared" si="19"/>
        <v>11.27927927927928</v>
      </c>
      <c r="K74" s="41">
        <f t="shared" si="19"/>
        <v>11.963963963963964</v>
      </c>
      <c r="L74" s="41">
        <f t="shared" si="19"/>
        <v>12.108108108108109</v>
      </c>
      <c r="M74" s="41">
        <f t="shared" si="19"/>
        <v>31.585585585585587</v>
      </c>
      <c r="N74" s="41">
        <f t="shared" si="19"/>
        <v>99.69369369369369</v>
      </c>
      <c r="O74" s="63"/>
      <c r="P74" s="63"/>
      <c r="Q74" s="41">
        <f>Q73*100/$E$73</f>
        <v>0.036036036036036036</v>
      </c>
      <c r="R74" s="41">
        <f>R73*100/$E$73</f>
        <v>0.2702702702702703</v>
      </c>
    </row>
    <row r="75" ht="22.5" thickTop="1"/>
    <row r="77" spans="2:19" ht="23.25">
      <c r="B77" s="30"/>
      <c r="C77" s="31" t="s">
        <v>469</v>
      </c>
      <c r="R77" s="33"/>
      <c r="S77" s="33"/>
    </row>
    <row r="78" spans="1:19" ht="21.75">
      <c r="A78" s="53" t="s">
        <v>465</v>
      </c>
      <c r="B78" s="53" t="s">
        <v>0</v>
      </c>
      <c r="C78" s="53" t="s">
        <v>1</v>
      </c>
      <c r="D78" s="53" t="s">
        <v>189</v>
      </c>
      <c r="E78" s="61" t="s">
        <v>190</v>
      </c>
      <c r="F78" s="48" t="s">
        <v>191</v>
      </c>
      <c r="G78" s="49"/>
      <c r="H78" s="49"/>
      <c r="I78" s="49"/>
      <c r="J78" s="49"/>
      <c r="K78" s="49"/>
      <c r="L78" s="49"/>
      <c r="M78" s="50"/>
      <c r="N78" s="53" t="s">
        <v>192</v>
      </c>
      <c r="O78" s="53" t="s">
        <v>6</v>
      </c>
      <c r="P78" s="53" t="s">
        <v>7</v>
      </c>
      <c r="Q78" s="54" t="s">
        <v>193</v>
      </c>
      <c r="R78" s="54"/>
      <c r="S78" s="33"/>
    </row>
    <row r="79" spans="1:19" ht="21.75">
      <c r="A79" s="53"/>
      <c r="B79" s="53"/>
      <c r="C79" s="53"/>
      <c r="D79" s="53"/>
      <c r="E79" s="61"/>
      <c r="F79" s="2">
        <v>0</v>
      </c>
      <c r="G79" s="2">
        <v>1</v>
      </c>
      <c r="H79" s="2">
        <v>1.5</v>
      </c>
      <c r="I79" s="2">
        <v>2</v>
      </c>
      <c r="J79" s="2">
        <v>2.5</v>
      </c>
      <c r="K79" s="2">
        <v>3</v>
      </c>
      <c r="L79" s="2">
        <v>3.5</v>
      </c>
      <c r="M79" s="2">
        <v>4</v>
      </c>
      <c r="N79" s="53"/>
      <c r="O79" s="53"/>
      <c r="P79" s="53"/>
      <c r="Q79" s="2" t="s">
        <v>9</v>
      </c>
      <c r="R79" s="5" t="s">
        <v>10</v>
      </c>
      <c r="S79" s="33"/>
    </row>
    <row r="80" spans="1:19" ht="21.75" customHeight="1">
      <c r="A80" s="55" t="s">
        <v>461</v>
      </c>
      <c r="B80" s="3" t="s">
        <v>291</v>
      </c>
      <c r="C80" s="8" t="s">
        <v>164</v>
      </c>
      <c r="D80" s="2">
        <v>3</v>
      </c>
      <c r="E80" s="14">
        <f>SUM(Q80:R80,F80:M80)</f>
        <v>510</v>
      </c>
      <c r="F80" s="2">
        <v>47</v>
      </c>
      <c r="G80" s="2">
        <v>121</v>
      </c>
      <c r="H80" s="2">
        <v>73</v>
      </c>
      <c r="I80" s="2">
        <v>89</v>
      </c>
      <c r="J80" s="2">
        <v>63</v>
      </c>
      <c r="K80" s="2">
        <v>63</v>
      </c>
      <c r="L80" s="2">
        <v>33</v>
      </c>
      <c r="M80" s="2">
        <v>15</v>
      </c>
      <c r="N80" s="2">
        <f>SUM(F80:M80)</f>
        <v>504</v>
      </c>
      <c r="O80" s="5">
        <f>(1*G80+1.5*H80+2*I80+2.5*J80+3*K80+3.5*L80+4*M80)/N80</f>
        <v>1.8462301587301588</v>
      </c>
      <c r="P80" s="5">
        <f>SQRT((F80*0^2+G80*1^2+H80*1.5^2+I80*2^2+J80*2.5^2+K80*3^2+L80*3.5^2+M80*4^2)/N80-O80^2)</f>
        <v>1.0238551846283979</v>
      </c>
      <c r="Q80" s="2">
        <v>0</v>
      </c>
      <c r="R80" s="2">
        <v>6</v>
      </c>
      <c r="S80" s="33"/>
    </row>
    <row r="81" spans="1:19" ht="21.75">
      <c r="A81" s="56"/>
      <c r="B81" s="3" t="s">
        <v>197</v>
      </c>
      <c r="C81" s="8" t="s">
        <v>13</v>
      </c>
      <c r="D81" s="2">
        <v>3</v>
      </c>
      <c r="E81" s="14">
        <f aca="true" t="shared" si="20" ref="E81:E106">SUM(Q81:R81,F81:M81)</f>
        <v>515</v>
      </c>
      <c r="F81" s="2">
        <v>23</v>
      </c>
      <c r="G81" s="2">
        <v>82</v>
      </c>
      <c r="H81" s="2">
        <v>81</v>
      </c>
      <c r="I81" s="2">
        <v>81</v>
      </c>
      <c r="J81" s="2">
        <v>68</v>
      </c>
      <c r="K81" s="2">
        <v>50</v>
      </c>
      <c r="L81" s="2">
        <v>33</v>
      </c>
      <c r="M81" s="2">
        <v>79</v>
      </c>
      <c r="N81" s="2">
        <f aca="true" t="shared" si="21" ref="N81:N106">SUM(F81:M81)</f>
        <v>497</v>
      </c>
      <c r="O81" s="5">
        <f aca="true" t="shared" si="22" ref="O81:O107">(1*G81+1.5*H81+2*I81+2.5*J81+3*K81+3.5*L81+4*M81)/N81</f>
        <v>2.2474849094567406</v>
      </c>
      <c r="P81" s="5">
        <f aca="true" t="shared" si="23" ref="P81:P107">SQRT((F81*0^2+G81*1^2+H81*1.5^2+I81*2^2+J81*2.5^2+K81*3^2+L81*3.5^2+M81*4^2)/N81-O81^2)</f>
        <v>1.1178624292541854</v>
      </c>
      <c r="Q81" s="2">
        <v>1</v>
      </c>
      <c r="R81" s="2">
        <v>17</v>
      </c>
      <c r="S81" s="33"/>
    </row>
    <row r="82" spans="1:19" ht="21.75">
      <c r="A82" s="56"/>
      <c r="B82" s="3" t="s">
        <v>350</v>
      </c>
      <c r="C82" s="8" t="s">
        <v>351</v>
      </c>
      <c r="D82" s="2">
        <v>2</v>
      </c>
      <c r="E82" s="14">
        <f t="shared" si="20"/>
        <v>514</v>
      </c>
      <c r="F82" s="2">
        <v>1</v>
      </c>
      <c r="G82" s="2">
        <v>22</v>
      </c>
      <c r="H82" s="2">
        <v>10</v>
      </c>
      <c r="I82" s="2">
        <v>38</v>
      </c>
      <c r="J82" s="2">
        <v>113</v>
      </c>
      <c r="K82" s="2">
        <v>132</v>
      </c>
      <c r="L82" s="2">
        <v>98</v>
      </c>
      <c r="M82" s="2">
        <v>86</v>
      </c>
      <c r="N82" s="2">
        <f t="shared" si="21"/>
        <v>500</v>
      </c>
      <c r="O82" s="5">
        <f t="shared" si="22"/>
        <v>2.957</v>
      </c>
      <c r="P82" s="5">
        <f t="shared" si="23"/>
        <v>0.7685382228620781</v>
      </c>
      <c r="Q82" s="2">
        <v>1</v>
      </c>
      <c r="R82" s="2">
        <v>13</v>
      </c>
      <c r="S82" s="33"/>
    </row>
    <row r="83" spans="1:19" ht="21.75">
      <c r="A83" s="56"/>
      <c r="B83" s="3" t="s">
        <v>416</v>
      </c>
      <c r="C83" s="8" t="s">
        <v>40</v>
      </c>
      <c r="D83" s="2">
        <v>2</v>
      </c>
      <c r="E83" s="14">
        <f t="shared" si="20"/>
        <v>513</v>
      </c>
      <c r="F83" s="2">
        <v>36</v>
      </c>
      <c r="G83" s="2">
        <v>83</v>
      </c>
      <c r="H83" s="2">
        <v>48</v>
      </c>
      <c r="I83" s="2">
        <v>57</v>
      </c>
      <c r="J83" s="2">
        <v>60</v>
      </c>
      <c r="K83" s="2">
        <v>102</v>
      </c>
      <c r="L83" s="2">
        <v>51</v>
      </c>
      <c r="M83" s="2">
        <v>73</v>
      </c>
      <c r="N83" s="2">
        <f t="shared" si="21"/>
        <v>510</v>
      </c>
      <c r="O83" s="5">
        <f t="shared" si="22"/>
        <v>2.3441176470588236</v>
      </c>
      <c r="P83" s="5">
        <f t="shared" si="23"/>
        <v>1.1735294117647055</v>
      </c>
      <c r="Q83" s="2">
        <v>3</v>
      </c>
      <c r="R83" s="2">
        <v>0</v>
      </c>
      <c r="S83" s="33"/>
    </row>
    <row r="84" spans="1:19" ht="21.75">
      <c r="A84" s="56"/>
      <c r="B84" s="3" t="s">
        <v>417</v>
      </c>
      <c r="C84" s="8" t="s">
        <v>106</v>
      </c>
      <c r="D84" s="2">
        <v>2</v>
      </c>
      <c r="E84" s="14">
        <f t="shared" si="20"/>
        <v>513</v>
      </c>
      <c r="F84" s="2">
        <v>54</v>
      </c>
      <c r="G84" s="2">
        <v>72</v>
      </c>
      <c r="H84" s="2">
        <v>75</v>
      </c>
      <c r="I84" s="2">
        <v>61</v>
      </c>
      <c r="J84" s="2">
        <v>57</v>
      </c>
      <c r="K84" s="2">
        <v>74</v>
      </c>
      <c r="L84" s="2">
        <v>46</v>
      </c>
      <c r="M84" s="2">
        <v>67</v>
      </c>
      <c r="N84" s="2">
        <f t="shared" si="21"/>
        <v>506</v>
      </c>
      <c r="O84" s="5">
        <f t="shared" si="22"/>
        <v>2.1739130434782608</v>
      </c>
      <c r="P84" s="5">
        <f t="shared" si="23"/>
        <v>1.2184319380644455</v>
      </c>
      <c r="Q84" s="2">
        <v>2</v>
      </c>
      <c r="R84" s="2">
        <v>5</v>
      </c>
      <c r="S84" s="33"/>
    </row>
    <row r="85" spans="1:19" ht="21.75">
      <c r="A85" s="56"/>
      <c r="B85" s="3" t="s">
        <v>316</v>
      </c>
      <c r="C85" s="8" t="s">
        <v>41</v>
      </c>
      <c r="D85" s="2">
        <v>1</v>
      </c>
      <c r="E85" s="14">
        <f t="shared" si="20"/>
        <v>513</v>
      </c>
      <c r="F85" s="2">
        <v>13</v>
      </c>
      <c r="G85" s="2">
        <v>52</v>
      </c>
      <c r="H85" s="2">
        <v>32</v>
      </c>
      <c r="I85" s="2">
        <v>53</v>
      </c>
      <c r="J85" s="2">
        <v>69</v>
      </c>
      <c r="K85" s="2">
        <v>110</v>
      </c>
      <c r="L85" s="2">
        <v>45</v>
      </c>
      <c r="M85" s="2">
        <v>130</v>
      </c>
      <c r="N85" s="2">
        <f t="shared" si="21"/>
        <v>504</v>
      </c>
      <c r="O85" s="5">
        <f t="shared" si="22"/>
        <v>2.75</v>
      </c>
      <c r="P85" s="5">
        <f t="shared" si="23"/>
        <v>1.0699725556486346</v>
      </c>
      <c r="Q85" s="2">
        <v>1</v>
      </c>
      <c r="R85" s="2">
        <v>8</v>
      </c>
      <c r="S85" s="33"/>
    </row>
    <row r="86" spans="1:19" ht="21.75">
      <c r="A86" s="56"/>
      <c r="B86" s="3" t="s">
        <v>317</v>
      </c>
      <c r="C86" s="8" t="s">
        <v>318</v>
      </c>
      <c r="D86" s="2">
        <v>1</v>
      </c>
      <c r="E86" s="14">
        <f t="shared" si="20"/>
        <v>513</v>
      </c>
      <c r="F86" s="2">
        <v>3</v>
      </c>
      <c r="G86" s="2">
        <v>14</v>
      </c>
      <c r="H86" s="2">
        <v>0</v>
      </c>
      <c r="I86" s="2">
        <v>5</v>
      </c>
      <c r="J86" s="2">
        <v>133</v>
      </c>
      <c r="K86" s="2">
        <v>73</v>
      </c>
      <c r="L86" s="2">
        <v>175</v>
      </c>
      <c r="M86" s="2">
        <v>110</v>
      </c>
      <c r="N86" s="2">
        <f t="shared" si="21"/>
        <v>513</v>
      </c>
      <c r="O86" s="5">
        <f t="shared" si="22"/>
        <v>3.1734892787524367</v>
      </c>
      <c r="P86" s="5">
        <f t="shared" si="23"/>
        <v>0.7113113582149531</v>
      </c>
      <c r="Q86" s="2">
        <v>0</v>
      </c>
      <c r="R86" s="2">
        <v>0</v>
      </c>
      <c r="S86" s="33"/>
    </row>
    <row r="87" spans="1:19" ht="21.75">
      <c r="A87" s="56"/>
      <c r="B87" s="3" t="s">
        <v>395</v>
      </c>
      <c r="C87" s="8" t="s">
        <v>86</v>
      </c>
      <c r="D87" s="2">
        <v>1</v>
      </c>
      <c r="E87" s="14">
        <f t="shared" si="20"/>
        <v>514</v>
      </c>
      <c r="F87" s="2">
        <v>9</v>
      </c>
      <c r="G87" s="2">
        <v>25</v>
      </c>
      <c r="H87" s="2">
        <v>21</v>
      </c>
      <c r="I87" s="2">
        <v>31</v>
      </c>
      <c r="J87" s="2">
        <v>19</v>
      </c>
      <c r="K87" s="2">
        <v>21</v>
      </c>
      <c r="L87" s="2">
        <v>13</v>
      </c>
      <c r="M87" s="2">
        <v>374</v>
      </c>
      <c r="N87" s="2">
        <f t="shared" si="21"/>
        <v>513</v>
      </c>
      <c r="O87" s="5">
        <f t="shared" si="22"/>
        <v>3.4512670565302144</v>
      </c>
      <c r="P87" s="5">
        <f t="shared" si="23"/>
        <v>1.022916440228896</v>
      </c>
      <c r="Q87" s="2">
        <v>1</v>
      </c>
      <c r="R87" s="2">
        <v>0</v>
      </c>
      <c r="S87" s="33"/>
    </row>
    <row r="88" spans="1:19" ht="21.75">
      <c r="A88" s="56"/>
      <c r="B88" s="3" t="s">
        <v>254</v>
      </c>
      <c r="C88" s="8" t="s">
        <v>255</v>
      </c>
      <c r="D88" s="2">
        <v>2</v>
      </c>
      <c r="E88" s="14">
        <f t="shared" si="20"/>
        <v>516</v>
      </c>
      <c r="F88" s="2">
        <v>11</v>
      </c>
      <c r="G88" s="2">
        <v>4</v>
      </c>
      <c r="H88" s="2">
        <v>11</v>
      </c>
      <c r="I88" s="2">
        <v>28</v>
      </c>
      <c r="J88" s="2">
        <v>38</v>
      </c>
      <c r="K88" s="2">
        <v>72</v>
      </c>
      <c r="L88" s="2">
        <v>85</v>
      </c>
      <c r="M88" s="2">
        <v>267</v>
      </c>
      <c r="N88" s="2">
        <f t="shared" si="21"/>
        <v>516</v>
      </c>
      <c r="O88" s="5">
        <f t="shared" si="22"/>
        <v>3.397286821705426</v>
      </c>
      <c r="P88" s="5">
        <f t="shared" si="23"/>
        <v>0.8627253121619534</v>
      </c>
      <c r="Q88" s="2">
        <v>0</v>
      </c>
      <c r="R88" s="2">
        <v>0</v>
      </c>
      <c r="S88" s="33"/>
    </row>
    <row r="89" spans="1:19" ht="21.75">
      <c r="A89" s="56"/>
      <c r="B89" s="3" t="s">
        <v>440</v>
      </c>
      <c r="C89" s="8" t="s">
        <v>87</v>
      </c>
      <c r="D89" s="2">
        <v>3</v>
      </c>
      <c r="E89" s="14">
        <f t="shared" si="20"/>
        <v>515</v>
      </c>
      <c r="F89" s="2">
        <v>65</v>
      </c>
      <c r="G89" s="2">
        <v>80</v>
      </c>
      <c r="H89" s="2">
        <v>50</v>
      </c>
      <c r="I89" s="2">
        <v>73</v>
      </c>
      <c r="J89" s="2">
        <v>54</v>
      </c>
      <c r="K89" s="2">
        <v>61</v>
      </c>
      <c r="L89" s="2">
        <v>56</v>
      </c>
      <c r="M89" s="2">
        <v>67</v>
      </c>
      <c r="N89" s="2">
        <f t="shared" si="21"/>
        <v>506</v>
      </c>
      <c r="O89" s="5">
        <f t="shared" si="22"/>
        <v>2.1403162055335967</v>
      </c>
      <c r="P89" s="5">
        <f t="shared" si="23"/>
        <v>1.2660335725143423</v>
      </c>
      <c r="Q89" s="2">
        <v>2</v>
      </c>
      <c r="R89" s="2">
        <v>7</v>
      </c>
      <c r="S89" s="33"/>
    </row>
    <row r="90" spans="1:19" ht="21.75">
      <c r="A90" s="56"/>
      <c r="B90" s="58" t="s">
        <v>11</v>
      </c>
      <c r="C90" s="58"/>
      <c r="D90" s="58"/>
      <c r="E90" s="34">
        <f>SUM(E80:E89)</f>
        <v>5136</v>
      </c>
      <c r="F90" s="34">
        <f aca="true" t="shared" si="24" ref="F90:N90">SUM(F80:F89)</f>
        <v>262</v>
      </c>
      <c r="G90" s="34">
        <f t="shared" si="24"/>
        <v>555</v>
      </c>
      <c r="H90" s="34">
        <f t="shared" si="24"/>
        <v>401</v>
      </c>
      <c r="I90" s="34">
        <f t="shared" si="24"/>
        <v>516</v>
      </c>
      <c r="J90" s="34">
        <f t="shared" si="24"/>
        <v>674</v>
      </c>
      <c r="K90" s="34">
        <f t="shared" si="24"/>
        <v>758</v>
      </c>
      <c r="L90" s="34">
        <f t="shared" si="24"/>
        <v>635</v>
      </c>
      <c r="M90" s="34">
        <f>SUM(M80:M89)</f>
        <v>1268</v>
      </c>
      <c r="N90" s="34">
        <f t="shared" si="24"/>
        <v>5069</v>
      </c>
      <c r="O90" s="59">
        <f t="shared" si="22"/>
        <v>2.651805089761294</v>
      </c>
      <c r="P90" s="59">
        <f t="shared" si="23"/>
        <v>1.1731977555592987</v>
      </c>
      <c r="Q90" s="34">
        <f>SUM(Q80:Q89)</f>
        <v>11</v>
      </c>
      <c r="R90" s="34">
        <f>SUM(R80:R89)</f>
        <v>56</v>
      </c>
      <c r="S90" s="33"/>
    </row>
    <row r="91" spans="1:19" ht="22.5" thickBot="1">
      <c r="A91" s="57"/>
      <c r="B91" s="58" t="s">
        <v>12</v>
      </c>
      <c r="C91" s="58"/>
      <c r="D91" s="58"/>
      <c r="E91" s="41">
        <f>E90*100/$E$90</f>
        <v>100</v>
      </c>
      <c r="F91" s="41">
        <f aca="true" t="shared" si="25" ref="F91:N91">F90*100/$E$90</f>
        <v>5.101246105919003</v>
      </c>
      <c r="G91" s="41">
        <f t="shared" si="25"/>
        <v>10.80607476635514</v>
      </c>
      <c r="H91" s="41">
        <f t="shared" si="25"/>
        <v>7.807632398753894</v>
      </c>
      <c r="I91" s="41">
        <f t="shared" si="25"/>
        <v>10.046728971962617</v>
      </c>
      <c r="J91" s="41">
        <f t="shared" si="25"/>
        <v>13.123052959501557</v>
      </c>
      <c r="K91" s="41">
        <f t="shared" si="25"/>
        <v>14.758566978193146</v>
      </c>
      <c r="L91" s="41">
        <f t="shared" si="25"/>
        <v>12.363707165109034</v>
      </c>
      <c r="M91" s="41">
        <f t="shared" si="25"/>
        <v>24.68847352024922</v>
      </c>
      <c r="N91" s="41">
        <f t="shared" si="25"/>
        <v>98.69548286604362</v>
      </c>
      <c r="O91" s="60"/>
      <c r="P91" s="60"/>
      <c r="Q91" s="41">
        <f>Q90*100/$E$90</f>
        <v>0.21417445482866043</v>
      </c>
      <c r="R91" s="41">
        <f>R90*100/$E$90</f>
        <v>1.0903426791277258</v>
      </c>
      <c r="S91" s="33"/>
    </row>
    <row r="92" spans="1:19" ht="21.75" customHeight="1" thickTop="1">
      <c r="A92" s="55" t="s">
        <v>462</v>
      </c>
      <c r="B92" s="3" t="s">
        <v>201</v>
      </c>
      <c r="C92" s="8" t="s">
        <v>36</v>
      </c>
      <c r="D92" s="2">
        <v>3</v>
      </c>
      <c r="E92" s="14">
        <f t="shared" si="20"/>
        <v>274</v>
      </c>
      <c r="F92" s="2">
        <v>15</v>
      </c>
      <c r="G92" s="2">
        <v>36</v>
      </c>
      <c r="H92" s="2">
        <v>28</v>
      </c>
      <c r="I92" s="2">
        <v>47</v>
      </c>
      <c r="J92" s="2">
        <v>49</v>
      </c>
      <c r="K92" s="2">
        <v>37</v>
      </c>
      <c r="L92" s="2">
        <v>26</v>
      </c>
      <c r="M92" s="2">
        <v>32</v>
      </c>
      <c r="N92" s="2">
        <f t="shared" si="21"/>
        <v>270</v>
      </c>
      <c r="O92" s="5">
        <f t="shared" si="22"/>
        <v>2.312962962962963</v>
      </c>
      <c r="P92" s="5">
        <f t="shared" si="23"/>
        <v>1.0754923586167746</v>
      </c>
      <c r="Q92" s="2">
        <v>4</v>
      </c>
      <c r="R92" s="2">
        <v>0</v>
      </c>
      <c r="S92" s="33"/>
    </row>
    <row r="93" spans="1:19" ht="21.75">
      <c r="A93" s="56"/>
      <c r="B93" s="3" t="s">
        <v>286</v>
      </c>
      <c r="C93" s="8" t="s">
        <v>287</v>
      </c>
      <c r="D93" s="2">
        <v>1</v>
      </c>
      <c r="E93" s="14">
        <f t="shared" si="20"/>
        <v>89</v>
      </c>
      <c r="F93" s="2">
        <v>14</v>
      </c>
      <c r="G93" s="2">
        <v>5</v>
      </c>
      <c r="H93" s="2">
        <v>5</v>
      </c>
      <c r="I93" s="2">
        <v>7</v>
      </c>
      <c r="J93" s="2">
        <v>9</v>
      </c>
      <c r="K93" s="2">
        <v>13</v>
      </c>
      <c r="L93" s="2">
        <v>18</v>
      </c>
      <c r="M93" s="2">
        <v>18</v>
      </c>
      <c r="N93" s="2">
        <f t="shared" si="21"/>
        <v>89</v>
      </c>
      <c r="O93" s="5">
        <f t="shared" si="22"/>
        <v>2.50561797752809</v>
      </c>
      <c r="P93" s="5">
        <f t="shared" si="23"/>
        <v>1.3708325650766255</v>
      </c>
      <c r="Q93" s="2">
        <v>0</v>
      </c>
      <c r="R93" s="2">
        <v>0</v>
      </c>
      <c r="S93" s="33"/>
    </row>
    <row r="94" spans="1:19" ht="21.75">
      <c r="A94" s="56"/>
      <c r="B94" s="3" t="s">
        <v>408</v>
      </c>
      <c r="C94" s="8" t="s">
        <v>409</v>
      </c>
      <c r="D94" s="2">
        <v>1</v>
      </c>
      <c r="E94" s="14">
        <f t="shared" si="20"/>
        <v>88</v>
      </c>
      <c r="F94" s="2">
        <v>0</v>
      </c>
      <c r="G94" s="2">
        <v>8</v>
      </c>
      <c r="H94" s="2">
        <v>8</v>
      </c>
      <c r="I94" s="2">
        <v>36</v>
      </c>
      <c r="J94" s="2">
        <v>20</v>
      </c>
      <c r="K94" s="2">
        <v>14</v>
      </c>
      <c r="L94" s="2">
        <v>1</v>
      </c>
      <c r="M94" s="2">
        <v>1</v>
      </c>
      <c r="N94" s="2">
        <f t="shared" si="21"/>
        <v>88</v>
      </c>
      <c r="O94" s="5">
        <f t="shared" si="22"/>
        <v>2.1761363636363638</v>
      </c>
      <c r="P94" s="5">
        <f t="shared" si="23"/>
        <v>0.6079014420308116</v>
      </c>
      <c r="Q94" s="2">
        <v>0</v>
      </c>
      <c r="R94" s="2">
        <v>0</v>
      </c>
      <c r="S94" s="33"/>
    </row>
    <row r="95" spans="1:19" ht="21.75">
      <c r="A95" s="56"/>
      <c r="B95" s="3" t="s">
        <v>346</v>
      </c>
      <c r="C95" s="8" t="s">
        <v>347</v>
      </c>
      <c r="D95" s="2">
        <v>1</v>
      </c>
      <c r="E95" s="14">
        <f t="shared" si="20"/>
        <v>229</v>
      </c>
      <c r="F95" s="2">
        <v>9</v>
      </c>
      <c r="G95" s="2">
        <v>14</v>
      </c>
      <c r="H95" s="2">
        <v>22</v>
      </c>
      <c r="I95" s="2">
        <v>46</v>
      </c>
      <c r="J95" s="2">
        <v>35</v>
      </c>
      <c r="K95" s="2">
        <v>29</v>
      </c>
      <c r="L95" s="2">
        <v>28</v>
      </c>
      <c r="M95" s="2">
        <v>37</v>
      </c>
      <c r="N95" s="2">
        <f t="shared" si="21"/>
        <v>220</v>
      </c>
      <c r="O95" s="5">
        <f t="shared" si="22"/>
        <v>2.543181818181818</v>
      </c>
      <c r="P95" s="5">
        <f t="shared" si="23"/>
        <v>1.0430283111455991</v>
      </c>
      <c r="Q95" s="2">
        <v>1</v>
      </c>
      <c r="R95" s="2">
        <v>8</v>
      </c>
      <c r="S95" s="33"/>
    </row>
    <row r="96" spans="1:19" ht="21.75">
      <c r="A96" s="56"/>
      <c r="B96" s="3" t="s">
        <v>308</v>
      </c>
      <c r="C96" s="8" t="s">
        <v>309</v>
      </c>
      <c r="D96" s="2">
        <v>4</v>
      </c>
      <c r="E96" s="14">
        <f t="shared" si="20"/>
        <v>28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4</v>
      </c>
      <c r="L96" s="2">
        <v>7</v>
      </c>
      <c r="M96" s="2">
        <v>17</v>
      </c>
      <c r="N96" s="2">
        <f t="shared" si="21"/>
        <v>28</v>
      </c>
      <c r="O96" s="5">
        <f t="shared" si="22"/>
        <v>3.732142857142857</v>
      </c>
      <c r="P96" s="5">
        <f t="shared" si="23"/>
        <v>0.36552659804390547</v>
      </c>
      <c r="Q96" s="2">
        <v>0</v>
      </c>
      <c r="R96" s="2">
        <v>0</v>
      </c>
      <c r="S96" s="33"/>
    </row>
    <row r="97" spans="1:19" ht="21.75">
      <c r="A97" s="56"/>
      <c r="B97" s="3" t="s">
        <v>376</v>
      </c>
      <c r="C97" s="8" t="s">
        <v>377</v>
      </c>
      <c r="D97" s="2">
        <v>4</v>
      </c>
      <c r="E97" s="14">
        <f t="shared" si="20"/>
        <v>25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2">
        <v>22</v>
      </c>
      <c r="N97" s="2">
        <f t="shared" si="21"/>
        <v>25</v>
      </c>
      <c r="O97" s="5">
        <f t="shared" si="22"/>
        <v>3.94</v>
      </c>
      <c r="P97" s="5">
        <f t="shared" si="23"/>
        <v>0.1624807680927212</v>
      </c>
      <c r="Q97" s="2">
        <v>0</v>
      </c>
      <c r="R97" s="2">
        <v>0</v>
      </c>
      <c r="S97" s="33"/>
    </row>
    <row r="98" spans="1:19" ht="21.75">
      <c r="A98" s="56"/>
      <c r="B98" s="3" t="s">
        <v>382</v>
      </c>
      <c r="C98" s="8" t="s">
        <v>383</v>
      </c>
      <c r="D98" s="2">
        <v>4</v>
      </c>
      <c r="E98" s="14">
        <f t="shared" si="20"/>
        <v>5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4</v>
      </c>
      <c r="N98" s="2">
        <f t="shared" si="21"/>
        <v>4</v>
      </c>
      <c r="O98" s="5">
        <f t="shared" si="22"/>
        <v>4</v>
      </c>
      <c r="P98" s="5">
        <f t="shared" si="23"/>
        <v>0</v>
      </c>
      <c r="Q98" s="2">
        <v>0</v>
      </c>
      <c r="R98" s="2">
        <v>1</v>
      </c>
      <c r="S98" s="33"/>
    </row>
    <row r="99" spans="1:19" ht="21.75">
      <c r="A99" s="56"/>
      <c r="B99" s="3" t="s">
        <v>390</v>
      </c>
      <c r="C99" s="8" t="s">
        <v>391</v>
      </c>
      <c r="D99" s="2">
        <v>4</v>
      </c>
      <c r="E99" s="14">
        <f t="shared" si="20"/>
        <v>5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2</v>
      </c>
      <c r="L99" s="2">
        <v>0</v>
      </c>
      <c r="M99" s="2">
        <v>2</v>
      </c>
      <c r="N99" s="2">
        <f t="shared" si="21"/>
        <v>5</v>
      </c>
      <c r="O99" s="5">
        <f t="shared" si="22"/>
        <v>3.2</v>
      </c>
      <c r="P99" s="5">
        <f t="shared" si="23"/>
        <v>0.7483314773547874</v>
      </c>
      <c r="Q99" s="2">
        <v>0</v>
      </c>
      <c r="R99" s="2">
        <v>0</v>
      </c>
      <c r="S99" s="33"/>
    </row>
    <row r="100" spans="1:19" ht="21.75">
      <c r="A100" s="56"/>
      <c r="B100" s="3" t="s">
        <v>236</v>
      </c>
      <c r="C100" s="8" t="s">
        <v>237</v>
      </c>
      <c r="D100" s="2">
        <v>2</v>
      </c>
      <c r="E100" s="14">
        <f t="shared" si="20"/>
        <v>28</v>
      </c>
      <c r="F100" s="2">
        <v>4</v>
      </c>
      <c r="G100" s="2">
        <v>0</v>
      </c>
      <c r="H100" s="2">
        <v>0</v>
      </c>
      <c r="I100" s="2">
        <v>0</v>
      </c>
      <c r="J100" s="2">
        <v>1</v>
      </c>
      <c r="K100" s="2">
        <v>13</v>
      </c>
      <c r="L100" s="2">
        <v>8</v>
      </c>
      <c r="M100" s="2">
        <v>2</v>
      </c>
      <c r="N100" s="2">
        <f t="shared" si="21"/>
        <v>28</v>
      </c>
      <c r="O100" s="5">
        <f t="shared" si="22"/>
        <v>2.767857142857143</v>
      </c>
      <c r="P100" s="5">
        <f t="shared" si="23"/>
        <v>1.1762693968124613</v>
      </c>
      <c r="Q100" s="2">
        <v>0</v>
      </c>
      <c r="R100" s="2">
        <v>0</v>
      </c>
      <c r="S100" s="33"/>
    </row>
    <row r="101" spans="1:19" ht="21.75">
      <c r="A101" s="56"/>
      <c r="B101" s="3" t="s">
        <v>238</v>
      </c>
      <c r="C101" s="8" t="s">
        <v>239</v>
      </c>
      <c r="D101" s="2">
        <v>2</v>
      </c>
      <c r="E101" s="14">
        <f t="shared" si="20"/>
        <v>30</v>
      </c>
      <c r="F101" s="2">
        <v>3</v>
      </c>
      <c r="G101" s="2">
        <v>1</v>
      </c>
      <c r="H101" s="2">
        <v>0</v>
      </c>
      <c r="I101" s="2">
        <v>2</v>
      </c>
      <c r="J101" s="2">
        <v>1</v>
      </c>
      <c r="K101" s="2">
        <v>6</v>
      </c>
      <c r="L101" s="2">
        <v>1</v>
      </c>
      <c r="M101" s="2">
        <v>16</v>
      </c>
      <c r="N101" s="2">
        <f t="shared" si="21"/>
        <v>30</v>
      </c>
      <c r="O101" s="5">
        <f t="shared" si="22"/>
        <v>3.1</v>
      </c>
      <c r="P101" s="5">
        <f t="shared" si="23"/>
        <v>1.2806248474865694</v>
      </c>
      <c r="Q101" s="2">
        <v>0</v>
      </c>
      <c r="R101" s="2">
        <v>0</v>
      </c>
      <c r="S101" s="33"/>
    </row>
    <row r="102" spans="1:19" ht="21.75">
      <c r="A102" s="56"/>
      <c r="B102" s="3" t="s">
        <v>240</v>
      </c>
      <c r="C102" s="8" t="s">
        <v>241</v>
      </c>
      <c r="D102" s="2">
        <v>4</v>
      </c>
      <c r="E102" s="14">
        <f t="shared" si="20"/>
        <v>20</v>
      </c>
      <c r="F102" s="2">
        <v>0</v>
      </c>
      <c r="G102" s="2">
        <v>0</v>
      </c>
      <c r="H102" s="2">
        <v>0</v>
      </c>
      <c r="I102" s="2">
        <v>0</v>
      </c>
      <c r="J102" s="2">
        <v>2</v>
      </c>
      <c r="K102" s="2">
        <v>5</v>
      </c>
      <c r="L102" s="2">
        <v>5</v>
      </c>
      <c r="M102" s="2">
        <v>8</v>
      </c>
      <c r="N102" s="2">
        <f t="shared" si="21"/>
        <v>20</v>
      </c>
      <c r="O102" s="5">
        <f t="shared" si="22"/>
        <v>3.475</v>
      </c>
      <c r="P102" s="5">
        <f t="shared" si="23"/>
        <v>0.5117372372614679</v>
      </c>
      <c r="Q102" s="2">
        <v>0</v>
      </c>
      <c r="R102" s="2">
        <v>0</v>
      </c>
      <c r="S102" s="33"/>
    </row>
    <row r="103" spans="1:19" ht="21.75">
      <c r="A103" s="56"/>
      <c r="B103" s="3" t="s">
        <v>222</v>
      </c>
      <c r="C103" s="8" t="s">
        <v>223</v>
      </c>
      <c r="D103" s="2">
        <v>2</v>
      </c>
      <c r="E103" s="14">
        <f t="shared" si="20"/>
        <v>510</v>
      </c>
      <c r="F103" s="2">
        <v>12</v>
      </c>
      <c r="G103" s="2">
        <v>6</v>
      </c>
      <c r="H103" s="2">
        <v>3</v>
      </c>
      <c r="I103" s="2">
        <v>11</v>
      </c>
      <c r="J103" s="2">
        <v>22</v>
      </c>
      <c r="K103" s="2">
        <v>16</v>
      </c>
      <c r="L103" s="2">
        <v>34</v>
      </c>
      <c r="M103" s="2">
        <v>400</v>
      </c>
      <c r="N103" s="2">
        <f t="shared" si="21"/>
        <v>504</v>
      </c>
      <c r="O103" s="5">
        <f t="shared" si="22"/>
        <v>3.679563492063492</v>
      </c>
      <c r="P103" s="5">
        <f t="shared" si="23"/>
        <v>0.8103980796843361</v>
      </c>
      <c r="Q103" s="2">
        <v>2</v>
      </c>
      <c r="R103" s="2">
        <v>4</v>
      </c>
      <c r="S103" s="33"/>
    </row>
    <row r="104" spans="1:19" ht="21.75">
      <c r="A104" s="56"/>
      <c r="B104" s="3" t="s">
        <v>441</v>
      </c>
      <c r="C104" s="8" t="s">
        <v>442</v>
      </c>
      <c r="D104" s="2">
        <v>1</v>
      </c>
      <c r="E104" s="14">
        <f t="shared" si="20"/>
        <v>272</v>
      </c>
      <c r="F104" s="2">
        <v>0</v>
      </c>
      <c r="G104" s="2">
        <v>0</v>
      </c>
      <c r="H104" s="2">
        <v>0</v>
      </c>
      <c r="I104" s="2">
        <v>14</v>
      </c>
      <c r="J104" s="2">
        <v>46</v>
      </c>
      <c r="K104" s="2">
        <v>51</v>
      </c>
      <c r="L104" s="2">
        <v>64</v>
      </c>
      <c r="M104" s="2">
        <v>94</v>
      </c>
      <c r="N104" s="2">
        <f t="shared" si="21"/>
        <v>269</v>
      </c>
      <c r="O104" s="5">
        <f t="shared" si="22"/>
        <v>3.3308550185873607</v>
      </c>
      <c r="P104" s="5">
        <f t="shared" si="23"/>
        <v>0.6278952371172409</v>
      </c>
      <c r="Q104" s="2">
        <v>3</v>
      </c>
      <c r="R104" s="2">
        <v>0</v>
      </c>
      <c r="S104" s="33"/>
    </row>
    <row r="105" spans="1:19" ht="21.75">
      <c r="A105" s="56"/>
      <c r="B105" s="3" t="s">
        <v>443</v>
      </c>
      <c r="C105" s="8" t="s">
        <v>444</v>
      </c>
      <c r="D105" s="2">
        <v>2</v>
      </c>
      <c r="E105" s="14">
        <f t="shared" si="20"/>
        <v>129</v>
      </c>
      <c r="F105" s="2">
        <v>0</v>
      </c>
      <c r="G105" s="2">
        <v>0</v>
      </c>
      <c r="H105" s="2">
        <v>11</v>
      </c>
      <c r="I105" s="2">
        <v>21</v>
      </c>
      <c r="J105" s="2">
        <v>43</v>
      </c>
      <c r="K105" s="2">
        <v>39</v>
      </c>
      <c r="L105" s="2">
        <v>14</v>
      </c>
      <c r="M105" s="2">
        <v>0</v>
      </c>
      <c r="N105" s="2">
        <f t="shared" si="21"/>
        <v>128</v>
      </c>
      <c r="O105" s="5">
        <f t="shared" si="22"/>
        <v>2.59375</v>
      </c>
      <c r="P105" s="5">
        <f t="shared" si="23"/>
        <v>0.5510997527671374</v>
      </c>
      <c r="Q105" s="2">
        <v>1</v>
      </c>
      <c r="R105" s="2">
        <v>0</v>
      </c>
      <c r="S105" s="33"/>
    </row>
    <row r="106" spans="1:19" ht="21.75">
      <c r="A106" s="56"/>
      <c r="B106" s="3" t="s">
        <v>459</v>
      </c>
      <c r="C106" s="8" t="s">
        <v>460</v>
      </c>
      <c r="D106" s="2">
        <v>4</v>
      </c>
      <c r="E106" s="14">
        <f t="shared" si="20"/>
        <v>39</v>
      </c>
      <c r="F106" s="2">
        <v>0</v>
      </c>
      <c r="G106" s="2">
        <v>7</v>
      </c>
      <c r="H106" s="2">
        <v>5</v>
      </c>
      <c r="I106" s="2">
        <v>6</v>
      </c>
      <c r="J106" s="2">
        <v>7</v>
      </c>
      <c r="K106" s="2">
        <v>2</v>
      </c>
      <c r="L106" s="2">
        <v>6</v>
      </c>
      <c r="M106" s="2">
        <v>6</v>
      </c>
      <c r="N106" s="2">
        <f t="shared" si="21"/>
        <v>39</v>
      </c>
      <c r="O106" s="5">
        <f t="shared" si="22"/>
        <v>2.4358974358974357</v>
      </c>
      <c r="P106" s="5">
        <f t="shared" si="23"/>
        <v>1.0388571579427128</v>
      </c>
      <c r="Q106" s="2">
        <v>0</v>
      </c>
      <c r="R106" s="2">
        <v>0</v>
      </c>
      <c r="S106" s="33"/>
    </row>
    <row r="107" spans="1:18" ht="21.75">
      <c r="A107" s="56"/>
      <c r="B107" s="58" t="s">
        <v>463</v>
      </c>
      <c r="C107" s="58"/>
      <c r="D107" s="58"/>
      <c r="E107" s="34">
        <f aca="true" t="shared" si="26" ref="E107:N107">SUM(E92:E106)</f>
        <v>1771</v>
      </c>
      <c r="F107" s="34">
        <f t="shared" si="26"/>
        <v>57</v>
      </c>
      <c r="G107" s="34">
        <f t="shared" si="26"/>
        <v>77</v>
      </c>
      <c r="H107" s="34">
        <f t="shared" si="26"/>
        <v>82</v>
      </c>
      <c r="I107" s="34">
        <f t="shared" si="26"/>
        <v>191</v>
      </c>
      <c r="J107" s="34">
        <f t="shared" si="26"/>
        <v>235</v>
      </c>
      <c r="K107" s="34">
        <f t="shared" si="26"/>
        <v>231</v>
      </c>
      <c r="L107" s="34">
        <f t="shared" si="26"/>
        <v>215</v>
      </c>
      <c r="M107" s="34">
        <f t="shared" si="26"/>
        <v>659</v>
      </c>
      <c r="N107" s="34">
        <f t="shared" si="26"/>
        <v>1747</v>
      </c>
      <c r="O107" s="59">
        <f t="shared" si="22"/>
        <v>3.0057240984544933</v>
      </c>
      <c r="P107" s="59">
        <f t="shared" si="23"/>
        <v>1.0613528209512564</v>
      </c>
      <c r="Q107" s="34">
        <f>SUM(Q92:Q106)</f>
        <v>11</v>
      </c>
      <c r="R107" s="34">
        <f>SUM(R92:R106)</f>
        <v>13</v>
      </c>
    </row>
    <row r="108" spans="1:18" ht="22.5" thickBot="1">
      <c r="A108" s="62"/>
      <c r="B108" s="64" t="s">
        <v>464</v>
      </c>
      <c r="C108" s="64"/>
      <c r="D108" s="64"/>
      <c r="E108" s="41">
        <f>E107*100/$E$107</f>
        <v>100</v>
      </c>
      <c r="F108" s="41">
        <f aca="true" t="shared" si="27" ref="F108:N108">F107*100/$E$107</f>
        <v>3.2185206098249575</v>
      </c>
      <c r="G108" s="41">
        <f t="shared" si="27"/>
        <v>4.3478260869565215</v>
      </c>
      <c r="H108" s="41">
        <f t="shared" si="27"/>
        <v>4.630152456239413</v>
      </c>
      <c r="I108" s="41">
        <f t="shared" si="27"/>
        <v>10.784867306606436</v>
      </c>
      <c r="J108" s="41">
        <f t="shared" si="27"/>
        <v>13.269339356295879</v>
      </c>
      <c r="K108" s="41">
        <f t="shared" si="27"/>
        <v>13.043478260869565</v>
      </c>
      <c r="L108" s="41">
        <f t="shared" si="27"/>
        <v>12.140033879164314</v>
      </c>
      <c r="M108" s="41">
        <f t="shared" si="27"/>
        <v>37.210615471485035</v>
      </c>
      <c r="N108" s="41">
        <f t="shared" si="27"/>
        <v>98.64483342744212</v>
      </c>
      <c r="O108" s="63"/>
      <c r="P108" s="63"/>
      <c r="Q108" s="41">
        <f>Q107*100/$E$31</f>
        <v>13.924050632911392</v>
      </c>
      <c r="R108" s="41">
        <f>R107*100/$E$31</f>
        <v>16.455696202531644</v>
      </c>
    </row>
    <row r="109" spans="1:18" ht="22.5" thickTop="1">
      <c r="A109" s="65" t="s">
        <v>11</v>
      </c>
      <c r="B109" s="65"/>
      <c r="C109" s="65"/>
      <c r="D109" s="65"/>
      <c r="E109" s="39">
        <f>SUM(E90,E107)</f>
        <v>6907</v>
      </c>
      <c r="F109" s="39">
        <f aca="true" t="shared" si="28" ref="F109:N109">SUM(F90,F107)</f>
        <v>319</v>
      </c>
      <c r="G109" s="39">
        <f t="shared" si="28"/>
        <v>632</v>
      </c>
      <c r="H109" s="39">
        <f t="shared" si="28"/>
        <v>483</v>
      </c>
      <c r="I109" s="39">
        <f t="shared" si="28"/>
        <v>707</v>
      </c>
      <c r="J109" s="39">
        <f t="shared" si="28"/>
        <v>909</v>
      </c>
      <c r="K109" s="39">
        <f t="shared" si="28"/>
        <v>989</v>
      </c>
      <c r="L109" s="39">
        <f t="shared" si="28"/>
        <v>850</v>
      </c>
      <c r="M109" s="39">
        <f t="shared" si="28"/>
        <v>1927</v>
      </c>
      <c r="N109" s="39">
        <f t="shared" si="28"/>
        <v>6816</v>
      </c>
      <c r="O109" s="59">
        <f>(1*G109+1.5*H109+2*I109+2.5*J109+3*K109+3.5*L109+4*M109)/N109</f>
        <v>2.742517605633803</v>
      </c>
      <c r="P109" s="59">
        <f>SQRT((F109*0^2+G109*1^2+H109*1.5^2+I109*2^2+J109*2.5^2+K109*3^2+L109*3.5^2+M109*4^2)/N109-O109^2)</f>
        <v>1.1559462009143635</v>
      </c>
      <c r="Q109" s="39">
        <f>SUM(Q90,Q107)</f>
        <v>22</v>
      </c>
      <c r="R109" s="39">
        <f>SUM(R90,R107)</f>
        <v>69</v>
      </c>
    </row>
    <row r="110" spans="1:18" ht="22.5" thickBot="1">
      <c r="A110" s="64" t="s">
        <v>12</v>
      </c>
      <c r="B110" s="64"/>
      <c r="C110" s="64"/>
      <c r="D110" s="64"/>
      <c r="E110" s="41">
        <f>E109*100/$E$109</f>
        <v>100</v>
      </c>
      <c r="F110" s="41">
        <f aca="true" t="shared" si="29" ref="F110:N110">F109*100/$E$109</f>
        <v>4.618502968003475</v>
      </c>
      <c r="G110" s="41">
        <f t="shared" si="29"/>
        <v>9.150137541624439</v>
      </c>
      <c r="H110" s="41">
        <f t="shared" si="29"/>
        <v>6.992905747792095</v>
      </c>
      <c r="I110" s="41">
        <f t="shared" si="29"/>
        <v>10.23599247140582</v>
      </c>
      <c r="J110" s="41">
        <f t="shared" si="29"/>
        <v>13.16056174895034</v>
      </c>
      <c r="K110" s="41">
        <f t="shared" si="29"/>
        <v>14.318807007383814</v>
      </c>
      <c r="L110" s="41">
        <f t="shared" si="29"/>
        <v>12.306355870855654</v>
      </c>
      <c r="M110" s="41">
        <f t="shared" si="29"/>
        <v>27.899232662516287</v>
      </c>
      <c r="N110" s="41">
        <f t="shared" si="29"/>
        <v>98.68249601853192</v>
      </c>
      <c r="O110" s="63"/>
      <c r="P110" s="63"/>
      <c r="Q110" s="41">
        <f>Q109*100/$E$33</f>
        <v>22</v>
      </c>
      <c r="R110" s="41">
        <f>R109*100/$E$33</f>
        <v>69</v>
      </c>
    </row>
    <row r="111" ht="22.5" thickTop="1"/>
    <row r="114" spans="2:19" ht="23.25">
      <c r="B114" s="30"/>
      <c r="C114" s="31" t="s">
        <v>470</v>
      </c>
      <c r="R114" s="33"/>
      <c r="S114" s="33"/>
    </row>
    <row r="115" spans="1:19" ht="21.75">
      <c r="A115" s="53" t="s">
        <v>465</v>
      </c>
      <c r="B115" s="53" t="s">
        <v>0</v>
      </c>
      <c r="C115" s="53" t="s">
        <v>1</v>
      </c>
      <c r="D115" s="53" t="s">
        <v>189</v>
      </c>
      <c r="E115" s="61" t="s">
        <v>190</v>
      </c>
      <c r="F115" s="48" t="s">
        <v>191</v>
      </c>
      <c r="G115" s="49"/>
      <c r="H115" s="49"/>
      <c r="I115" s="49"/>
      <c r="J115" s="49"/>
      <c r="K115" s="49"/>
      <c r="L115" s="49"/>
      <c r="M115" s="50"/>
      <c r="N115" s="53" t="s">
        <v>192</v>
      </c>
      <c r="O115" s="53" t="s">
        <v>6</v>
      </c>
      <c r="P115" s="53" t="s">
        <v>7</v>
      </c>
      <c r="Q115" s="54" t="s">
        <v>193</v>
      </c>
      <c r="R115" s="54"/>
      <c r="S115" s="33"/>
    </row>
    <row r="116" spans="1:19" ht="21.75">
      <c r="A116" s="53"/>
      <c r="B116" s="53"/>
      <c r="C116" s="53"/>
      <c r="D116" s="53"/>
      <c r="E116" s="61"/>
      <c r="F116" s="2">
        <v>0</v>
      </c>
      <c r="G116" s="2">
        <v>1</v>
      </c>
      <c r="H116" s="2">
        <v>1.5</v>
      </c>
      <c r="I116" s="2">
        <v>2</v>
      </c>
      <c r="J116" s="2">
        <v>2.5</v>
      </c>
      <c r="K116" s="2">
        <v>3</v>
      </c>
      <c r="L116" s="2">
        <v>3.5</v>
      </c>
      <c r="M116" s="2">
        <v>4</v>
      </c>
      <c r="N116" s="53"/>
      <c r="O116" s="53"/>
      <c r="P116" s="53"/>
      <c r="Q116" s="2" t="s">
        <v>9</v>
      </c>
      <c r="R116" s="5" t="s">
        <v>10</v>
      </c>
      <c r="S116" s="33"/>
    </row>
    <row r="117" spans="1:19" ht="21.75" customHeight="1">
      <c r="A117" s="55" t="s">
        <v>461</v>
      </c>
      <c r="B117" s="3" t="s">
        <v>297</v>
      </c>
      <c r="C117" s="8" t="s">
        <v>290</v>
      </c>
      <c r="D117" s="2">
        <v>1</v>
      </c>
      <c r="E117" s="14">
        <f>SUM(Q117:R117,F117:M117)</f>
        <v>283</v>
      </c>
      <c r="F117" s="2">
        <v>17</v>
      </c>
      <c r="G117" s="2">
        <v>37</v>
      </c>
      <c r="H117" s="2">
        <v>20</v>
      </c>
      <c r="I117" s="2">
        <v>22</v>
      </c>
      <c r="J117" s="2">
        <v>32</v>
      </c>
      <c r="K117" s="2">
        <v>52</v>
      </c>
      <c r="L117" s="2">
        <v>57</v>
      </c>
      <c r="M117" s="2">
        <v>39</v>
      </c>
      <c r="N117" s="2">
        <f>SUM(F117:M117)</f>
        <v>276</v>
      </c>
      <c r="O117" s="5">
        <f>(1*G117+1.5*H117+2*I117+2.5*J117+3*K117+3.5*L117+4*M117)/N117</f>
        <v>2.545289855072464</v>
      </c>
      <c r="P117" s="5">
        <f>SQRT((F117*0^2+G117*1^2+H117*1.5^2+I117*2^2+J117*2.5^2+K117*3^2+L117*3.5^2+M117*4^2)/N117-O117^2)</f>
        <v>1.1612460149720145</v>
      </c>
      <c r="Q117" s="2">
        <v>7</v>
      </c>
      <c r="R117" s="2">
        <v>0</v>
      </c>
      <c r="S117" s="33"/>
    </row>
    <row r="118" spans="1:19" ht="21.75">
      <c r="A118" s="56"/>
      <c r="B118" s="3" t="s">
        <v>202</v>
      </c>
      <c r="C118" s="8" t="s">
        <v>196</v>
      </c>
      <c r="D118" s="2">
        <v>1</v>
      </c>
      <c r="E118" s="14">
        <f aca="true" t="shared" si="30" ref="E118:E140">SUM(Q118:R118,F118:M118)</f>
        <v>277</v>
      </c>
      <c r="F118" s="2">
        <v>15</v>
      </c>
      <c r="G118" s="2">
        <v>3</v>
      </c>
      <c r="H118" s="2">
        <v>15</v>
      </c>
      <c r="I118" s="2">
        <v>31</v>
      </c>
      <c r="J118" s="2">
        <v>38</v>
      </c>
      <c r="K118" s="2">
        <v>35</v>
      </c>
      <c r="L118" s="2">
        <v>64</v>
      </c>
      <c r="M118" s="2">
        <v>73</v>
      </c>
      <c r="N118" s="2">
        <f aca="true" t="shared" si="31" ref="N118:N140">SUM(F118:M118)</f>
        <v>274</v>
      </c>
      <c r="O118" s="5">
        <f aca="true" t="shared" si="32" ref="O118:O141">(1*G118+1.5*H118+2*I118+2.5*J118+3*K118+3.5*L118+4*M118)/N118</f>
        <v>2.9324817518248176</v>
      </c>
      <c r="P118" s="5">
        <f aca="true" t="shared" si="33" ref="P118:P141">SQRT((F118*0^2+G118*1^2+H118*1.5^2+I118*2^2+J118*2.5^2+K118*3^2+L118*3.5^2+M118*4^2)/N118-O118^2)</f>
        <v>1.0619512965462894</v>
      </c>
      <c r="Q118" s="2">
        <v>0</v>
      </c>
      <c r="R118" s="2">
        <v>3</v>
      </c>
      <c r="S118" s="33"/>
    </row>
    <row r="119" spans="1:19" ht="21.75">
      <c r="A119" s="56"/>
      <c r="B119" s="3" t="s">
        <v>352</v>
      </c>
      <c r="C119" s="8" t="s">
        <v>351</v>
      </c>
      <c r="D119" s="2">
        <v>1.5</v>
      </c>
      <c r="E119" s="14">
        <f t="shared" si="30"/>
        <v>282</v>
      </c>
      <c r="F119" s="2">
        <v>28</v>
      </c>
      <c r="G119" s="2">
        <v>23</v>
      </c>
      <c r="H119" s="2">
        <v>20</v>
      </c>
      <c r="I119" s="2">
        <v>35</v>
      </c>
      <c r="J119" s="2">
        <v>27</v>
      </c>
      <c r="K119" s="2">
        <v>77</v>
      </c>
      <c r="L119" s="2">
        <v>37</v>
      </c>
      <c r="M119" s="2">
        <v>30</v>
      </c>
      <c r="N119" s="2">
        <f t="shared" si="31"/>
        <v>277</v>
      </c>
      <c r="O119" s="5">
        <f t="shared" si="32"/>
        <v>2.422382671480144</v>
      </c>
      <c r="P119" s="5">
        <f t="shared" si="33"/>
        <v>1.1675226440290833</v>
      </c>
      <c r="Q119" s="2">
        <v>5</v>
      </c>
      <c r="R119" s="2">
        <v>0</v>
      </c>
      <c r="S119" s="33"/>
    </row>
    <row r="120" spans="1:19" ht="21.75">
      <c r="A120" s="56"/>
      <c r="B120" s="3" t="s">
        <v>353</v>
      </c>
      <c r="C120" s="8" t="s">
        <v>354</v>
      </c>
      <c r="D120" s="2">
        <v>1.5</v>
      </c>
      <c r="E120" s="14">
        <f t="shared" si="30"/>
        <v>279</v>
      </c>
      <c r="F120" s="2">
        <v>8</v>
      </c>
      <c r="G120" s="2">
        <v>17</v>
      </c>
      <c r="H120" s="2">
        <v>16</v>
      </c>
      <c r="I120" s="2">
        <v>28</v>
      </c>
      <c r="J120" s="2">
        <v>46</v>
      </c>
      <c r="K120" s="2">
        <v>67</v>
      </c>
      <c r="L120" s="2">
        <v>55</v>
      </c>
      <c r="M120" s="2">
        <v>42</v>
      </c>
      <c r="N120" s="2">
        <f t="shared" si="31"/>
        <v>279</v>
      </c>
      <c r="O120" s="5">
        <f t="shared" si="32"/>
        <v>2.772401433691756</v>
      </c>
      <c r="P120" s="5">
        <f t="shared" si="33"/>
        <v>0.9593858008312683</v>
      </c>
      <c r="Q120" s="2">
        <v>0</v>
      </c>
      <c r="R120" s="2">
        <v>0</v>
      </c>
      <c r="S120" s="33"/>
    </row>
    <row r="121" spans="1:19" ht="21.75">
      <c r="A121" s="56"/>
      <c r="B121" s="3" t="s">
        <v>422</v>
      </c>
      <c r="C121" s="8" t="s">
        <v>413</v>
      </c>
      <c r="D121" s="2">
        <v>1</v>
      </c>
      <c r="E121" s="14">
        <f t="shared" si="30"/>
        <v>282</v>
      </c>
      <c r="F121" s="2">
        <v>55</v>
      </c>
      <c r="G121" s="2">
        <v>30</v>
      </c>
      <c r="H121" s="2">
        <v>17</v>
      </c>
      <c r="I121" s="2">
        <v>41</v>
      </c>
      <c r="J121" s="2">
        <v>26</v>
      </c>
      <c r="K121" s="2">
        <v>57</v>
      </c>
      <c r="L121" s="2">
        <v>40</v>
      </c>
      <c r="M121" s="2">
        <v>10</v>
      </c>
      <c r="N121" s="2">
        <f t="shared" si="31"/>
        <v>276</v>
      </c>
      <c r="O121" s="5">
        <f t="shared" si="32"/>
        <v>2.005434782608696</v>
      </c>
      <c r="P121" s="5">
        <f t="shared" si="33"/>
        <v>1.2736769888137447</v>
      </c>
      <c r="Q121" s="2">
        <v>6</v>
      </c>
      <c r="R121" s="2">
        <v>0</v>
      </c>
      <c r="S121" s="33"/>
    </row>
    <row r="122" spans="1:19" ht="21.75">
      <c r="A122" s="56"/>
      <c r="B122" s="3" t="s">
        <v>423</v>
      </c>
      <c r="C122" s="8" t="s">
        <v>415</v>
      </c>
      <c r="D122" s="2">
        <v>1</v>
      </c>
      <c r="E122" s="14">
        <f t="shared" si="30"/>
        <v>281</v>
      </c>
      <c r="F122" s="2">
        <v>33</v>
      </c>
      <c r="G122" s="2">
        <v>21</v>
      </c>
      <c r="H122" s="2">
        <v>15</v>
      </c>
      <c r="I122" s="2">
        <v>20</v>
      </c>
      <c r="J122" s="2">
        <v>35</v>
      </c>
      <c r="K122" s="2">
        <v>37</v>
      </c>
      <c r="L122" s="2">
        <v>44</v>
      </c>
      <c r="M122" s="2">
        <v>71</v>
      </c>
      <c r="N122" s="2">
        <f t="shared" si="31"/>
        <v>276</v>
      </c>
      <c r="O122" s="5">
        <f t="shared" si="32"/>
        <v>2.608695652173913</v>
      </c>
      <c r="P122" s="5">
        <f t="shared" si="33"/>
        <v>1.3232030889545179</v>
      </c>
      <c r="Q122" s="2">
        <v>5</v>
      </c>
      <c r="R122" s="2">
        <v>0</v>
      </c>
      <c r="S122" s="33"/>
    </row>
    <row r="123" spans="1:19" ht="21.75">
      <c r="A123" s="56"/>
      <c r="B123" s="3" t="s">
        <v>333</v>
      </c>
      <c r="C123" s="8" t="s">
        <v>313</v>
      </c>
      <c r="D123" s="2">
        <v>0.5</v>
      </c>
      <c r="E123" s="14">
        <f t="shared" si="30"/>
        <v>281</v>
      </c>
      <c r="F123" s="2">
        <v>25</v>
      </c>
      <c r="G123" s="2">
        <v>33</v>
      </c>
      <c r="H123" s="2">
        <v>21</v>
      </c>
      <c r="I123" s="2">
        <v>43</v>
      </c>
      <c r="J123" s="2">
        <v>48</v>
      </c>
      <c r="K123" s="2">
        <v>74</v>
      </c>
      <c r="L123" s="2">
        <v>21</v>
      </c>
      <c r="M123" s="2">
        <v>13</v>
      </c>
      <c r="N123" s="2">
        <f t="shared" si="31"/>
        <v>278</v>
      </c>
      <c r="O123" s="5">
        <f t="shared" si="32"/>
        <v>2.223021582733813</v>
      </c>
      <c r="P123" s="5">
        <f t="shared" si="33"/>
        <v>1.0554290304814946</v>
      </c>
      <c r="Q123" s="2">
        <v>3</v>
      </c>
      <c r="R123" s="2">
        <v>0</v>
      </c>
      <c r="S123" s="33"/>
    </row>
    <row r="124" spans="1:19" ht="21.75">
      <c r="A124" s="56"/>
      <c r="B124" s="3" t="s">
        <v>334</v>
      </c>
      <c r="C124" s="8" t="s">
        <v>315</v>
      </c>
      <c r="D124" s="2">
        <v>0.5</v>
      </c>
      <c r="E124" s="14">
        <f t="shared" si="30"/>
        <v>276</v>
      </c>
      <c r="F124" s="2">
        <v>0</v>
      </c>
      <c r="G124" s="2">
        <v>0</v>
      </c>
      <c r="H124" s="2">
        <v>0</v>
      </c>
      <c r="I124" s="2">
        <v>2</v>
      </c>
      <c r="J124" s="2">
        <v>4</v>
      </c>
      <c r="K124" s="2">
        <v>9</v>
      </c>
      <c r="L124" s="2">
        <v>43</v>
      </c>
      <c r="M124" s="2">
        <v>218</v>
      </c>
      <c r="N124" s="2">
        <f t="shared" si="31"/>
        <v>276</v>
      </c>
      <c r="O124" s="5">
        <f t="shared" si="32"/>
        <v>3.8532608695652173</v>
      </c>
      <c r="P124" s="5">
        <f t="shared" si="33"/>
        <v>0.33409549759356033</v>
      </c>
      <c r="Q124" s="2">
        <v>0</v>
      </c>
      <c r="R124" s="2">
        <v>0</v>
      </c>
      <c r="S124" s="33"/>
    </row>
    <row r="125" spans="1:19" ht="21.75">
      <c r="A125" s="56"/>
      <c r="B125" s="3" t="s">
        <v>398</v>
      </c>
      <c r="C125" s="8" t="s">
        <v>394</v>
      </c>
      <c r="D125" s="2">
        <v>0.5</v>
      </c>
      <c r="E125" s="14">
        <f t="shared" si="30"/>
        <v>280</v>
      </c>
      <c r="F125" s="2">
        <v>44</v>
      </c>
      <c r="G125" s="2">
        <v>12</v>
      </c>
      <c r="H125" s="2">
        <v>9</v>
      </c>
      <c r="I125" s="2">
        <v>9</v>
      </c>
      <c r="J125" s="2">
        <v>14</v>
      </c>
      <c r="K125" s="2">
        <v>17</v>
      </c>
      <c r="L125" s="2">
        <v>24</v>
      </c>
      <c r="M125" s="2">
        <v>149</v>
      </c>
      <c r="N125" s="2">
        <f t="shared" si="31"/>
        <v>278</v>
      </c>
      <c r="O125" s="5">
        <f t="shared" si="32"/>
        <v>2.911870503597122</v>
      </c>
      <c r="P125" s="5">
        <f t="shared" si="33"/>
        <v>1.5048970749696684</v>
      </c>
      <c r="Q125" s="2">
        <v>0</v>
      </c>
      <c r="R125" s="2">
        <v>2</v>
      </c>
      <c r="S125" s="33"/>
    </row>
    <row r="126" spans="1:19" ht="21.75">
      <c r="A126" s="56"/>
      <c r="B126" s="3" t="s">
        <v>276</v>
      </c>
      <c r="C126" s="8" t="s">
        <v>253</v>
      </c>
      <c r="D126" s="2">
        <v>1</v>
      </c>
      <c r="E126" s="14">
        <f t="shared" si="30"/>
        <v>280</v>
      </c>
      <c r="F126" s="2">
        <v>30</v>
      </c>
      <c r="G126" s="2">
        <v>4</v>
      </c>
      <c r="H126" s="2">
        <v>6</v>
      </c>
      <c r="I126" s="2">
        <v>10</v>
      </c>
      <c r="J126" s="2">
        <v>12</v>
      </c>
      <c r="K126" s="2">
        <v>11</v>
      </c>
      <c r="L126" s="2">
        <v>21</v>
      </c>
      <c r="M126" s="2">
        <v>186</v>
      </c>
      <c r="N126" s="2">
        <f>SUM(F126:M126)</f>
        <v>280</v>
      </c>
      <c r="O126" s="5">
        <f>(1*G126+1.5*H126+2*I126+2.5*J126+3*K126+3.5*L126+4*M126)/N126</f>
        <v>3.2625</v>
      </c>
      <c r="P126" s="5">
        <f>SQRT((F126*0^2+G126*1^2+H126*1.5^2+I126*2^2+J126*2.5^2+K126*3^2+L126*3.5^2+M126*4^2)/N126-O126^2)</f>
        <v>1.3153710095851827</v>
      </c>
      <c r="Q126" s="2">
        <v>0</v>
      </c>
      <c r="R126" s="2">
        <v>0</v>
      </c>
      <c r="S126" s="33"/>
    </row>
    <row r="127" spans="1:19" ht="21.75">
      <c r="A127" s="56"/>
      <c r="B127" s="3" t="s">
        <v>454</v>
      </c>
      <c r="C127" s="8" t="s">
        <v>436</v>
      </c>
      <c r="D127" s="2">
        <v>2</v>
      </c>
      <c r="E127" s="14">
        <f t="shared" si="30"/>
        <v>276</v>
      </c>
      <c r="F127" s="2">
        <v>25</v>
      </c>
      <c r="G127" s="2">
        <v>28</v>
      </c>
      <c r="H127" s="2">
        <v>23</v>
      </c>
      <c r="I127" s="2">
        <v>19</v>
      </c>
      <c r="J127" s="2">
        <v>39</v>
      </c>
      <c r="K127" s="2">
        <v>53</v>
      </c>
      <c r="L127" s="2">
        <v>43</v>
      </c>
      <c r="M127" s="2">
        <v>42</v>
      </c>
      <c r="N127" s="2">
        <f>SUM(F127:M127)</f>
        <v>272</v>
      </c>
      <c r="O127" s="5">
        <f>(1*G127+1.5*H127+2*I127+2.5*J127+3*K127+3.5*L127+4*M127)/N127</f>
        <v>2.483455882352941</v>
      </c>
      <c r="P127" s="5">
        <f>SQRT((F127*0^2+G127*1^2+H127*1.5^2+I127*2^2+J127*2.5^2+K127*3^2+L127*3.5^2+M127*4^2)/N127-O127^2)</f>
        <v>1.2091494815124675</v>
      </c>
      <c r="Q127" s="2">
        <v>0</v>
      </c>
      <c r="R127" s="2">
        <v>4</v>
      </c>
      <c r="S127" s="33"/>
    </row>
    <row r="128" spans="1:19" ht="21.75">
      <c r="A128" s="56"/>
      <c r="B128" s="58" t="s">
        <v>11</v>
      </c>
      <c r="C128" s="58"/>
      <c r="D128" s="58"/>
      <c r="E128" s="34">
        <f>SUM(E117:E127)</f>
        <v>3077</v>
      </c>
      <c r="F128" s="34">
        <f aca="true" t="shared" si="34" ref="F128:N128">SUM(F117:F127)</f>
        <v>280</v>
      </c>
      <c r="G128" s="34">
        <f t="shared" si="34"/>
        <v>208</v>
      </c>
      <c r="H128" s="34">
        <f t="shared" si="34"/>
        <v>162</v>
      </c>
      <c r="I128" s="34">
        <f t="shared" si="34"/>
        <v>260</v>
      </c>
      <c r="J128" s="34">
        <f t="shared" si="34"/>
        <v>321</v>
      </c>
      <c r="K128" s="34">
        <f t="shared" si="34"/>
        <v>489</v>
      </c>
      <c r="L128" s="34">
        <f t="shared" si="34"/>
        <v>449</v>
      </c>
      <c r="M128" s="34">
        <f t="shared" si="34"/>
        <v>873</v>
      </c>
      <c r="N128" s="34">
        <f t="shared" si="34"/>
        <v>3042</v>
      </c>
      <c r="O128" s="59">
        <f t="shared" si="32"/>
        <v>2.7297830374753453</v>
      </c>
      <c r="P128" s="59">
        <f t="shared" si="33"/>
        <v>1.2587473889099763</v>
      </c>
      <c r="Q128" s="34">
        <f>SUM(Q117:Q127)</f>
        <v>26</v>
      </c>
      <c r="R128" s="34">
        <f>SUM(R117:R127)</f>
        <v>9</v>
      </c>
      <c r="S128" s="33"/>
    </row>
    <row r="129" spans="1:19" ht="22.5" thickBot="1">
      <c r="A129" s="57"/>
      <c r="B129" s="58" t="s">
        <v>12</v>
      </c>
      <c r="C129" s="58"/>
      <c r="D129" s="58"/>
      <c r="E129" s="41">
        <f>E128*100/$E$128</f>
        <v>100</v>
      </c>
      <c r="F129" s="41">
        <f aca="true" t="shared" si="35" ref="F129:N129">F128*100/$E$128</f>
        <v>9.099772505687358</v>
      </c>
      <c r="G129" s="41">
        <f t="shared" si="35"/>
        <v>6.759831004224894</v>
      </c>
      <c r="H129" s="41">
        <f t="shared" si="35"/>
        <v>5.264868378290543</v>
      </c>
      <c r="I129" s="41">
        <f t="shared" si="35"/>
        <v>8.449788755281118</v>
      </c>
      <c r="J129" s="41">
        <f t="shared" si="35"/>
        <v>10.43223919402015</v>
      </c>
      <c r="K129" s="41">
        <f t="shared" si="35"/>
        <v>15.892102697432565</v>
      </c>
      <c r="L129" s="41">
        <f t="shared" si="35"/>
        <v>14.592135196620085</v>
      </c>
      <c r="M129" s="41">
        <f t="shared" si="35"/>
        <v>28.371790705232367</v>
      </c>
      <c r="N129" s="41">
        <f t="shared" si="35"/>
        <v>98.86252843678908</v>
      </c>
      <c r="O129" s="60"/>
      <c r="P129" s="60"/>
      <c r="Q129" s="41">
        <f>Q128*100/$E$128</f>
        <v>0.8449788755281118</v>
      </c>
      <c r="R129" s="41">
        <f>R128*100/$E$128</f>
        <v>0.29249268768280795</v>
      </c>
      <c r="S129" s="33"/>
    </row>
    <row r="130" spans="1:19" ht="21.75" customHeight="1" thickTop="1">
      <c r="A130" s="55" t="s">
        <v>462</v>
      </c>
      <c r="B130" s="3" t="s">
        <v>293</v>
      </c>
      <c r="C130" s="8" t="s">
        <v>294</v>
      </c>
      <c r="D130" s="2">
        <v>1</v>
      </c>
      <c r="E130" s="14">
        <f t="shared" si="30"/>
        <v>78</v>
      </c>
      <c r="F130" s="2">
        <v>0</v>
      </c>
      <c r="G130" s="2">
        <v>3</v>
      </c>
      <c r="H130" s="2">
        <v>5</v>
      </c>
      <c r="I130" s="2">
        <v>8</v>
      </c>
      <c r="J130" s="2">
        <v>23</v>
      </c>
      <c r="K130" s="2">
        <v>17</v>
      </c>
      <c r="L130" s="2">
        <v>9</v>
      </c>
      <c r="M130" s="2">
        <v>13</v>
      </c>
      <c r="N130" s="2">
        <f t="shared" si="31"/>
        <v>78</v>
      </c>
      <c r="O130" s="5">
        <f t="shared" si="32"/>
        <v>2.801282051282051</v>
      </c>
      <c r="P130" s="5">
        <f t="shared" si="33"/>
        <v>0.7939666061800877</v>
      </c>
      <c r="Q130" s="2">
        <v>0</v>
      </c>
      <c r="R130" s="2">
        <v>0</v>
      </c>
      <c r="S130" s="33"/>
    </row>
    <row r="131" spans="1:19" ht="21.75">
      <c r="A131" s="56"/>
      <c r="B131" s="3" t="s">
        <v>203</v>
      </c>
      <c r="C131" s="8" t="s">
        <v>200</v>
      </c>
      <c r="D131" s="2">
        <v>2</v>
      </c>
      <c r="E131" s="14">
        <f t="shared" si="30"/>
        <v>134</v>
      </c>
      <c r="F131" s="2">
        <v>2</v>
      </c>
      <c r="G131" s="2">
        <v>17</v>
      </c>
      <c r="H131" s="2">
        <v>32</v>
      </c>
      <c r="I131" s="2">
        <v>27</v>
      </c>
      <c r="J131" s="2">
        <v>20</v>
      </c>
      <c r="K131" s="2">
        <v>23</v>
      </c>
      <c r="L131" s="2">
        <v>6</v>
      </c>
      <c r="M131" s="2">
        <v>7</v>
      </c>
      <c r="N131" s="2">
        <f t="shared" si="31"/>
        <v>134</v>
      </c>
      <c r="O131" s="5">
        <f t="shared" si="32"/>
        <v>2.1417910447761193</v>
      </c>
      <c r="P131" s="5">
        <f t="shared" si="33"/>
        <v>0.8630299373461069</v>
      </c>
      <c r="Q131" s="2">
        <v>0</v>
      </c>
      <c r="R131" s="2">
        <v>0</v>
      </c>
      <c r="S131" s="33"/>
    </row>
    <row r="132" spans="1:19" ht="21.75">
      <c r="A132" s="56"/>
      <c r="B132" s="3" t="s">
        <v>204</v>
      </c>
      <c r="C132" s="8" t="s">
        <v>205</v>
      </c>
      <c r="D132" s="2">
        <v>1.5</v>
      </c>
      <c r="E132" s="14">
        <f t="shared" si="30"/>
        <v>37</v>
      </c>
      <c r="F132" s="2">
        <v>0</v>
      </c>
      <c r="G132" s="2">
        <v>4</v>
      </c>
      <c r="H132" s="2">
        <v>10</v>
      </c>
      <c r="I132" s="2">
        <v>15</v>
      </c>
      <c r="J132" s="2">
        <v>5</v>
      </c>
      <c r="K132" s="2">
        <v>2</v>
      </c>
      <c r="L132" s="2">
        <v>1</v>
      </c>
      <c r="M132" s="2">
        <v>0</v>
      </c>
      <c r="N132" s="2">
        <f t="shared" si="31"/>
        <v>37</v>
      </c>
      <c r="O132" s="5">
        <f t="shared" si="32"/>
        <v>1.9189189189189189</v>
      </c>
      <c r="P132" s="5">
        <f t="shared" si="33"/>
        <v>0.5636933409355194</v>
      </c>
      <c r="Q132" s="2">
        <v>0</v>
      </c>
      <c r="R132" s="2">
        <v>0</v>
      </c>
      <c r="S132" s="33"/>
    </row>
    <row r="133" spans="1:19" ht="21.75">
      <c r="A133" s="56"/>
      <c r="B133" s="3" t="s">
        <v>355</v>
      </c>
      <c r="C133" s="8" t="s">
        <v>356</v>
      </c>
      <c r="D133" s="2">
        <v>1</v>
      </c>
      <c r="E133" s="14">
        <f t="shared" si="30"/>
        <v>134</v>
      </c>
      <c r="F133" s="2">
        <v>0</v>
      </c>
      <c r="G133" s="2">
        <v>1</v>
      </c>
      <c r="H133" s="2">
        <v>10</v>
      </c>
      <c r="I133" s="2">
        <v>34</v>
      </c>
      <c r="J133" s="2">
        <v>47</v>
      </c>
      <c r="K133" s="2">
        <v>24</v>
      </c>
      <c r="L133" s="2">
        <v>12</v>
      </c>
      <c r="M133" s="2">
        <v>6</v>
      </c>
      <c r="N133" s="2">
        <f t="shared" si="31"/>
        <v>134</v>
      </c>
      <c r="O133" s="5">
        <f t="shared" si="32"/>
        <v>2.533582089552239</v>
      </c>
      <c r="P133" s="5">
        <f t="shared" si="33"/>
        <v>0.623536379368223</v>
      </c>
      <c r="Q133" s="2">
        <v>0</v>
      </c>
      <c r="R133" s="2">
        <v>0</v>
      </c>
      <c r="S133" s="33"/>
    </row>
    <row r="134" spans="1:19" ht="21.75">
      <c r="A134" s="56"/>
      <c r="B134" s="3" t="s">
        <v>357</v>
      </c>
      <c r="C134" s="8" t="s">
        <v>358</v>
      </c>
      <c r="D134" s="2">
        <v>1.5</v>
      </c>
      <c r="E134" s="14">
        <f t="shared" si="30"/>
        <v>134</v>
      </c>
      <c r="F134" s="2">
        <v>3</v>
      </c>
      <c r="G134" s="2">
        <v>7</v>
      </c>
      <c r="H134" s="2">
        <v>14</v>
      </c>
      <c r="I134" s="2">
        <v>19</v>
      </c>
      <c r="J134" s="2">
        <v>34</v>
      </c>
      <c r="K134" s="2">
        <v>30</v>
      </c>
      <c r="L134" s="2">
        <v>11</v>
      </c>
      <c r="M134" s="2">
        <v>16</v>
      </c>
      <c r="N134" s="2">
        <f t="shared" si="31"/>
        <v>134</v>
      </c>
      <c r="O134" s="5">
        <f t="shared" si="32"/>
        <v>2.5634328358208953</v>
      </c>
      <c r="P134" s="5">
        <f t="shared" si="33"/>
        <v>0.8944723321331188</v>
      </c>
      <c r="Q134" s="2">
        <v>0</v>
      </c>
      <c r="R134" s="2">
        <v>0</v>
      </c>
      <c r="S134" s="33"/>
    </row>
    <row r="135" spans="1:19" ht="21.75">
      <c r="A135" s="56"/>
      <c r="B135" s="3" t="s">
        <v>418</v>
      </c>
      <c r="C135" s="8" t="s">
        <v>419</v>
      </c>
      <c r="D135" s="2">
        <v>1</v>
      </c>
      <c r="E135" s="14">
        <f t="shared" si="30"/>
        <v>78</v>
      </c>
      <c r="F135" s="2">
        <v>5</v>
      </c>
      <c r="G135" s="2">
        <v>9</v>
      </c>
      <c r="H135" s="2">
        <v>13</v>
      </c>
      <c r="I135" s="2">
        <v>8</v>
      </c>
      <c r="J135" s="2">
        <v>8</v>
      </c>
      <c r="K135" s="2">
        <v>5</v>
      </c>
      <c r="L135" s="2">
        <v>6</v>
      </c>
      <c r="M135" s="2">
        <v>24</v>
      </c>
      <c r="N135" s="2">
        <f t="shared" si="31"/>
        <v>78</v>
      </c>
      <c r="O135" s="5">
        <f t="shared" si="32"/>
        <v>2.519230769230769</v>
      </c>
      <c r="P135" s="5">
        <f t="shared" si="33"/>
        <v>1.279629122181621</v>
      </c>
      <c r="Q135" s="2">
        <v>0</v>
      </c>
      <c r="R135" s="2">
        <v>0</v>
      </c>
      <c r="S135" s="33"/>
    </row>
    <row r="136" spans="1:19" ht="21.75">
      <c r="A136" s="56"/>
      <c r="B136" s="3" t="s">
        <v>319</v>
      </c>
      <c r="C136" s="8" t="s">
        <v>320</v>
      </c>
      <c r="D136" s="2">
        <v>2</v>
      </c>
      <c r="E136" s="14">
        <f t="shared" si="30"/>
        <v>19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4</v>
      </c>
      <c r="M136" s="2">
        <v>14</v>
      </c>
      <c r="N136" s="2">
        <f t="shared" si="31"/>
        <v>19</v>
      </c>
      <c r="O136" s="5">
        <f t="shared" si="32"/>
        <v>3.6842105263157894</v>
      </c>
      <c r="P136" s="5">
        <f t="shared" si="33"/>
        <v>0.8916354918998644</v>
      </c>
      <c r="Q136" s="2">
        <v>0</v>
      </c>
      <c r="R136" s="2">
        <v>0</v>
      </c>
      <c r="S136" s="33"/>
    </row>
    <row r="137" spans="1:19" ht="21.75">
      <c r="A137" s="56"/>
      <c r="B137" s="3" t="s">
        <v>396</v>
      </c>
      <c r="C137" s="8" t="s">
        <v>397</v>
      </c>
      <c r="D137" s="2">
        <v>2</v>
      </c>
      <c r="E137" s="14">
        <f t="shared" si="30"/>
        <v>7</v>
      </c>
      <c r="F137" s="2">
        <v>0</v>
      </c>
      <c r="G137" s="2">
        <v>1</v>
      </c>
      <c r="H137" s="2">
        <v>0</v>
      </c>
      <c r="I137" s="2">
        <v>0</v>
      </c>
      <c r="J137" s="2">
        <v>0</v>
      </c>
      <c r="K137" s="2">
        <v>6</v>
      </c>
      <c r="L137" s="2">
        <v>0</v>
      </c>
      <c r="M137" s="2">
        <v>0</v>
      </c>
      <c r="N137" s="2">
        <f t="shared" si="31"/>
        <v>7</v>
      </c>
      <c r="O137" s="5">
        <f t="shared" si="32"/>
        <v>2.7142857142857144</v>
      </c>
      <c r="P137" s="5">
        <f t="shared" si="33"/>
        <v>0.6998542122237643</v>
      </c>
      <c r="Q137" s="2">
        <v>0</v>
      </c>
      <c r="R137" s="2">
        <v>0</v>
      </c>
      <c r="S137" s="33"/>
    </row>
    <row r="138" spans="1:19" ht="21.75">
      <c r="A138" s="56"/>
      <c r="B138" s="3" t="s">
        <v>266</v>
      </c>
      <c r="C138" s="8" t="s">
        <v>267</v>
      </c>
      <c r="D138" s="2">
        <v>2</v>
      </c>
      <c r="E138" s="14">
        <f t="shared" si="30"/>
        <v>3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3</v>
      </c>
      <c r="M138" s="2">
        <v>0</v>
      </c>
      <c r="N138" s="2">
        <f t="shared" si="31"/>
        <v>3</v>
      </c>
      <c r="O138" s="5">
        <f t="shared" si="32"/>
        <v>3.5</v>
      </c>
      <c r="P138" s="5">
        <f t="shared" si="33"/>
        <v>0</v>
      </c>
      <c r="Q138" s="2">
        <v>0</v>
      </c>
      <c r="R138" s="2">
        <v>0</v>
      </c>
      <c r="S138" s="33"/>
    </row>
    <row r="139" spans="1:19" ht="21.75">
      <c r="A139" s="56"/>
      <c r="B139" s="3" t="s">
        <v>256</v>
      </c>
      <c r="C139" s="8" t="s">
        <v>257</v>
      </c>
      <c r="D139" s="2">
        <v>1</v>
      </c>
      <c r="E139" s="14">
        <f t="shared" si="30"/>
        <v>288</v>
      </c>
      <c r="F139" s="2">
        <v>0</v>
      </c>
      <c r="G139" s="2">
        <v>1</v>
      </c>
      <c r="H139" s="2">
        <v>23</v>
      </c>
      <c r="I139" s="2">
        <v>14</v>
      </c>
      <c r="J139" s="2">
        <v>41</v>
      </c>
      <c r="K139" s="2">
        <v>28</v>
      </c>
      <c r="L139" s="2">
        <v>50</v>
      </c>
      <c r="M139" s="2">
        <v>117</v>
      </c>
      <c r="N139" s="2">
        <f t="shared" si="31"/>
        <v>274</v>
      </c>
      <c r="O139" s="5">
        <f t="shared" si="32"/>
        <v>3.259124087591241</v>
      </c>
      <c r="P139" s="5">
        <f t="shared" si="33"/>
        <v>0.835136663891601</v>
      </c>
      <c r="Q139" s="2">
        <v>14</v>
      </c>
      <c r="R139" s="2">
        <v>0</v>
      </c>
      <c r="S139" s="33"/>
    </row>
    <row r="140" spans="1:19" ht="21.75">
      <c r="A140" s="56"/>
      <c r="B140" s="3" t="s">
        <v>445</v>
      </c>
      <c r="C140" s="8" t="s">
        <v>438</v>
      </c>
      <c r="D140" s="2">
        <v>1</v>
      </c>
      <c r="E140" s="14">
        <f t="shared" si="30"/>
        <v>118</v>
      </c>
      <c r="F140" s="2">
        <v>35</v>
      </c>
      <c r="G140" s="2">
        <v>19</v>
      </c>
      <c r="H140" s="2">
        <v>8</v>
      </c>
      <c r="I140" s="2">
        <v>9</v>
      </c>
      <c r="J140" s="2">
        <v>8</v>
      </c>
      <c r="K140" s="2">
        <v>11</v>
      </c>
      <c r="L140" s="2">
        <v>9</v>
      </c>
      <c r="M140" s="2">
        <v>16</v>
      </c>
      <c r="N140" s="2">
        <f t="shared" si="31"/>
        <v>115</v>
      </c>
      <c r="O140" s="5">
        <f t="shared" si="32"/>
        <v>1.7173913043478262</v>
      </c>
      <c r="P140" s="5">
        <f t="shared" si="33"/>
        <v>1.471660456441913</v>
      </c>
      <c r="Q140" s="2">
        <v>3</v>
      </c>
      <c r="R140" s="2">
        <v>0</v>
      </c>
      <c r="S140" s="33"/>
    </row>
    <row r="141" spans="1:18" ht="21.75">
      <c r="A141" s="56"/>
      <c r="B141" s="58" t="s">
        <v>463</v>
      </c>
      <c r="C141" s="58"/>
      <c r="D141" s="58"/>
      <c r="E141" s="34">
        <f aca="true" t="shared" si="36" ref="E141:N141">SUM(E130:E140)</f>
        <v>1030</v>
      </c>
      <c r="F141" s="34">
        <f t="shared" si="36"/>
        <v>46</v>
      </c>
      <c r="G141" s="34">
        <f t="shared" si="36"/>
        <v>62</v>
      </c>
      <c r="H141" s="34">
        <f t="shared" si="36"/>
        <v>115</v>
      </c>
      <c r="I141" s="34">
        <f t="shared" si="36"/>
        <v>134</v>
      </c>
      <c r="J141" s="34">
        <f t="shared" si="36"/>
        <v>186</v>
      </c>
      <c r="K141" s="34">
        <f t="shared" si="36"/>
        <v>146</v>
      </c>
      <c r="L141" s="34">
        <f t="shared" si="36"/>
        <v>111</v>
      </c>
      <c r="M141" s="34">
        <f t="shared" si="36"/>
        <v>213</v>
      </c>
      <c r="N141" s="34">
        <f t="shared" si="36"/>
        <v>1013</v>
      </c>
      <c r="O141" s="59">
        <f t="shared" si="32"/>
        <v>2.6120434353405724</v>
      </c>
      <c r="P141" s="59">
        <f t="shared" si="33"/>
        <v>1.0836362818771976</v>
      </c>
      <c r="Q141" s="34">
        <f>SUM(Q130:Q140)</f>
        <v>17</v>
      </c>
      <c r="R141" s="34">
        <f>SUM(R130:R140)</f>
        <v>0</v>
      </c>
    </row>
    <row r="142" spans="1:18" ht="22.5" thickBot="1">
      <c r="A142" s="62"/>
      <c r="B142" s="64" t="s">
        <v>464</v>
      </c>
      <c r="C142" s="64"/>
      <c r="D142" s="64"/>
      <c r="E142" s="41">
        <f>E141*100/$E$141</f>
        <v>100</v>
      </c>
      <c r="F142" s="41">
        <f aca="true" t="shared" si="37" ref="F142:N142">F141*100/$E$141</f>
        <v>4.466019417475728</v>
      </c>
      <c r="G142" s="41">
        <f t="shared" si="37"/>
        <v>6.019417475728155</v>
      </c>
      <c r="H142" s="41">
        <f t="shared" si="37"/>
        <v>11.16504854368932</v>
      </c>
      <c r="I142" s="41">
        <f t="shared" si="37"/>
        <v>13.009708737864077</v>
      </c>
      <c r="J142" s="41">
        <f t="shared" si="37"/>
        <v>18.058252427184467</v>
      </c>
      <c r="K142" s="41">
        <f t="shared" si="37"/>
        <v>14.174757281553399</v>
      </c>
      <c r="L142" s="41">
        <f t="shared" si="37"/>
        <v>10.776699029126213</v>
      </c>
      <c r="M142" s="41">
        <f t="shared" si="37"/>
        <v>20.679611650485437</v>
      </c>
      <c r="N142" s="41">
        <f t="shared" si="37"/>
        <v>98.3495145631068</v>
      </c>
      <c r="O142" s="63"/>
      <c r="P142" s="63"/>
      <c r="Q142" s="41">
        <f>Q141*100/$E$28</f>
        <v>4.370179948586118</v>
      </c>
      <c r="R142" s="41">
        <f>R141*100/$E$28</f>
        <v>0</v>
      </c>
    </row>
    <row r="143" spans="1:18" ht="22.5" thickTop="1">
      <c r="A143" s="65" t="s">
        <v>11</v>
      </c>
      <c r="B143" s="65"/>
      <c r="C143" s="65"/>
      <c r="D143" s="65"/>
      <c r="E143" s="39">
        <f>SUM(E128,E141)</f>
        <v>4107</v>
      </c>
      <c r="F143" s="39">
        <f aca="true" t="shared" si="38" ref="F143:N143">SUM(F128,F141)</f>
        <v>326</v>
      </c>
      <c r="G143" s="39">
        <f t="shared" si="38"/>
        <v>270</v>
      </c>
      <c r="H143" s="39">
        <f t="shared" si="38"/>
        <v>277</v>
      </c>
      <c r="I143" s="39">
        <f t="shared" si="38"/>
        <v>394</v>
      </c>
      <c r="J143" s="39">
        <f t="shared" si="38"/>
        <v>507</v>
      </c>
      <c r="K143" s="39">
        <f t="shared" si="38"/>
        <v>635</v>
      </c>
      <c r="L143" s="39">
        <f t="shared" si="38"/>
        <v>560</v>
      </c>
      <c r="M143" s="39">
        <f t="shared" si="38"/>
        <v>1086</v>
      </c>
      <c r="N143" s="39">
        <f t="shared" si="38"/>
        <v>4055</v>
      </c>
      <c r="O143" s="59">
        <f>(1*G143+1.5*H143+2*I143+2.5*J143+3*K143+3.5*L143+4*M143)/N143</f>
        <v>2.7003699136868065</v>
      </c>
      <c r="P143" s="59">
        <f>SQRT((F143*0^2+G143*1^2+H143*1.5^2+I143*2^2+J143*2.5^2+K143*3^2+L143*3.5^2+M143*4^2)/N143-O143^2)</f>
        <v>1.2184311480030525</v>
      </c>
      <c r="Q143" s="39">
        <f>SUM(Q128,Q141)</f>
        <v>43</v>
      </c>
      <c r="R143" s="39">
        <f>SUM(R128,R141)</f>
        <v>9</v>
      </c>
    </row>
    <row r="144" spans="1:18" ht="22.5" thickBot="1">
      <c r="A144" s="64" t="s">
        <v>12</v>
      </c>
      <c r="B144" s="64"/>
      <c r="C144" s="64"/>
      <c r="D144" s="64"/>
      <c r="E144" s="41">
        <f>E143*100/$E$143</f>
        <v>100</v>
      </c>
      <c r="F144" s="41">
        <f aca="true" t="shared" si="39" ref="F144:N144">F143*100/$E$143</f>
        <v>7.937667397126857</v>
      </c>
      <c r="G144" s="41">
        <f t="shared" si="39"/>
        <v>6.574141709276844</v>
      </c>
      <c r="H144" s="41">
        <f t="shared" si="39"/>
        <v>6.744582420258096</v>
      </c>
      <c r="I144" s="41">
        <f t="shared" si="39"/>
        <v>9.593377160944728</v>
      </c>
      <c r="J144" s="41">
        <f t="shared" si="39"/>
        <v>12.344777209642075</v>
      </c>
      <c r="K144" s="41">
        <f t="shared" si="39"/>
        <v>15.461407353299245</v>
      </c>
      <c r="L144" s="41">
        <f t="shared" si="39"/>
        <v>13.635256878500122</v>
      </c>
      <c r="M144" s="41">
        <f t="shared" si="39"/>
        <v>26.442658875091308</v>
      </c>
      <c r="N144" s="41">
        <f t="shared" si="39"/>
        <v>98.73386900413928</v>
      </c>
      <c r="O144" s="63"/>
      <c r="P144" s="63"/>
      <c r="Q144" s="41">
        <f>Q143*100/$E$30</f>
        <v>153.57142857142858</v>
      </c>
      <c r="R144" s="41">
        <f>R143*100/$E$30</f>
        <v>32.142857142857146</v>
      </c>
    </row>
    <row r="145" ht="22.5" thickTop="1"/>
    <row r="147" spans="2:19" ht="23.25">
      <c r="B147" s="30"/>
      <c r="C147" s="31" t="s">
        <v>471</v>
      </c>
      <c r="R147" s="33"/>
      <c r="S147" s="33"/>
    </row>
    <row r="148" spans="1:19" ht="21.75">
      <c r="A148" s="53" t="s">
        <v>465</v>
      </c>
      <c r="B148" s="53" t="s">
        <v>0</v>
      </c>
      <c r="C148" s="53" t="s">
        <v>1</v>
      </c>
      <c r="D148" s="53" t="s">
        <v>189</v>
      </c>
      <c r="E148" s="61" t="s">
        <v>190</v>
      </c>
      <c r="F148" s="48" t="s">
        <v>191</v>
      </c>
      <c r="G148" s="49"/>
      <c r="H148" s="49"/>
      <c r="I148" s="49"/>
      <c r="J148" s="49"/>
      <c r="K148" s="49"/>
      <c r="L148" s="49"/>
      <c r="M148" s="50"/>
      <c r="N148" s="53" t="s">
        <v>192</v>
      </c>
      <c r="O148" s="53" t="s">
        <v>6</v>
      </c>
      <c r="P148" s="53" t="s">
        <v>7</v>
      </c>
      <c r="Q148" s="54" t="s">
        <v>193</v>
      </c>
      <c r="R148" s="54"/>
      <c r="S148" s="33"/>
    </row>
    <row r="149" spans="1:19" ht="21.75">
      <c r="A149" s="53"/>
      <c r="B149" s="53"/>
      <c r="C149" s="53"/>
      <c r="D149" s="53"/>
      <c r="E149" s="61"/>
      <c r="F149" s="2">
        <v>0</v>
      </c>
      <c r="G149" s="2">
        <v>1</v>
      </c>
      <c r="H149" s="2">
        <v>1.5</v>
      </c>
      <c r="I149" s="2">
        <v>2</v>
      </c>
      <c r="J149" s="2">
        <v>2.5</v>
      </c>
      <c r="K149" s="2">
        <v>3</v>
      </c>
      <c r="L149" s="2">
        <v>3.5</v>
      </c>
      <c r="M149" s="2">
        <v>4</v>
      </c>
      <c r="N149" s="53"/>
      <c r="O149" s="53"/>
      <c r="P149" s="53"/>
      <c r="Q149" s="2" t="s">
        <v>9</v>
      </c>
      <c r="R149" s="5" t="s">
        <v>10</v>
      </c>
      <c r="S149" s="33"/>
    </row>
    <row r="150" spans="1:19" ht="21.75" customHeight="1">
      <c r="A150" s="55" t="s">
        <v>461</v>
      </c>
      <c r="B150" s="3" t="s">
        <v>298</v>
      </c>
      <c r="C150" s="8" t="s">
        <v>299</v>
      </c>
      <c r="D150" s="2">
        <v>1</v>
      </c>
      <c r="E150" s="14">
        <f>SUM(Q150:R150,F150:M150)</f>
        <v>250</v>
      </c>
      <c r="F150" s="2">
        <v>5</v>
      </c>
      <c r="G150" s="2">
        <v>22</v>
      </c>
      <c r="H150" s="2">
        <v>20</v>
      </c>
      <c r="I150" s="2">
        <v>66</v>
      </c>
      <c r="J150" s="2">
        <v>39</v>
      </c>
      <c r="K150" s="2">
        <v>44</v>
      </c>
      <c r="L150" s="2">
        <v>22</v>
      </c>
      <c r="M150" s="2">
        <v>27</v>
      </c>
      <c r="N150" s="2">
        <f>SUM(F150:M150)</f>
        <v>245</v>
      </c>
      <c r="O150" s="5">
        <f>(1*G150+1.5*H150+2*I150+2.5*J150+3*K150+3.5*L150+4*M150)/N150</f>
        <v>2.442857142857143</v>
      </c>
      <c r="P150" s="5">
        <f>SQRT((F150*0^2+G150*1^2+H150*1.5^2+I150*2^2+J150*2.5^2+K150*3^2+L150*3.5^2+M150*4^2)/N150-O150^2)</f>
        <v>0.9262608615684182</v>
      </c>
      <c r="Q150" s="2">
        <v>1</v>
      </c>
      <c r="R150" s="2">
        <v>4</v>
      </c>
      <c r="S150" s="33"/>
    </row>
    <row r="151" spans="1:19" ht="21.75">
      <c r="A151" s="56"/>
      <c r="B151" s="3" t="s">
        <v>206</v>
      </c>
      <c r="C151" s="8" t="s">
        <v>207</v>
      </c>
      <c r="D151" s="2">
        <v>1</v>
      </c>
      <c r="E151" s="14">
        <f aca="true" t="shared" si="40" ref="E151:E179">SUM(Q151:R151,F151:M151)</f>
        <v>250</v>
      </c>
      <c r="F151" s="2">
        <v>45</v>
      </c>
      <c r="G151" s="2">
        <v>30</v>
      </c>
      <c r="H151" s="2">
        <v>12</v>
      </c>
      <c r="I151" s="2">
        <v>27</v>
      </c>
      <c r="J151" s="2">
        <v>25</v>
      </c>
      <c r="K151" s="2">
        <v>41</v>
      </c>
      <c r="L151" s="2">
        <v>24</v>
      </c>
      <c r="M151" s="2">
        <v>30</v>
      </c>
      <c r="N151" s="2">
        <f aca="true" t="shared" si="41" ref="N151:N179">SUM(F151:M151)</f>
        <v>234</v>
      </c>
      <c r="O151" s="5">
        <f aca="true" t="shared" si="42" ref="O151:O180">(1*G151+1.5*H151+2*I151+2.5*J151+3*K151+3.5*L151+4*M151)/N151</f>
        <v>2.1004273504273505</v>
      </c>
      <c r="P151" s="5">
        <f aca="true" t="shared" si="43" ref="P151:P180">SQRT((F151*0^2+G151*1^2+H151*1.5^2+I151*2^2+J151*2.5^2+K151*3^2+L151*3.5^2+M151*4^2)/N151-O151^2)</f>
        <v>1.3585593759771313</v>
      </c>
      <c r="Q151" s="2">
        <v>0</v>
      </c>
      <c r="R151" s="2">
        <v>16</v>
      </c>
      <c r="S151" s="33"/>
    </row>
    <row r="152" spans="1:19" ht="21.75">
      <c r="A152" s="56"/>
      <c r="B152" s="3" t="s">
        <v>424</v>
      </c>
      <c r="C152" s="8" t="s">
        <v>425</v>
      </c>
      <c r="D152" s="2">
        <v>1</v>
      </c>
      <c r="E152" s="14">
        <f t="shared" si="40"/>
        <v>251</v>
      </c>
      <c r="F152" s="2">
        <v>32</v>
      </c>
      <c r="G152" s="2">
        <v>30</v>
      </c>
      <c r="H152" s="2">
        <v>33</v>
      </c>
      <c r="I152" s="2">
        <v>31</v>
      </c>
      <c r="J152" s="2">
        <v>44</v>
      </c>
      <c r="K152" s="2">
        <v>35</v>
      </c>
      <c r="L152" s="2">
        <v>20</v>
      </c>
      <c r="M152" s="2">
        <v>13</v>
      </c>
      <c r="N152" s="2">
        <f t="shared" si="41"/>
        <v>238</v>
      </c>
      <c r="O152" s="5">
        <f t="shared" si="42"/>
        <v>2.0105042016806722</v>
      </c>
      <c r="P152" s="5">
        <f t="shared" si="43"/>
        <v>1.1398506084773616</v>
      </c>
      <c r="Q152" s="2">
        <v>0</v>
      </c>
      <c r="R152" s="2">
        <v>13</v>
      </c>
      <c r="S152" s="33"/>
    </row>
    <row r="153" spans="1:19" ht="21.75">
      <c r="A153" s="56"/>
      <c r="B153" s="3" t="s">
        <v>426</v>
      </c>
      <c r="C153" s="8" t="s">
        <v>427</v>
      </c>
      <c r="D153" s="2">
        <v>1</v>
      </c>
      <c r="E153" s="14">
        <f t="shared" si="40"/>
        <v>249</v>
      </c>
      <c r="F153" s="2">
        <v>20</v>
      </c>
      <c r="G153" s="2">
        <v>21</v>
      </c>
      <c r="H153" s="2">
        <v>22</v>
      </c>
      <c r="I153" s="2">
        <v>56</v>
      </c>
      <c r="J153" s="2">
        <v>44</v>
      </c>
      <c r="K153" s="2">
        <v>60</v>
      </c>
      <c r="L153" s="2">
        <v>25</v>
      </c>
      <c r="M153" s="2">
        <v>1</v>
      </c>
      <c r="N153" s="2">
        <f t="shared" si="41"/>
        <v>249</v>
      </c>
      <c r="O153" s="5">
        <f t="shared" si="42"/>
        <v>2.1987951807228914</v>
      </c>
      <c r="P153" s="5">
        <f t="shared" si="43"/>
        <v>0.9567129941783936</v>
      </c>
      <c r="Q153" s="2">
        <v>0</v>
      </c>
      <c r="R153" s="2">
        <v>0</v>
      </c>
      <c r="S153" s="33"/>
    </row>
    <row r="154" spans="1:19" ht="21.75">
      <c r="A154" s="56"/>
      <c r="B154" s="3" t="s">
        <v>335</v>
      </c>
      <c r="C154" s="8" t="s">
        <v>336</v>
      </c>
      <c r="D154" s="2">
        <v>0.5</v>
      </c>
      <c r="E154" s="14">
        <f t="shared" si="40"/>
        <v>249</v>
      </c>
      <c r="F154" s="2">
        <v>12</v>
      </c>
      <c r="G154" s="2">
        <v>9</v>
      </c>
      <c r="H154" s="2">
        <v>12</v>
      </c>
      <c r="I154" s="2">
        <v>25</v>
      </c>
      <c r="J154" s="2">
        <v>24</v>
      </c>
      <c r="K154" s="2">
        <v>67</v>
      </c>
      <c r="L154" s="2">
        <v>37</v>
      </c>
      <c r="M154" s="2">
        <v>61</v>
      </c>
      <c r="N154" s="2">
        <f t="shared" si="41"/>
        <v>247</v>
      </c>
      <c r="O154" s="5">
        <f t="shared" si="42"/>
        <v>2.880566801619433</v>
      </c>
      <c r="P154" s="5">
        <f t="shared" si="43"/>
        <v>1.0430543762299083</v>
      </c>
      <c r="Q154" s="2">
        <v>2</v>
      </c>
      <c r="R154" s="2">
        <v>0</v>
      </c>
      <c r="S154" s="33"/>
    </row>
    <row r="155" spans="1:19" ht="21.75">
      <c r="A155" s="56"/>
      <c r="B155" s="3" t="s">
        <v>337</v>
      </c>
      <c r="C155" s="8" t="s">
        <v>338</v>
      </c>
      <c r="D155" s="2">
        <v>0.5</v>
      </c>
      <c r="E155" s="14">
        <f t="shared" si="40"/>
        <v>247</v>
      </c>
      <c r="F155" s="2">
        <v>0</v>
      </c>
      <c r="G155" s="2">
        <v>4</v>
      </c>
      <c r="H155" s="2">
        <v>6</v>
      </c>
      <c r="I155" s="2">
        <v>7</v>
      </c>
      <c r="J155" s="2">
        <v>18</v>
      </c>
      <c r="K155" s="2">
        <v>15</v>
      </c>
      <c r="L155" s="2">
        <v>18</v>
      </c>
      <c r="M155" s="2">
        <v>179</v>
      </c>
      <c r="N155" s="2">
        <f t="shared" si="41"/>
        <v>247</v>
      </c>
      <c r="O155" s="5">
        <f t="shared" si="42"/>
        <v>3.6275303643724697</v>
      </c>
      <c r="P155" s="5">
        <f t="shared" si="43"/>
        <v>0.7177133998899893</v>
      </c>
      <c r="Q155" s="2">
        <v>0</v>
      </c>
      <c r="R155" s="2">
        <v>0</v>
      </c>
      <c r="S155" s="33"/>
    </row>
    <row r="156" spans="1:19" ht="21.75">
      <c r="A156" s="56"/>
      <c r="B156" s="3" t="s">
        <v>399</v>
      </c>
      <c r="C156" s="8" t="s">
        <v>400</v>
      </c>
      <c r="D156" s="2">
        <v>0.5</v>
      </c>
      <c r="E156" s="14">
        <f t="shared" si="40"/>
        <v>251</v>
      </c>
      <c r="F156" s="2">
        <v>16</v>
      </c>
      <c r="G156" s="2">
        <v>7</v>
      </c>
      <c r="H156" s="2">
        <v>30</v>
      </c>
      <c r="I156" s="2">
        <v>34</v>
      </c>
      <c r="J156" s="2">
        <v>48</v>
      </c>
      <c r="K156" s="2">
        <v>56</v>
      </c>
      <c r="L156" s="2">
        <v>26</v>
      </c>
      <c r="M156" s="2">
        <v>34</v>
      </c>
      <c r="N156" s="2">
        <f t="shared" si="41"/>
        <v>251</v>
      </c>
      <c r="O156" s="5">
        <f t="shared" si="42"/>
        <v>2.5298804780876494</v>
      </c>
      <c r="P156" s="5">
        <f t="shared" si="43"/>
        <v>1.038167816874226</v>
      </c>
      <c r="Q156" s="2">
        <v>0</v>
      </c>
      <c r="R156" s="2">
        <v>0</v>
      </c>
      <c r="S156" s="33"/>
    </row>
    <row r="157" spans="1:19" ht="21.75">
      <c r="A157" s="56"/>
      <c r="B157" s="3" t="s">
        <v>277</v>
      </c>
      <c r="C157" s="8" t="s">
        <v>278</v>
      </c>
      <c r="D157" s="2">
        <v>0.5</v>
      </c>
      <c r="E157" s="14">
        <f t="shared" si="40"/>
        <v>249</v>
      </c>
      <c r="F157" s="2">
        <v>7</v>
      </c>
      <c r="G157" s="2">
        <v>2</v>
      </c>
      <c r="H157" s="2">
        <v>2</v>
      </c>
      <c r="I157" s="2">
        <v>3</v>
      </c>
      <c r="J157" s="2">
        <v>2</v>
      </c>
      <c r="K157" s="2">
        <v>25</v>
      </c>
      <c r="L157" s="2">
        <v>17</v>
      </c>
      <c r="M157" s="2">
        <v>191</v>
      </c>
      <c r="N157" s="2">
        <f t="shared" si="41"/>
        <v>249</v>
      </c>
      <c r="O157" s="5">
        <f t="shared" si="42"/>
        <v>3.6726907630522088</v>
      </c>
      <c r="P157" s="5">
        <f t="shared" si="43"/>
        <v>0.8055388009240755</v>
      </c>
      <c r="Q157" s="2">
        <v>0</v>
      </c>
      <c r="R157" s="2">
        <v>0</v>
      </c>
      <c r="S157" s="33"/>
    </row>
    <row r="158" spans="1:19" ht="21.75">
      <c r="A158" s="56"/>
      <c r="B158" s="3" t="s">
        <v>455</v>
      </c>
      <c r="C158" s="8" t="s">
        <v>456</v>
      </c>
      <c r="D158" s="2">
        <v>2</v>
      </c>
      <c r="E158" s="14">
        <f t="shared" si="40"/>
        <v>248</v>
      </c>
      <c r="F158" s="2">
        <v>14</v>
      </c>
      <c r="G158" s="2">
        <v>15</v>
      </c>
      <c r="H158" s="2">
        <v>24</v>
      </c>
      <c r="I158" s="2">
        <v>60</v>
      </c>
      <c r="J158" s="2">
        <v>58</v>
      </c>
      <c r="K158" s="2">
        <v>31</v>
      </c>
      <c r="L158" s="2">
        <v>25</v>
      </c>
      <c r="M158" s="2">
        <v>19</v>
      </c>
      <c r="N158" s="2">
        <f t="shared" si="41"/>
        <v>246</v>
      </c>
      <c r="O158" s="5">
        <f t="shared" si="42"/>
        <v>2.3272357723577235</v>
      </c>
      <c r="P158" s="5">
        <f t="shared" si="43"/>
        <v>0.9635797086803467</v>
      </c>
      <c r="Q158" s="2">
        <v>2</v>
      </c>
      <c r="R158" s="2">
        <v>0</v>
      </c>
      <c r="S158" s="33"/>
    </row>
    <row r="159" spans="1:19" ht="21.75">
      <c r="A159" s="56"/>
      <c r="B159" s="58" t="s">
        <v>11</v>
      </c>
      <c r="C159" s="58"/>
      <c r="D159" s="58"/>
      <c r="E159" s="34">
        <f aca="true" t="shared" si="44" ref="E159:N159">SUM(E150:E158)</f>
        <v>2244</v>
      </c>
      <c r="F159" s="34">
        <f t="shared" si="44"/>
        <v>151</v>
      </c>
      <c r="G159" s="34">
        <f t="shared" si="44"/>
        <v>140</v>
      </c>
      <c r="H159" s="34">
        <f t="shared" si="44"/>
        <v>161</v>
      </c>
      <c r="I159" s="34">
        <f t="shared" si="44"/>
        <v>309</v>
      </c>
      <c r="J159" s="34">
        <f t="shared" si="44"/>
        <v>302</v>
      </c>
      <c r="K159" s="34">
        <f t="shared" si="44"/>
        <v>374</v>
      </c>
      <c r="L159" s="34">
        <f t="shared" si="44"/>
        <v>214</v>
      </c>
      <c r="M159" s="34">
        <f t="shared" si="44"/>
        <v>555</v>
      </c>
      <c r="N159" s="34">
        <f t="shared" si="44"/>
        <v>2206</v>
      </c>
      <c r="O159" s="59">
        <f t="shared" si="42"/>
        <v>2.649818676337262</v>
      </c>
      <c r="P159" s="59">
        <f t="shared" si="43"/>
        <v>1.166884976061244</v>
      </c>
      <c r="Q159" s="34">
        <f>SUM(Q150:Q158)</f>
        <v>5</v>
      </c>
      <c r="R159" s="34">
        <f>SUM(R150:R158)</f>
        <v>33</v>
      </c>
      <c r="S159" s="33"/>
    </row>
    <row r="160" spans="1:19" ht="22.5" thickBot="1">
      <c r="A160" s="57"/>
      <c r="B160" s="58" t="s">
        <v>12</v>
      </c>
      <c r="C160" s="58"/>
      <c r="D160" s="58"/>
      <c r="E160" s="41">
        <f>E159*100/$E$159</f>
        <v>100</v>
      </c>
      <c r="F160" s="41">
        <f aca="true" t="shared" si="45" ref="F160:N160">F159*100/$E$159</f>
        <v>6.729055258467024</v>
      </c>
      <c r="G160" s="41">
        <f t="shared" si="45"/>
        <v>6.238859180035651</v>
      </c>
      <c r="H160" s="41">
        <f t="shared" si="45"/>
        <v>7.174688057040998</v>
      </c>
      <c r="I160" s="41">
        <f t="shared" si="45"/>
        <v>13.770053475935828</v>
      </c>
      <c r="J160" s="41">
        <f t="shared" si="45"/>
        <v>13.458110516934047</v>
      </c>
      <c r="K160" s="41">
        <f t="shared" si="45"/>
        <v>16.666666666666668</v>
      </c>
      <c r="L160" s="41">
        <f t="shared" si="45"/>
        <v>9.536541889483066</v>
      </c>
      <c r="M160" s="41">
        <f t="shared" si="45"/>
        <v>24.732620320855617</v>
      </c>
      <c r="N160" s="41">
        <f t="shared" si="45"/>
        <v>98.3065953654189</v>
      </c>
      <c r="O160" s="60"/>
      <c r="P160" s="60"/>
      <c r="Q160" s="41">
        <f>Q159*100/$E$159</f>
        <v>0.22281639928698752</v>
      </c>
      <c r="R160" s="41">
        <f>R159*100/$E$159</f>
        <v>1.4705882352941178</v>
      </c>
      <c r="S160" s="33"/>
    </row>
    <row r="161" spans="1:19" ht="21.75" customHeight="1" thickTop="1">
      <c r="A161" s="55" t="s">
        <v>462</v>
      </c>
      <c r="B161" s="3" t="s">
        <v>208</v>
      </c>
      <c r="C161" s="8" t="s">
        <v>209</v>
      </c>
      <c r="D161" s="2">
        <v>2</v>
      </c>
      <c r="E161" s="14">
        <f t="shared" si="40"/>
        <v>122</v>
      </c>
      <c r="F161" s="2">
        <v>7</v>
      </c>
      <c r="G161" s="2">
        <v>11</v>
      </c>
      <c r="H161" s="2">
        <v>8</v>
      </c>
      <c r="I161" s="2">
        <v>7</v>
      </c>
      <c r="J161" s="2">
        <v>17</v>
      </c>
      <c r="K161" s="2">
        <v>25</v>
      </c>
      <c r="L161" s="2">
        <v>21</v>
      </c>
      <c r="M161" s="2">
        <v>26</v>
      </c>
      <c r="N161" s="2">
        <f t="shared" si="41"/>
        <v>122</v>
      </c>
      <c r="O161" s="5">
        <f t="shared" si="42"/>
        <v>2.721311475409836</v>
      </c>
      <c r="P161" s="5">
        <f t="shared" si="43"/>
        <v>1.1381052349997736</v>
      </c>
      <c r="Q161" s="2">
        <v>0</v>
      </c>
      <c r="R161" s="2">
        <v>0</v>
      </c>
      <c r="S161" s="33"/>
    </row>
    <row r="162" spans="1:19" ht="21.75" customHeight="1">
      <c r="A162" s="56"/>
      <c r="B162" s="3" t="s">
        <v>125</v>
      </c>
      <c r="C162" s="8" t="s">
        <v>292</v>
      </c>
      <c r="D162" s="2">
        <v>1</v>
      </c>
      <c r="E162" s="14">
        <f t="shared" si="40"/>
        <v>74</v>
      </c>
      <c r="F162" s="2">
        <v>0</v>
      </c>
      <c r="G162" s="2">
        <v>13</v>
      </c>
      <c r="H162" s="2">
        <v>4</v>
      </c>
      <c r="I162" s="2">
        <v>14</v>
      </c>
      <c r="J162" s="2">
        <v>13</v>
      </c>
      <c r="K162" s="2">
        <v>21</v>
      </c>
      <c r="L162" s="2">
        <v>5</v>
      </c>
      <c r="M162" s="2">
        <v>3</v>
      </c>
      <c r="N162" s="2">
        <f>SUM(F162:M162)</f>
        <v>73</v>
      </c>
      <c r="O162" s="5">
        <f>(1*G162+1.5*H162+2*I162+2.5*J162+3*K162+3.5*L162+4*M162)/N162</f>
        <v>2.356164383561644</v>
      </c>
      <c r="P162" s="5">
        <f>SQRT((F162*0^2+G162*1^2+H162*1.5^2+I162*2^2+J162*2.5^2+K162*3^2+L162*3.5^2+M162*4^2)/N162-O162^2)</f>
        <v>0.8459389371029161</v>
      </c>
      <c r="Q162" s="2">
        <v>1</v>
      </c>
      <c r="R162" s="2">
        <v>0</v>
      </c>
      <c r="S162" s="33"/>
    </row>
    <row r="163" spans="1:19" ht="21.75">
      <c r="A163" s="56"/>
      <c r="B163" s="3" t="s">
        <v>82</v>
      </c>
      <c r="C163" s="8" t="s">
        <v>83</v>
      </c>
      <c r="D163" s="2">
        <v>1</v>
      </c>
      <c r="E163" s="14">
        <f t="shared" si="40"/>
        <v>72</v>
      </c>
      <c r="F163" s="2">
        <v>0</v>
      </c>
      <c r="G163" s="2">
        <v>2</v>
      </c>
      <c r="H163" s="2">
        <v>7</v>
      </c>
      <c r="I163" s="2">
        <v>10</v>
      </c>
      <c r="J163" s="2">
        <v>11</v>
      </c>
      <c r="K163" s="2">
        <v>23</v>
      </c>
      <c r="L163" s="2">
        <v>12</v>
      </c>
      <c r="M163" s="2">
        <v>7</v>
      </c>
      <c r="N163" s="2">
        <f t="shared" si="41"/>
        <v>72</v>
      </c>
      <c r="O163" s="5">
        <f t="shared" si="42"/>
        <v>2.763888888888889</v>
      </c>
      <c r="P163" s="5">
        <f t="shared" si="43"/>
        <v>0.7681698227236017</v>
      </c>
      <c r="Q163" s="2">
        <v>0</v>
      </c>
      <c r="R163" s="2">
        <v>0</v>
      </c>
      <c r="S163" s="33"/>
    </row>
    <row r="164" spans="1:19" ht="21.75">
      <c r="A164" s="56"/>
      <c r="B164" s="3" t="s">
        <v>210</v>
      </c>
      <c r="C164" s="8" t="s">
        <v>211</v>
      </c>
      <c r="D164" s="2">
        <v>1.5</v>
      </c>
      <c r="E164" s="14">
        <f t="shared" si="40"/>
        <v>32</v>
      </c>
      <c r="F164" s="2">
        <v>1</v>
      </c>
      <c r="G164" s="2">
        <v>2</v>
      </c>
      <c r="H164" s="2">
        <v>2</v>
      </c>
      <c r="I164" s="2">
        <v>3</v>
      </c>
      <c r="J164" s="2">
        <v>4</v>
      </c>
      <c r="K164" s="2">
        <v>9</v>
      </c>
      <c r="L164" s="2">
        <v>7</v>
      </c>
      <c r="M164" s="2">
        <v>4</v>
      </c>
      <c r="N164" s="2">
        <f t="shared" si="41"/>
        <v>32</v>
      </c>
      <c r="O164" s="5">
        <f t="shared" si="42"/>
        <v>2.765625</v>
      </c>
      <c r="P164" s="5">
        <f t="shared" si="43"/>
        <v>0.9600160724566021</v>
      </c>
      <c r="Q164" s="2">
        <v>0</v>
      </c>
      <c r="R164" s="2">
        <v>0</v>
      </c>
      <c r="S164" s="33"/>
    </row>
    <row r="165" spans="1:19" ht="21.75">
      <c r="A165" s="56"/>
      <c r="B165" s="3" t="s">
        <v>363</v>
      </c>
      <c r="C165" s="8" t="s">
        <v>364</v>
      </c>
      <c r="D165" s="2">
        <v>1.5</v>
      </c>
      <c r="E165" s="14">
        <f t="shared" si="40"/>
        <v>128</v>
      </c>
      <c r="F165" s="2">
        <v>0</v>
      </c>
      <c r="G165" s="2">
        <v>6</v>
      </c>
      <c r="H165" s="2">
        <v>8</v>
      </c>
      <c r="I165" s="2">
        <v>24</v>
      </c>
      <c r="J165" s="2">
        <v>40</v>
      </c>
      <c r="K165" s="2">
        <v>22</v>
      </c>
      <c r="L165" s="2">
        <v>18</v>
      </c>
      <c r="M165" s="2">
        <v>7</v>
      </c>
      <c r="N165" s="2">
        <f t="shared" si="41"/>
        <v>125</v>
      </c>
      <c r="O165" s="5">
        <f t="shared" si="42"/>
        <v>2.584</v>
      </c>
      <c r="P165" s="5">
        <f t="shared" si="43"/>
        <v>0.7259090852165989</v>
      </c>
      <c r="Q165" s="2">
        <v>0</v>
      </c>
      <c r="R165" s="2">
        <v>3</v>
      </c>
      <c r="S165" s="33"/>
    </row>
    <row r="166" spans="1:19" ht="21.75">
      <c r="A166" s="56"/>
      <c r="B166" s="3" t="s">
        <v>359</v>
      </c>
      <c r="C166" s="8" t="s">
        <v>356</v>
      </c>
      <c r="D166" s="2">
        <v>3</v>
      </c>
      <c r="E166" s="14">
        <f t="shared" si="40"/>
        <v>122</v>
      </c>
      <c r="F166" s="2">
        <v>0</v>
      </c>
      <c r="G166" s="2">
        <v>1</v>
      </c>
      <c r="H166" s="2">
        <v>13</v>
      </c>
      <c r="I166" s="2">
        <v>23</v>
      </c>
      <c r="J166" s="2">
        <v>26</v>
      </c>
      <c r="K166" s="2">
        <v>30</v>
      </c>
      <c r="L166" s="2">
        <v>25</v>
      </c>
      <c r="M166" s="2">
        <v>3</v>
      </c>
      <c r="N166" s="2">
        <f t="shared" si="41"/>
        <v>121</v>
      </c>
      <c r="O166" s="5">
        <f t="shared" si="42"/>
        <v>2.652892561983471</v>
      </c>
      <c r="P166" s="5">
        <f t="shared" si="43"/>
        <v>0.688881520138007</v>
      </c>
      <c r="Q166" s="2">
        <v>1</v>
      </c>
      <c r="R166" s="2">
        <v>0</v>
      </c>
      <c r="S166" s="33"/>
    </row>
    <row r="167" spans="1:19" ht="21.75">
      <c r="A167" s="56"/>
      <c r="B167" s="3" t="s">
        <v>360</v>
      </c>
      <c r="C167" s="8" t="s">
        <v>186</v>
      </c>
      <c r="D167" s="2">
        <v>1.5</v>
      </c>
      <c r="E167" s="14">
        <f t="shared" si="40"/>
        <v>122</v>
      </c>
      <c r="F167" s="2">
        <v>1</v>
      </c>
      <c r="G167" s="2">
        <v>26</v>
      </c>
      <c r="H167" s="2">
        <v>17</v>
      </c>
      <c r="I167" s="2">
        <v>19</v>
      </c>
      <c r="J167" s="2">
        <v>18</v>
      </c>
      <c r="K167" s="2">
        <v>15</v>
      </c>
      <c r="L167" s="2">
        <v>10</v>
      </c>
      <c r="M167" s="2">
        <v>15</v>
      </c>
      <c r="N167" s="2">
        <f t="shared" si="41"/>
        <v>121</v>
      </c>
      <c r="O167" s="5">
        <f t="shared" si="42"/>
        <v>2.268595041322314</v>
      </c>
      <c r="P167" s="5">
        <f t="shared" si="43"/>
        <v>1.0265913313623412</v>
      </c>
      <c r="Q167" s="2">
        <v>0</v>
      </c>
      <c r="R167" s="2">
        <v>1</v>
      </c>
      <c r="S167" s="33"/>
    </row>
    <row r="168" spans="1:19" ht="21.75">
      <c r="A168" s="56"/>
      <c r="B168" s="3" t="s">
        <v>361</v>
      </c>
      <c r="C168" s="8" t="s">
        <v>362</v>
      </c>
      <c r="D168" s="2">
        <v>1.5</v>
      </c>
      <c r="E168" s="14">
        <f t="shared" si="40"/>
        <v>122</v>
      </c>
      <c r="F168" s="2">
        <v>8</v>
      </c>
      <c r="G168" s="2">
        <v>9</v>
      </c>
      <c r="H168" s="2">
        <v>14</v>
      </c>
      <c r="I168" s="2">
        <v>26</v>
      </c>
      <c r="J168" s="2">
        <v>24</v>
      </c>
      <c r="K168" s="2">
        <v>15</v>
      </c>
      <c r="L168" s="2">
        <v>11</v>
      </c>
      <c r="M168" s="2">
        <v>8</v>
      </c>
      <c r="N168" s="2">
        <f t="shared" si="41"/>
        <v>115</v>
      </c>
      <c r="O168" s="5">
        <f t="shared" si="42"/>
        <v>2.239130434782609</v>
      </c>
      <c r="P168" s="5">
        <f t="shared" si="43"/>
        <v>1.0029257766263409</v>
      </c>
      <c r="Q168" s="2">
        <v>7</v>
      </c>
      <c r="R168" s="2">
        <v>0</v>
      </c>
      <c r="S168" s="33"/>
    </row>
    <row r="169" spans="1:19" ht="21.75">
      <c r="A169" s="56"/>
      <c r="B169" s="3" t="s">
        <v>420</v>
      </c>
      <c r="C169" s="8" t="s">
        <v>421</v>
      </c>
      <c r="D169" s="2">
        <v>1</v>
      </c>
      <c r="E169" s="14">
        <f>SUM(Q169:R169,F169:M169)</f>
        <v>73</v>
      </c>
      <c r="F169" s="2">
        <v>2</v>
      </c>
      <c r="G169" s="2">
        <v>12</v>
      </c>
      <c r="H169" s="2">
        <v>12</v>
      </c>
      <c r="I169" s="2">
        <v>24</v>
      </c>
      <c r="J169" s="2">
        <v>12</v>
      </c>
      <c r="K169" s="2">
        <v>6</v>
      </c>
      <c r="L169" s="2">
        <v>3</v>
      </c>
      <c r="M169" s="2">
        <v>2</v>
      </c>
      <c r="N169" s="2">
        <f>SUM(F169:M169)</f>
        <v>73</v>
      </c>
      <c r="O169" s="5">
        <f>(1*G169+1.5*H169+2*I169+2.5*J169+3*K169+3.5*L169+4*M169)/N169</f>
        <v>1.9794520547945205</v>
      </c>
      <c r="P169" s="5">
        <f>SQRT((F169*0^2+G169*1^2+H169*1.5^2+I169*2^2+J169*2.5^2+K169*3^2+L169*3.5^2+M169*4^2)/N169-O169^2)</f>
        <v>0.7999929630015146</v>
      </c>
      <c r="Q169" s="2">
        <v>0</v>
      </c>
      <c r="R169" s="2">
        <v>0</v>
      </c>
      <c r="S169" s="33"/>
    </row>
    <row r="170" spans="1:19" ht="21.75">
      <c r="A170" s="56"/>
      <c r="B170" s="3" t="s">
        <v>321</v>
      </c>
      <c r="C170" s="8" t="s">
        <v>322</v>
      </c>
      <c r="D170" s="2">
        <v>1</v>
      </c>
      <c r="E170" s="14">
        <f t="shared" si="40"/>
        <v>13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7</v>
      </c>
      <c r="L170" s="2">
        <v>0</v>
      </c>
      <c r="M170" s="2">
        <v>6</v>
      </c>
      <c r="N170" s="2">
        <f t="shared" si="41"/>
        <v>13</v>
      </c>
      <c r="O170" s="5">
        <f t="shared" si="42"/>
        <v>3.4615384615384617</v>
      </c>
      <c r="P170" s="5">
        <f t="shared" si="43"/>
        <v>0.49851851526214125</v>
      </c>
      <c r="Q170" s="2">
        <v>0</v>
      </c>
      <c r="R170" s="2">
        <v>0</v>
      </c>
      <c r="S170" s="33"/>
    </row>
    <row r="171" spans="1:19" ht="21.75">
      <c r="A171" s="56"/>
      <c r="B171" s="3" t="s">
        <v>323</v>
      </c>
      <c r="C171" s="8" t="s">
        <v>324</v>
      </c>
      <c r="D171" s="2">
        <v>1</v>
      </c>
      <c r="E171" s="14">
        <f t="shared" si="40"/>
        <v>13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7</v>
      </c>
      <c r="L171" s="2">
        <v>0</v>
      </c>
      <c r="M171" s="2">
        <v>6</v>
      </c>
      <c r="N171" s="2">
        <f t="shared" si="41"/>
        <v>13</v>
      </c>
      <c r="O171" s="5">
        <f t="shared" si="42"/>
        <v>3.4615384615384617</v>
      </c>
      <c r="P171" s="5">
        <f t="shared" si="43"/>
        <v>0.49851851526214125</v>
      </c>
      <c r="Q171" s="2">
        <v>0</v>
      </c>
      <c r="R171" s="2">
        <v>0</v>
      </c>
      <c r="S171" s="33"/>
    </row>
    <row r="172" spans="1:19" ht="21.75">
      <c r="A172" s="56"/>
      <c r="B172" s="3" t="s">
        <v>325</v>
      </c>
      <c r="C172" s="8" t="s">
        <v>326</v>
      </c>
      <c r="D172" s="2">
        <v>1</v>
      </c>
      <c r="E172" s="14">
        <f t="shared" si="40"/>
        <v>13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7</v>
      </c>
      <c r="L172" s="2">
        <v>0</v>
      </c>
      <c r="M172" s="2">
        <v>6</v>
      </c>
      <c r="N172" s="2">
        <f t="shared" si="41"/>
        <v>13</v>
      </c>
      <c r="O172" s="5">
        <f t="shared" si="42"/>
        <v>3.4615384615384617</v>
      </c>
      <c r="P172" s="5">
        <f t="shared" si="43"/>
        <v>0.49851851526214125</v>
      </c>
      <c r="Q172" s="2">
        <v>0</v>
      </c>
      <c r="R172" s="2">
        <v>0</v>
      </c>
      <c r="S172" s="33"/>
    </row>
    <row r="173" spans="1:19" ht="21.75">
      <c r="A173" s="56"/>
      <c r="B173" s="3" t="s">
        <v>327</v>
      </c>
      <c r="C173" s="8" t="s">
        <v>328</v>
      </c>
      <c r="D173" s="2">
        <v>1</v>
      </c>
      <c r="E173" s="14">
        <f t="shared" si="40"/>
        <v>13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7</v>
      </c>
      <c r="L173" s="2">
        <v>0</v>
      </c>
      <c r="M173" s="2">
        <v>6</v>
      </c>
      <c r="N173" s="2">
        <f t="shared" si="41"/>
        <v>13</v>
      </c>
      <c r="O173" s="5">
        <f t="shared" si="42"/>
        <v>3.4615384615384617</v>
      </c>
      <c r="P173" s="5">
        <f t="shared" si="43"/>
        <v>0.49851851526214125</v>
      </c>
      <c r="Q173" s="2">
        <v>0</v>
      </c>
      <c r="R173" s="2">
        <v>0</v>
      </c>
      <c r="S173" s="33"/>
    </row>
    <row r="174" spans="1:19" ht="21.75">
      <c r="A174" s="56"/>
      <c r="B174" s="3" t="s">
        <v>270</v>
      </c>
      <c r="C174" s="8" t="s">
        <v>271</v>
      </c>
      <c r="D174" s="2">
        <v>2</v>
      </c>
      <c r="E174" s="14">
        <f t="shared" si="40"/>
        <v>11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8</v>
      </c>
      <c r="L174" s="2">
        <v>1</v>
      </c>
      <c r="M174" s="2">
        <v>2</v>
      </c>
      <c r="N174" s="2">
        <f t="shared" si="41"/>
        <v>11</v>
      </c>
      <c r="O174" s="5">
        <f t="shared" si="42"/>
        <v>3.227272727272727</v>
      </c>
      <c r="P174" s="5">
        <f t="shared" si="43"/>
        <v>0.391014784865576</v>
      </c>
      <c r="Q174" s="2">
        <v>0</v>
      </c>
      <c r="R174" s="2">
        <v>0</v>
      </c>
      <c r="S174" s="33"/>
    </row>
    <row r="175" spans="1:19" ht="21.75">
      <c r="A175" s="56"/>
      <c r="B175" s="3" t="s">
        <v>272</v>
      </c>
      <c r="C175" s="8" t="s">
        <v>273</v>
      </c>
      <c r="D175" s="2">
        <v>2</v>
      </c>
      <c r="E175" s="14">
        <f t="shared" si="40"/>
        <v>11</v>
      </c>
      <c r="F175" s="2">
        <v>0</v>
      </c>
      <c r="G175" s="2">
        <v>0</v>
      </c>
      <c r="H175" s="2">
        <v>0</v>
      </c>
      <c r="I175" s="2">
        <v>0</v>
      </c>
      <c r="J175" s="2">
        <v>2</v>
      </c>
      <c r="K175" s="2">
        <v>9</v>
      </c>
      <c r="L175" s="2">
        <v>0</v>
      </c>
      <c r="M175" s="2">
        <v>0</v>
      </c>
      <c r="N175" s="2">
        <f t="shared" si="41"/>
        <v>11</v>
      </c>
      <c r="O175" s="5">
        <f t="shared" si="42"/>
        <v>2.909090909090909</v>
      </c>
      <c r="P175" s="5">
        <f t="shared" si="43"/>
        <v>0.1928473039599669</v>
      </c>
      <c r="Q175" s="2">
        <v>0</v>
      </c>
      <c r="R175" s="2">
        <v>0</v>
      </c>
      <c r="S175" s="33"/>
    </row>
    <row r="176" spans="1:19" ht="21.75">
      <c r="A176" s="56"/>
      <c r="B176" s="3" t="s">
        <v>258</v>
      </c>
      <c r="C176" s="8" t="s">
        <v>259</v>
      </c>
      <c r="D176" s="2">
        <v>1</v>
      </c>
      <c r="E176" s="14">
        <f t="shared" si="40"/>
        <v>249</v>
      </c>
      <c r="F176" s="2">
        <v>13</v>
      </c>
      <c r="G176" s="2">
        <v>11</v>
      </c>
      <c r="H176" s="2">
        <v>17</v>
      </c>
      <c r="I176" s="2">
        <v>24</v>
      </c>
      <c r="J176" s="2">
        <v>33</v>
      </c>
      <c r="K176" s="2">
        <v>28</v>
      </c>
      <c r="L176" s="2">
        <v>16</v>
      </c>
      <c r="M176" s="2">
        <v>94</v>
      </c>
      <c r="N176" s="2">
        <f t="shared" si="41"/>
        <v>236</v>
      </c>
      <c r="O176" s="5">
        <f t="shared" si="42"/>
        <v>2.8940677966101696</v>
      </c>
      <c r="P176" s="5">
        <f t="shared" si="43"/>
        <v>1.1768452782600358</v>
      </c>
      <c r="Q176" s="2">
        <v>13</v>
      </c>
      <c r="R176" s="2">
        <v>0</v>
      </c>
      <c r="S176" s="33"/>
    </row>
    <row r="177" spans="1:19" ht="21.75">
      <c r="A177" s="56"/>
      <c r="B177" s="3" t="s">
        <v>260</v>
      </c>
      <c r="C177" s="8" t="s">
        <v>261</v>
      </c>
      <c r="D177" s="2">
        <v>2</v>
      </c>
      <c r="E177" s="14">
        <f t="shared" si="40"/>
        <v>32</v>
      </c>
      <c r="F177" s="2">
        <v>0</v>
      </c>
      <c r="G177" s="2">
        <v>0</v>
      </c>
      <c r="H177" s="2">
        <v>1</v>
      </c>
      <c r="I177" s="2">
        <v>2</v>
      </c>
      <c r="J177" s="2">
        <v>1</v>
      </c>
      <c r="K177" s="2">
        <v>4</v>
      </c>
      <c r="L177" s="2">
        <v>5</v>
      </c>
      <c r="M177" s="2">
        <v>19</v>
      </c>
      <c r="N177" s="2">
        <f t="shared" si="41"/>
        <v>32</v>
      </c>
      <c r="O177" s="5">
        <f t="shared" si="42"/>
        <v>3.546875</v>
      </c>
      <c r="P177" s="5">
        <f t="shared" si="43"/>
        <v>0.6887417762666934</v>
      </c>
      <c r="Q177" s="2">
        <v>0</v>
      </c>
      <c r="R177" s="2">
        <v>0</v>
      </c>
      <c r="S177" s="33"/>
    </row>
    <row r="178" spans="1:19" ht="21.75">
      <c r="A178" s="56"/>
      <c r="B178" s="3" t="s">
        <v>446</v>
      </c>
      <c r="C178" s="8" t="s">
        <v>447</v>
      </c>
      <c r="D178" s="2">
        <v>1</v>
      </c>
      <c r="E178" s="14">
        <f t="shared" si="40"/>
        <v>73</v>
      </c>
      <c r="F178" s="2">
        <v>5</v>
      </c>
      <c r="G178" s="2">
        <v>7</v>
      </c>
      <c r="H178" s="2">
        <v>10</v>
      </c>
      <c r="I178" s="2">
        <v>19</v>
      </c>
      <c r="J178" s="2">
        <v>14</v>
      </c>
      <c r="K178" s="2">
        <v>10</v>
      </c>
      <c r="L178" s="2">
        <v>5</v>
      </c>
      <c r="M178" s="2">
        <v>2</v>
      </c>
      <c r="N178" s="2">
        <f t="shared" si="41"/>
        <v>72</v>
      </c>
      <c r="O178" s="5">
        <f t="shared" si="42"/>
        <v>2.0902777777777777</v>
      </c>
      <c r="P178" s="5">
        <f t="shared" si="43"/>
        <v>0.9254367921002711</v>
      </c>
      <c r="Q178" s="2">
        <v>1</v>
      </c>
      <c r="R178" s="2">
        <v>0</v>
      </c>
      <c r="S178" s="33"/>
    </row>
    <row r="179" spans="1:19" ht="21.75">
      <c r="A179" s="56"/>
      <c r="B179" s="3" t="s">
        <v>448</v>
      </c>
      <c r="C179" s="8" t="s">
        <v>449</v>
      </c>
      <c r="D179" s="2">
        <v>1</v>
      </c>
      <c r="E179" s="14">
        <f t="shared" si="40"/>
        <v>73</v>
      </c>
      <c r="F179" s="2">
        <v>8</v>
      </c>
      <c r="G179" s="2">
        <v>9</v>
      </c>
      <c r="H179" s="2">
        <v>6</v>
      </c>
      <c r="I179" s="2">
        <v>18</v>
      </c>
      <c r="J179" s="2">
        <v>13</v>
      </c>
      <c r="K179" s="2">
        <v>12</v>
      </c>
      <c r="L179" s="2">
        <v>6</v>
      </c>
      <c r="M179" s="2">
        <v>1</v>
      </c>
      <c r="N179" s="2">
        <f t="shared" si="41"/>
        <v>73</v>
      </c>
      <c r="O179" s="5">
        <f t="shared" si="42"/>
        <v>2.0205479452054793</v>
      </c>
      <c r="P179" s="5">
        <f t="shared" si="43"/>
        <v>1.0150860553450887</v>
      </c>
      <c r="Q179" s="2">
        <v>0</v>
      </c>
      <c r="R179" s="2">
        <v>0</v>
      </c>
      <c r="S179" s="33"/>
    </row>
    <row r="180" spans="1:18" ht="21.75">
      <c r="A180" s="56"/>
      <c r="B180" s="58" t="s">
        <v>463</v>
      </c>
      <c r="C180" s="58"/>
      <c r="D180" s="58"/>
      <c r="E180" s="34">
        <f>SUM(E161:E179)</f>
        <v>1368</v>
      </c>
      <c r="F180" s="34">
        <f aca="true" t="shared" si="46" ref="F180:N180">SUM(F161:F179)</f>
        <v>45</v>
      </c>
      <c r="G180" s="34">
        <f t="shared" si="46"/>
        <v>109</v>
      </c>
      <c r="H180" s="34">
        <f t="shared" si="46"/>
        <v>119</v>
      </c>
      <c r="I180" s="34">
        <f t="shared" si="46"/>
        <v>213</v>
      </c>
      <c r="J180" s="34">
        <f t="shared" si="46"/>
        <v>228</v>
      </c>
      <c r="K180" s="34">
        <f t="shared" si="46"/>
        <v>265</v>
      </c>
      <c r="L180" s="34">
        <f t="shared" si="46"/>
        <v>145</v>
      </c>
      <c r="M180" s="34">
        <f t="shared" si="46"/>
        <v>217</v>
      </c>
      <c r="N180" s="34">
        <f t="shared" si="46"/>
        <v>1341</v>
      </c>
      <c r="O180" s="59">
        <f t="shared" si="42"/>
        <v>2.575689783743475</v>
      </c>
      <c r="P180" s="59">
        <f t="shared" si="43"/>
        <v>1.0183138403836052</v>
      </c>
      <c r="Q180" s="34">
        <f>SUM(Q161:Q179)</f>
        <v>23</v>
      </c>
      <c r="R180" s="34">
        <f>SUM(R161:R179)</f>
        <v>4</v>
      </c>
    </row>
    <row r="181" spans="1:18" ht="22.5" thickBot="1">
      <c r="A181" s="62"/>
      <c r="B181" s="64" t="s">
        <v>464</v>
      </c>
      <c r="C181" s="64"/>
      <c r="D181" s="64"/>
      <c r="E181" s="41">
        <f>E180*100/$E$180</f>
        <v>100</v>
      </c>
      <c r="F181" s="41">
        <f aca="true" t="shared" si="47" ref="F181:N181">F180*100/$E$180</f>
        <v>3.289473684210526</v>
      </c>
      <c r="G181" s="41">
        <f t="shared" si="47"/>
        <v>7.9678362573099415</v>
      </c>
      <c r="H181" s="41">
        <f t="shared" si="47"/>
        <v>8.698830409356725</v>
      </c>
      <c r="I181" s="41">
        <f t="shared" si="47"/>
        <v>15.570175438596491</v>
      </c>
      <c r="J181" s="41">
        <f t="shared" si="47"/>
        <v>16.666666666666668</v>
      </c>
      <c r="K181" s="41">
        <f t="shared" si="47"/>
        <v>19.371345029239766</v>
      </c>
      <c r="L181" s="41">
        <f t="shared" si="47"/>
        <v>10.599415204678362</v>
      </c>
      <c r="M181" s="41">
        <f t="shared" si="47"/>
        <v>15.862573099415204</v>
      </c>
      <c r="N181" s="41">
        <f t="shared" si="47"/>
        <v>98.02631578947368</v>
      </c>
      <c r="O181" s="63"/>
      <c r="P181" s="63"/>
      <c r="Q181" s="41">
        <f>Q180*100/$E$180</f>
        <v>1.6812865497076024</v>
      </c>
      <c r="R181" s="41">
        <f>R180*100/$E$180</f>
        <v>0.29239766081871343</v>
      </c>
    </row>
    <row r="182" spans="1:18" ht="22.5" thickTop="1">
      <c r="A182" s="65" t="s">
        <v>11</v>
      </c>
      <c r="B182" s="65"/>
      <c r="C182" s="65"/>
      <c r="D182" s="65"/>
      <c r="E182" s="39">
        <f>SUM(E159,E180)</f>
        <v>3612</v>
      </c>
      <c r="F182" s="39">
        <f aca="true" t="shared" si="48" ref="F182:N182">SUM(F159,F180)</f>
        <v>196</v>
      </c>
      <c r="G182" s="39">
        <f t="shared" si="48"/>
        <v>249</v>
      </c>
      <c r="H182" s="39">
        <f t="shared" si="48"/>
        <v>280</v>
      </c>
      <c r="I182" s="39">
        <f t="shared" si="48"/>
        <v>522</v>
      </c>
      <c r="J182" s="39">
        <f t="shared" si="48"/>
        <v>530</v>
      </c>
      <c r="K182" s="39">
        <f t="shared" si="48"/>
        <v>639</v>
      </c>
      <c r="L182" s="39">
        <f t="shared" si="48"/>
        <v>359</v>
      </c>
      <c r="M182" s="39">
        <f t="shared" si="48"/>
        <v>772</v>
      </c>
      <c r="N182" s="39">
        <f t="shared" si="48"/>
        <v>3547</v>
      </c>
      <c r="O182" s="59">
        <f>(1*G182+1.5*H182+2*I182+2.5*J182+3*K182+3.5*L182+4*M182)/N182</f>
        <v>2.621793064561601</v>
      </c>
      <c r="P182" s="59">
        <f>SQRT((F182*0^2+G182*1^2+H182*1.5^2+I182*2^2+J182*2.5^2+K182*3^2+L182*3.5^2+M182*4^2)/N182-O182^2)</f>
        <v>1.1136295067707875</v>
      </c>
      <c r="Q182" s="39">
        <f>SUM(Q159,Q180)</f>
        <v>28</v>
      </c>
      <c r="R182" s="39">
        <f>SUM(R159,R180)</f>
        <v>37</v>
      </c>
    </row>
    <row r="183" spans="1:18" ht="22.5" thickBot="1">
      <c r="A183" s="64" t="s">
        <v>12</v>
      </c>
      <c r="B183" s="64"/>
      <c r="C183" s="64"/>
      <c r="D183" s="64"/>
      <c r="E183" s="41">
        <f>E182*100/$E$182</f>
        <v>100</v>
      </c>
      <c r="F183" s="41">
        <f aca="true" t="shared" si="49" ref="F183:N183">F182*100/$E$182</f>
        <v>5.426356589147287</v>
      </c>
      <c r="G183" s="41">
        <f t="shared" si="49"/>
        <v>6.893687707641196</v>
      </c>
      <c r="H183" s="41">
        <f t="shared" si="49"/>
        <v>7.751937984496124</v>
      </c>
      <c r="I183" s="41">
        <f t="shared" si="49"/>
        <v>14.451827242524917</v>
      </c>
      <c r="J183" s="41">
        <f t="shared" si="49"/>
        <v>14.673311184939092</v>
      </c>
      <c r="K183" s="41">
        <f t="shared" si="49"/>
        <v>17.691029900332225</v>
      </c>
      <c r="L183" s="41">
        <f t="shared" si="49"/>
        <v>9.939091915836102</v>
      </c>
      <c r="M183" s="41">
        <f t="shared" si="49"/>
        <v>21.373200442967885</v>
      </c>
      <c r="N183" s="41">
        <f t="shared" si="49"/>
        <v>98.20044296788483</v>
      </c>
      <c r="O183" s="63"/>
      <c r="P183" s="63"/>
      <c r="Q183" s="41">
        <f>Q182*100/$E$182</f>
        <v>0.7751937984496124</v>
      </c>
      <c r="R183" s="41">
        <f>R182*100/$E$182</f>
        <v>1.0243632336655593</v>
      </c>
    </row>
    <row r="184" ht="22.5" thickTop="1"/>
    <row r="187" spans="2:19" ht="23.25">
      <c r="B187" s="30"/>
      <c r="C187" s="31" t="s">
        <v>472</v>
      </c>
      <c r="R187" s="33"/>
      <c r="S187" s="33"/>
    </row>
    <row r="188" spans="1:19" ht="21.75">
      <c r="A188" s="53" t="s">
        <v>465</v>
      </c>
      <c r="B188" s="53" t="s">
        <v>0</v>
      </c>
      <c r="C188" s="53" t="s">
        <v>1</v>
      </c>
      <c r="D188" s="53" t="s">
        <v>189</v>
      </c>
      <c r="E188" s="61" t="s">
        <v>190</v>
      </c>
      <c r="F188" s="48" t="s">
        <v>191</v>
      </c>
      <c r="G188" s="49"/>
      <c r="H188" s="49"/>
      <c r="I188" s="49"/>
      <c r="J188" s="49"/>
      <c r="K188" s="49"/>
      <c r="L188" s="49"/>
      <c r="M188" s="50"/>
      <c r="N188" s="53" t="s">
        <v>192</v>
      </c>
      <c r="O188" s="53" t="s">
        <v>6</v>
      </c>
      <c r="P188" s="53" t="s">
        <v>7</v>
      </c>
      <c r="Q188" s="54" t="s">
        <v>193</v>
      </c>
      <c r="R188" s="54"/>
      <c r="S188" s="33"/>
    </row>
    <row r="189" spans="1:19" ht="21.75">
      <c r="A189" s="53"/>
      <c r="B189" s="53"/>
      <c r="C189" s="53"/>
      <c r="D189" s="53"/>
      <c r="E189" s="61"/>
      <c r="F189" s="2">
        <v>0</v>
      </c>
      <c r="G189" s="2">
        <v>1</v>
      </c>
      <c r="H189" s="2">
        <v>1.5</v>
      </c>
      <c r="I189" s="2">
        <v>2</v>
      </c>
      <c r="J189" s="2">
        <v>2.5</v>
      </c>
      <c r="K189" s="2">
        <v>3</v>
      </c>
      <c r="L189" s="2">
        <v>3.5</v>
      </c>
      <c r="M189" s="2">
        <v>4</v>
      </c>
      <c r="N189" s="53"/>
      <c r="O189" s="53"/>
      <c r="P189" s="53"/>
      <c r="Q189" s="2" t="s">
        <v>9</v>
      </c>
      <c r="R189" s="5" t="s">
        <v>10</v>
      </c>
      <c r="S189" s="33"/>
    </row>
    <row r="190" spans="1:19" ht="21.75" customHeight="1">
      <c r="A190" s="55" t="s">
        <v>461</v>
      </c>
      <c r="B190" s="3" t="s">
        <v>300</v>
      </c>
      <c r="C190" s="8" t="s">
        <v>301</v>
      </c>
      <c r="D190" s="2">
        <v>1</v>
      </c>
      <c r="E190" s="14">
        <f>SUM(Q190:R190,F190:M190)</f>
        <v>289</v>
      </c>
      <c r="F190" s="2">
        <v>17</v>
      </c>
      <c r="G190" s="2">
        <v>41</v>
      </c>
      <c r="H190" s="2">
        <v>28</v>
      </c>
      <c r="I190" s="2">
        <v>58</v>
      </c>
      <c r="J190" s="2">
        <v>74</v>
      </c>
      <c r="K190" s="2">
        <v>52</v>
      </c>
      <c r="L190" s="2">
        <v>10</v>
      </c>
      <c r="M190" s="2">
        <v>6</v>
      </c>
      <c r="N190" s="2">
        <f>SUM(F190:M190)</f>
        <v>286</v>
      </c>
      <c r="O190" s="5">
        <f>(1*G190+1.5*H190+2*I190+2.5*J190+3*K190+3.5*L190+4*M190)/N190</f>
        <v>2.0944055944055946</v>
      </c>
      <c r="P190" s="5">
        <f>SQRT((F190*0^2+G190*1^2+H190*1.5^2+I190*2^2+J190*2.5^2+K190*3^2+L190*3.5^2+M190*4^2)/N190-O190^2)</f>
        <v>0.8976485383657908</v>
      </c>
      <c r="Q190" s="2">
        <v>0</v>
      </c>
      <c r="R190" s="2">
        <v>3</v>
      </c>
      <c r="S190" s="33"/>
    </row>
    <row r="191" spans="1:19" ht="21.75">
      <c r="A191" s="56"/>
      <c r="B191" s="3" t="s">
        <v>428</v>
      </c>
      <c r="C191" s="8" t="s">
        <v>429</v>
      </c>
      <c r="D191" s="2">
        <v>1</v>
      </c>
      <c r="E191" s="14">
        <f>SUM(Q191:R191,F191:M191)</f>
        <v>289</v>
      </c>
      <c r="F191" s="2">
        <v>2</v>
      </c>
      <c r="G191" s="2">
        <v>58</v>
      </c>
      <c r="H191" s="2">
        <v>37</v>
      </c>
      <c r="I191" s="2">
        <v>62</v>
      </c>
      <c r="J191" s="2">
        <v>56</v>
      </c>
      <c r="K191" s="2">
        <v>38</v>
      </c>
      <c r="L191" s="2">
        <v>20</v>
      </c>
      <c r="M191" s="2">
        <v>13</v>
      </c>
      <c r="N191" s="2">
        <f>SUM(F191:M191)</f>
        <v>286</v>
      </c>
      <c r="O191" s="5">
        <f>(1*G191+1.5*H191+2*I191+2.5*J191+3*K191+3.5*L191+4*M191)/N191</f>
        <v>2.145104895104895</v>
      </c>
      <c r="P191" s="5">
        <f>SQRT((F191*0^2+G191*1^2+H191*1.5^2+I191*2^2+J191*2.5^2+K191*3^2+L191*3.5^2+M191*4^2)/N191-O191^2)</f>
        <v>0.8735190201177687</v>
      </c>
      <c r="Q191" s="2">
        <v>0</v>
      </c>
      <c r="R191" s="2">
        <v>3</v>
      </c>
      <c r="S191" s="33"/>
    </row>
    <row r="192" spans="1:19" ht="21.75">
      <c r="A192" s="56"/>
      <c r="B192" s="3" t="s">
        <v>430</v>
      </c>
      <c r="C192" s="8" t="s">
        <v>431</v>
      </c>
      <c r="D192" s="2">
        <v>1</v>
      </c>
      <c r="E192" s="14">
        <f aca="true" t="shared" si="50" ref="E192:E216">SUM(Q192:R192,F192:M192)</f>
        <v>288</v>
      </c>
      <c r="F192" s="2">
        <v>0</v>
      </c>
      <c r="G192" s="2">
        <v>2</v>
      </c>
      <c r="H192" s="2">
        <v>4</v>
      </c>
      <c r="I192" s="2">
        <v>25</v>
      </c>
      <c r="J192" s="2">
        <v>57</v>
      </c>
      <c r="K192" s="2">
        <v>76</v>
      </c>
      <c r="L192" s="2">
        <v>69</v>
      </c>
      <c r="M192" s="2">
        <v>51</v>
      </c>
      <c r="N192" s="2">
        <f aca="true" t="shared" si="51" ref="N192:N213">SUM(F192:M192)</f>
        <v>284</v>
      </c>
      <c r="O192" s="5">
        <f aca="true" t="shared" si="52" ref="O192:O217">(1*G192+1.5*H192+2*I192+2.5*J192+3*K192+3.5*L192+4*M192)/N192</f>
        <v>3.0774647887323945</v>
      </c>
      <c r="P192" s="5">
        <f aca="true" t="shared" si="53" ref="P192:P217">SQRT((F192*0^2+G192*1^2+H192*1.5^2+I192*2^2+J192*2.5^2+K192*3^2+L192*3.5^2+M192*4^2)/N192-O192^2)</f>
        <v>0.6575556920875881</v>
      </c>
      <c r="Q192" s="2">
        <v>2</v>
      </c>
      <c r="R192" s="2">
        <v>2</v>
      </c>
      <c r="S192" s="33"/>
    </row>
    <row r="193" spans="1:19" ht="21.75">
      <c r="A193" s="56"/>
      <c r="B193" s="3" t="s">
        <v>339</v>
      </c>
      <c r="C193" s="8" t="s">
        <v>340</v>
      </c>
      <c r="D193" s="2">
        <v>0.5</v>
      </c>
      <c r="E193" s="14">
        <f t="shared" si="50"/>
        <v>289</v>
      </c>
      <c r="F193" s="2">
        <v>0</v>
      </c>
      <c r="G193" s="2">
        <v>3</v>
      </c>
      <c r="H193" s="2">
        <v>3</v>
      </c>
      <c r="I193" s="2">
        <v>21</v>
      </c>
      <c r="J193" s="2">
        <v>14</v>
      </c>
      <c r="K193" s="2">
        <v>59</v>
      </c>
      <c r="L193" s="2">
        <v>83</v>
      </c>
      <c r="M193" s="2">
        <v>103</v>
      </c>
      <c r="N193" s="2">
        <f t="shared" si="51"/>
        <v>286</v>
      </c>
      <c r="O193" s="5">
        <f t="shared" si="52"/>
        <v>3.370629370629371</v>
      </c>
      <c r="P193" s="5">
        <f t="shared" si="53"/>
        <v>0.6682439326645319</v>
      </c>
      <c r="Q193" s="2">
        <v>0</v>
      </c>
      <c r="R193" s="2">
        <v>3</v>
      </c>
      <c r="S193" s="33"/>
    </row>
    <row r="194" spans="1:19" ht="21.75">
      <c r="A194" s="56"/>
      <c r="B194" s="3" t="s">
        <v>341</v>
      </c>
      <c r="C194" s="8" t="s">
        <v>342</v>
      </c>
      <c r="D194" s="2">
        <v>0.5</v>
      </c>
      <c r="E194" s="14">
        <f t="shared" si="50"/>
        <v>289</v>
      </c>
      <c r="F194" s="2">
        <v>0</v>
      </c>
      <c r="G194" s="2">
        <v>0</v>
      </c>
      <c r="H194" s="2">
        <v>1</v>
      </c>
      <c r="I194" s="2">
        <v>0</v>
      </c>
      <c r="J194" s="2">
        <v>3</v>
      </c>
      <c r="K194" s="2">
        <v>20</v>
      </c>
      <c r="L194" s="2">
        <v>20</v>
      </c>
      <c r="M194" s="2">
        <v>242</v>
      </c>
      <c r="N194" s="2">
        <f t="shared" si="51"/>
        <v>286</v>
      </c>
      <c r="O194" s="5">
        <f t="shared" si="52"/>
        <v>3.870629370629371</v>
      </c>
      <c r="P194" s="5">
        <f t="shared" si="53"/>
        <v>0.3407790679067295</v>
      </c>
      <c r="Q194" s="2">
        <v>0</v>
      </c>
      <c r="R194" s="2">
        <v>3</v>
      </c>
      <c r="S194" s="33"/>
    </row>
    <row r="195" spans="1:19" ht="21.75">
      <c r="A195" s="56"/>
      <c r="B195" s="3" t="s">
        <v>401</v>
      </c>
      <c r="C195" s="8" t="s">
        <v>402</v>
      </c>
      <c r="D195" s="2">
        <v>0.5</v>
      </c>
      <c r="E195" s="14">
        <f t="shared" si="50"/>
        <v>289</v>
      </c>
      <c r="F195" s="2">
        <v>0</v>
      </c>
      <c r="G195" s="2">
        <v>0</v>
      </c>
      <c r="H195" s="2">
        <v>0</v>
      </c>
      <c r="I195" s="2">
        <v>27</v>
      </c>
      <c r="J195" s="2">
        <v>2</v>
      </c>
      <c r="K195" s="2">
        <v>135</v>
      </c>
      <c r="L195" s="2">
        <v>120</v>
      </c>
      <c r="M195" s="2">
        <v>0</v>
      </c>
      <c r="N195" s="2">
        <f t="shared" si="51"/>
        <v>284</v>
      </c>
      <c r="O195" s="5">
        <f t="shared" si="52"/>
        <v>3.112676056338028</v>
      </c>
      <c r="P195" s="5">
        <f t="shared" si="53"/>
        <v>0.4356247181468296</v>
      </c>
      <c r="Q195" s="2">
        <v>2</v>
      </c>
      <c r="R195" s="2">
        <v>3</v>
      </c>
      <c r="S195" s="33"/>
    </row>
    <row r="196" spans="1:19" ht="21.75">
      <c r="A196" s="56"/>
      <c r="B196" s="3" t="s">
        <v>279</v>
      </c>
      <c r="C196" s="8" t="s">
        <v>280</v>
      </c>
      <c r="D196" s="2">
        <v>0.5</v>
      </c>
      <c r="E196" s="14">
        <f t="shared" si="50"/>
        <v>289</v>
      </c>
      <c r="F196" s="2">
        <v>1</v>
      </c>
      <c r="G196" s="2">
        <v>0</v>
      </c>
      <c r="H196" s="2">
        <v>0</v>
      </c>
      <c r="I196" s="2">
        <v>3</v>
      </c>
      <c r="J196" s="2">
        <v>11</v>
      </c>
      <c r="K196" s="2">
        <v>14</v>
      </c>
      <c r="L196" s="2">
        <v>31</v>
      </c>
      <c r="M196" s="2">
        <v>226</v>
      </c>
      <c r="N196" s="2">
        <f t="shared" si="51"/>
        <v>286</v>
      </c>
      <c r="O196" s="5">
        <f t="shared" si="52"/>
        <v>3.804195804195804</v>
      </c>
      <c r="P196" s="5">
        <f t="shared" si="53"/>
        <v>0.4713281525593204</v>
      </c>
      <c r="Q196" s="2">
        <v>0</v>
      </c>
      <c r="R196" s="2">
        <v>3</v>
      </c>
      <c r="S196" s="33"/>
    </row>
    <row r="197" spans="1:19" ht="21.75">
      <c r="A197" s="56"/>
      <c r="B197" s="3" t="s">
        <v>457</v>
      </c>
      <c r="C197" s="8" t="s">
        <v>458</v>
      </c>
      <c r="D197" s="2">
        <v>2</v>
      </c>
      <c r="E197" s="14">
        <f t="shared" si="50"/>
        <v>289</v>
      </c>
      <c r="F197" s="2">
        <v>10</v>
      </c>
      <c r="G197" s="2">
        <v>35</v>
      </c>
      <c r="H197" s="2">
        <v>50</v>
      </c>
      <c r="I197" s="2">
        <v>65</v>
      </c>
      <c r="J197" s="2">
        <v>54</v>
      </c>
      <c r="K197" s="2">
        <v>31</v>
      </c>
      <c r="L197" s="2">
        <v>18</v>
      </c>
      <c r="M197" s="2">
        <v>23</v>
      </c>
      <c r="N197" s="2">
        <f t="shared" si="51"/>
        <v>286</v>
      </c>
      <c r="O197" s="5">
        <f t="shared" si="52"/>
        <v>2.1783216783216783</v>
      </c>
      <c r="P197" s="5">
        <f t="shared" si="53"/>
        <v>0.9450008221508143</v>
      </c>
      <c r="Q197" s="2">
        <v>0</v>
      </c>
      <c r="R197" s="2">
        <v>3</v>
      </c>
      <c r="S197" s="33"/>
    </row>
    <row r="198" spans="1:19" ht="21.75">
      <c r="A198" s="56"/>
      <c r="B198" s="58" t="s">
        <v>11</v>
      </c>
      <c r="C198" s="58"/>
      <c r="D198" s="58"/>
      <c r="E198" s="34">
        <f aca="true" t="shared" si="54" ref="E198:N198">SUM(E190:E197)</f>
        <v>2311</v>
      </c>
      <c r="F198" s="34">
        <f t="shared" si="54"/>
        <v>30</v>
      </c>
      <c r="G198" s="34">
        <f t="shared" si="54"/>
        <v>139</v>
      </c>
      <c r="H198" s="34">
        <f t="shared" si="54"/>
        <v>123</v>
      </c>
      <c r="I198" s="34">
        <f t="shared" si="54"/>
        <v>261</v>
      </c>
      <c r="J198" s="34">
        <f t="shared" si="54"/>
        <v>271</v>
      </c>
      <c r="K198" s="34">
        <f t="shared" si="54"/>
        <v>425</v>
      </c>
      <c r="L198" s="34">
        <f t="shared" si="54"/>
        <v>371</v>
      </c>
      <c r="M198" s="34">
        <f t="shared" si="54"/>
        <v>664</v>
      </c>
      <c r="N198" s="34">
        <f t="shared" si="54"/>
        <v>2284</v>
      </c>
      <c r="O198" s="59">
        <f t="shared" si="52"/>
        <v>2.9564360770577935</v>
      </c>
      <c r="P198" s="59">
        <f t="shared" si="53"/>
        <v>0.9778446287974236</v>
      </c>
      <c r="Q198" s="34">
        <f>SUM(Q190:Q197)</f>
        <v>4</v>
      </c>
      <c r="R198" s="34">
        <f>SUM(R190:R197)</f>
        <v>23</v>
      </c>
      <c r="S198" s="33"/>
    </row>
    <row r="199" spans="1:19" ht="22.5" thickBot="1">
      <c r="A199" s="57"/>
      <c r="B199" s="58" t="s">
        <v>12</v>
      </c>
      <c r="C199" s="58"/>
      <c r="D199" s="58"/>
      <c r="E199" s="41">
        <f>E198*100/$E$198</f>
        <v>100</v>
      </c>
      <c r="F199" s="41">
        <f aca="true" t="shared" si="55" ref="F199:N199">F198*100/$E$198</f>
        <v>1.2981393336218088</v>
      </c>
      <c r="G199" s="41">
        <f t="shared" si="55"/>
        <v>6.014712245781047</v>
      </c>
      <c r="H199" s="41">
        <f t="shared" si="55"/>
        <v>5.322371267849416</v>
      </c>
      <c r="I199" s="41">
        <f t="shared" si="55"/>
        <v>11.293812202509736</v>
      </c>
      <c r="J199" s="41">
        <f t="shared" si="55"/>
        <v>11.726525313717005</v>
      </c>
      <c r="K199" s="41">
        <f t="shared" si="55"/>
        <v>18.390307226308956</v>
      </c>
      <c r="L199" s="41">
        <f t="shared" si="55"/>
        <v>16.0536564257897</v>
      </c>
      <c r="M199" s="41">
        <f t="shared" si="55"/>
        <v>28.7321505841627</v>
      </c>
      <c r="N199" s="41">
        <f t="shared" si="55"/>
        <v>98.83167459974037</v>
      </c>
      <c r="O199" s="60"/>
      <c r="P199" s="60"/>
      <c r="Q199" s="41">
        <f>Q198*100/$E$198</f>
        <v>0.17308524448290782</v>
      </c>
      <c r="R199" s="41">
        <f>R198*100/$E$198</f>
        <v>0.99524015577672</v>
      </c>
      <c r="S199" s="33"/>
    </row>
    <row r="200" spans="1:19" ht="21.75" customHeight="1" thickTop="1">
      <c r="A200" s="55" t="s">
        <v>462</v>
      </c>
      <c r="B200" s="3" t="s">
        <v>295</v>
      </c>
      <c r="C200" s="8" t="s">
        <v>296</v>
      </c>
      <c r="D200" s="2">
        <v>1</v>
      </c>
      <c r="E200" s="14">
        <f t="shared" si="50"/>
        <v>70</v>
      </c>
      <c r="F200" s="2">
        <v>1</v>
      </c>
      <c r="G200" s="2">
        <v>18</v>
      </c>
      <c r="H200" s="2">
        <v>6</v>
      </c>
      <c r="I200" s="2">
        <v>8</v>
      </c>
      <c r="J200" s="2">
        <v>7</v>
      </c>
      <c r="K200" s="2">
        <v>12</v>
      </c>
      <c r="L200" s="2">
        <v>3</v>
      </c>
      <c r="M200" s="2">
        <v>15</v>
      </c>
      <c r="N200" s="2">
        <f t="shared" si="51"/>
        <v>70</v>
      </c>
      <c r="O200" s="5">
        <f t="shared" si="52"/>
        <v>2.3857142857142857</v>
      </c>
      <c r="P200" s="5">
        <f t="shared" si="53"/>
        <v>1.1562606866577296</v>
      </c>
      <c r="Q200" s="2">
        <v>0</v>
      </c>
      <c r="R200" s="2">
        <v>0</v>
      </c>
      <c r="S200" s="33"/>
    </row>
    <row r="201" spans="1:19" ht="21.75">
      <c r="A201" s="56"/>
      <c r="B201" s="3" t="s">
        <v>212</v>
      </c>
      <c r="C201" s="8" t="s">
        <v>473</v>
      </c>
      <c r="D201" s="2">
        <v>2</v>
      </c>
      <c r="E201" s="14">
        <f t="shared" si="50"/>
        <v>120</v>
      </c>
      <c r="F201" s="2">
        <v>3</v>
      </c>
      <c r="G201" s="2">
        <v>20</v>
      </c>
      <c r="H201" s="2">
        <v>11</v>
      </c>
      <c r="I201" s="2">
        <v>18</v>
      </c>
      <c r="J201" s="2">
        <v>17</v>
      </c>
      <c r="K201" s="2">
        <v>23</v>
      </c>
      <c r="L201" s="2">
        <v>17</v>
      </c>
      <c r="M201" s="2">
        <v>11</v>
      </c>
      <c r="N201" s="2">
        <f t="shared" si="51"/>
        <v>120</v>
      </c>
      <c r="O201" s="5">
        <f t="shared" si="52"/>
        <v>2.3958333333333335</v>
      </c>
      <c r="P201" s="5">
        <f t="shared" si="53"/>
        <v>1.0224477030907522</v>
      </c>
      <c r="Q201" s="2">
        <v>0</v>
      </c>
      <c r="R201" s="2">
        <v>0</v>
      </c>
      <c r="S201" s="33"/>
    </row>
    <row r="202" spans="1:19" ht="21.75">
      <c r="A202" s="56"/>
      <c r="B202" s="3" t="s">
        <v>214</v>
      </c>
      <c r="C202" s="8" t="s">
        <v>215</v>
      </c>
      <c r="D202" s="2">
        <v>1.5</v>
      </c>
      <c r="E202" s="14">
        <f t="shared" si="50"/>
        <v>72</v>
      </c>
      <c r="F202" s="2">
        <v>0</v>
      </c>
      <c r="G202" s="2">
        <v>8</v>
      </c>
      <c r="H202" s="2">
        <v>12</v>
      </c>
      <c r="I202" s="2">
        <v>22</v>
      </c>
      <c r="J202" s="2">
        <v>22</v>
      </c>
      <c r="K202" s="2">
        <v>5</v>
      </c>
      <c r="L202" s="2">
        <v>2</v>
      </c>
      <c r="M202" s="2">
        <v>0</v>
      </c>
      <c r="N202" s="2">
        <f t="shared" si="51"/>
        <v>71</v>
      </c>
      <c r="O202" s="5">
        <f t="shared" si="52"/>
        <v>2.0704225352112675</v>
      </c>
      <c r="P202" s="5">
        <f t="shared" si="53"/>
        <v>0.6010306561507569</v>
      </c>
      <c r="Q202" s="2">
        <v>0</v>
      </c>
      <c r="R202" s="2">
        <v>1</v>
      </c>
      <c r="S202" s="33"/>
    </row>
    <row r="203" spans="1:19" ht="21.75">
      <c r="A203" s="56"/>
      <c r="B203" s="3" t="s">
        <v>216</v>
      </c>
      <c r="C203" s="8" t="s">
        <v>217</v>
      </c>
      <c r="D203" s="2">
        <v>0.5</v>
      </c>
      <c r="E203" s="14">
        <f t="shared" si="50"/>
        <v>97</v>
      </c>
      <c r="F203" s="2">
        <v>2</v>
      </c>
      <c r="G203" s="2">
        <v>26</v>
      </c>
      <c r="H203" s="2">
        <v>18</v>
      </c>
      <c r="I203" s="2">
        <v>14</v>
      </c>
      <c r="J203" s="2">
        <v>9</v>
      </c>
      <c r="K203" s="2">
        <v>15</v>
      </c>
      <c r="L203" s="2">
        <v>7</v>
      </c>
      <c r="M203" s="2">
        <v>4</v>
      </c>
      <c r="N203" s="2">
        <f t="shared" si="51"/>
        <v>95</v>
      </c>
      <c r="O203" s="5">
        <f t="shared" si="52"/>
        <v>1.9894736842105263</v>
      </c>
      <c r="P203" s="5">
        <f t="shared" si="53"/>
        <v>0.9596571409909105</v>
      </c>
      <c r="Q203" s="2">
        <v>0</v>
      </c>
      <c r="R203" s="2">
        <v>2</v>
      </c>
      <c r="S203" s="33"/>
    </row>
    <row r="204" spans="1:19" ht="21.75">
      <c r="A204" s="56"/>
      <c r="B204" s="3" t="s">
        <v>365</v>
      </c>
      <c r="C204" s="8" t="s">
        <v>366</v>
      </c>
      <c r="D204" s="2">
        <v>2</v>
      </c>
      <c r="E204" s="14">
        <f t="shared" si="50"/>
        <v>120</v>
      </c>
      <c r="F204" s="2">
        <v>4</v>
      </c>
      <c r="G204" s="2">
        <v>0</v>
      </c>
      <c r="H204" s="2">
        <v>2</v>
      </c>
      <c r="I204" s="2">
        <v>8</v>
      </c>
      <c r="J204" s="2">
        <v>20</v>
      </c>
      <c r="K204" s="2">
        <v>21</v>
      </c>
      <c r="L204" s="2">
        <v>34</v>
      </c>
      <c r="M204" s="2">
        <v>31</v>
      </c>
      <c r="N204" s="2">
        <f t="shared" si="51"/>
        <v>120</v>
      </c>
      <c r="O204" s="5">
        <f t="shared" si="52"/>
        <v>3.125</v>
      </c>
      <c r="P204" s="5">
        <f t="shared" si="53"/>
        <v>0.871421252896669</v>
      </c>
      <c r="Q204" s="2">
        <v>0</v>
      </c>
      <c r="R204" s="2">
        <v>0</v>
      </c>
      <c r="S204" s="33"/>
    </row>
    <row r="205" spans="1:19" ht="21.75">
      <c r="A205" s="56"/>
      <c r="B205" s="3" t="s">
        <v>367</v>
      </c>
      <c r="C205" s="8" t="s">
        <v>165</v>
      </c>
      <c r="D205" s="2">
        <v>1.5</v>
      </c>
      <c r="E205" s="14">
        <f t="shared" si="50"/>
        <v>120</v>
      </c>
      <c r="F205" s="2">
        <v>9</v>
      </c>
      <c r="G205" s="2">
        <v>10</v>
      </c>
      <c r="H205" s="2">
        <v>16</v>
      </c>
      <c r="I205" s="2">
        <v>13</v>
      </c>
      <c r="J205" s="2">
        <v>21</v>
      </c>
      <c r="K205" s="2">
        <v>28</v>
      </c>
      <c r="L205" s="2">
        <v>13</v>
      </c>
      <c r="M205" s="2">
        <v>10</v>
      </c>
      <c r="N205" s="2">
        <f t="shared" si="51"/>
        <v>120</v>
      </c>
      <c r="O205" s="5">
        <f t="shared" si="52"/>
        <v>2.35</v>
      </c>
      <c r="P205" s="5">
        <f t="shared" si="53"/>
        <v>1.071603160378567</v>
      </c>
      <c r="Q205" s="2">
        <v>0</v>
      </c>
      <c r="R205" s="2">
        <v>0</v>
      </c>
      <c r="S205" s="33"/>
    </row>
    <row r="206" spans="1:19" ht="21.75">
      <c r="A206" s="56"/>
      <c r="B206" s="3" t="s">
        <v>368</v>
      </c>
      <c r="C206" s="8" t="s">
        <v>369</v>
      </c>
      <c r="D206" s="2">
        <v>1.5</v>
      </c>
      <c r="E206" s="14">
        <f t="shared" si="50"/>
        <v>120</v>
      </c>
      <c r="F206" s="2">
        <v>7</v>
      </c>
      <c r="G206" s="2">
        <v>12</v>
      </c>
      <c r="H206" s="2">
        <v>22</v>
      </c>
      <c r="I206" s="2">
        <v>22</v>
      </c>
      <c r="J206" s="2">
        <v>19</v>
      </c>
      <c r="K206" s="2">
        <v>20</v>
      </c>
      <c r="L206" s="2">
        <v>11</v>
      </c>
      <c r="M206" s="2">
        <v>6</v>
      </c>
      <c r="N206" s="2">
        <f t="shared" si="51"/>
        <v>119</v>
      </c>
      <c r="O206" s="5">
        <f t="shared" si="52"/>
        <v>2.176470588235294</v>
      </c>
      <c r="P206" s="5">
        <f t="shared" si="53"/>
        <v>0.9843059135695009</v>
      </c>
      <c r="Q206" s="2">
        <v>1</v>
      </c>
      <c r="R206" s="2">
        <v>0</v>
      </c>
      <c r="S206" s="33"/>
    </row>
    <row r="207" spans="1:19" ht="21.75">
      <c r="A207" s="56"/>
      <c r="B207" s="3" t="s">
        <v>370</v>
      </c>
      <c r="C207" s="8" t="s">
        <v>371</v>
      </c>
      <c r="D207" s="2">
        <v>1</v>
      </c>
      <c r="E207" s="14">
        <f t="shared" si="50"/>
        <v>288</v>
      </c>
      <c r="F207" s="2">
        <v>1</v>
      </c>
      <c r="G207" s="2">
        <v>5</v>
      </c>
      <c r="H207" s="2">
        <v>6</v>
      </c>
      <c r="I207" s="2">
        <v>26</v>
      </c>
      <c r="J207" s="2">
        <v>37</v>
      </c>
      <c r="K207" s="2">
        <v>48</v>
      </c>
      <c r="L207" s="2">
        <v>44</v>
      </c>
      <c r="M207" s="2">
        <v>119</v>
      </c>
      <c r="N207" s="2">
        <f t="shared" si="51"/>
        <v>286</v>
      </c>
      <c r="O207" s="5">
        <f t="shared" si="52"/>
        <v>3.2604895104895104</v>
      </c>
      <c r="P207" s="5">
        <f t="shared" si="53"/>
        <v>0.8115071264773578</v>
      </c>
      <c r="Q207" s="2">
        <v>0</v>
      </c>
      <c r="R207" s="2">
        <v>2</v>
      </c>
      <c r="S207" s="33"/>
    </row>
    <row r="208" spans="1:19" ht="21.75">
      <c r="A208" s="56"/>
      <c r="B208" s="3" t="s">
        <v>166</v>
      </c>
      <c r="C208" s="8" t="s">
        <v>167</v>
      </c>
      <c r="D208" s="2">
        <v>1</v>
      </c>
      <c r="E208" s="14">
        <f t="shared" si="50"/>
        <v>71</v>
      </c>
      <c r="F208" s="2">
        <v>14</v>
      </c>
      <c r="G208" s="2">
        <v>3</v>
      </c>
      <c r="H208" s="2">
        <v>8</v>
      </c>
      <c r="I208" s="2">
        <v>14</v>
      </c>
      <c r="J208" s="2">
        <v>15</v>
      </c>
      <c r="K208" s="2">
        <v>8</v>
      </c>
      <c r="L208" s="2">
        <v>8</v>
      </c>
      <c r="M208" s="2">
        <v>0</v>
      </c>
      <c r="N208" s="2">
        <f t="shared" si="51"/>
        <v>70</v>
      </c>
      <c r="O208" s="5">
        <f t="shared" si="52"/>
        <v>1.8928571428571428</v>
      </c>
      <c r="P208" s="5">
        <f t="shared" si="53"/>
        <v>1.1335559005147637</v>
      </c>
      <c r="Q208" s="2">
        <v>0</v>
      </c>
      <c r="R208" s="2">
        <v>1</v>
      </c>
      <c r="S208" s="33"/>
    </row>
    <row r="209" spans="1:19" ht="21.75">
      <c r="A209" s="56"/>
      <c r="B209" s="3" t="s">
        <v>329</v>
      </c>
      <c r="C209" s="8" t="s">
        <v>330</v>
      </c>
      <c r="D209" s="2">
        <v>2</v>
      </c>
      <c r="E209" s="14">
        <f t="shared" si="50"/>
        <v>14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14</v>
      </c>
      <c r="N209" s="2">
        <f t="shared" si="51"/>
        <v>14</v>
      </c>
      <c r="O209" s="5">
        <f t="shared" si="52"/>
        <v>4</v>
      </c>
      <c r="P209" s="5">
        <f t="shared" si="53"/>
        <v>0</v>
      </c>
      <c r="Q209" s="2">
        <v>0</v>
      </c>
      <c r="R209" s="2">
        <v>0</v>
      </c>
      <c r="S209" s="33"/>
    </row>
    <row r="210" spans="1:19" ht="21.75">
      <c r="A210" s="56"/>
      <c r="B210" s="3" t="s">
        <v>331</v>
      </c>
      <c r="C210" s="8" t="s">
        <v>332</v>
      </c>
      <c r="D210" s="2">
        <v>2</v>
      </c>
      <c r="E210" s="14">
        <f t="shared" si="50"/>
        <v>14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14</v>
      </c>
      <c r="N210" s="2">
        <f t="shared" si="51"/>
        <v>14</v>
      </c>
      <c r="O210" s="5">
        <f t="shared" si="52"/>
        <v>4</v>
      </c>
      <c r="P210" s="5">
        <f t="shared" si="53"/>
        <v>0</v>
      </c>
      <c r="Q210" s="2">
        <v>0</v>
      </c>
      <c r="R210" s="2">
        <v>0</v>
      </c>
      <c r="S210" s="33"/>
    </row>
    <row r="211" spans="1:19" ht="21.75">
      <c r="A211" s="56"/>
      <c r="B211" s="3" t="s">
        <v>268</v>
      </c>
      <c r="C211" s="8" t="s">
        <v>269</v>
      </c>
      <c r="D211" s="2">
        <v>2</v>
      </c>
      <c r="E211" s="14">
        <f t="shared" si="50"/>
        <v>12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10</v>
      </c>
      <c r="N211" s="2">
        <f t="shared" si="51"/>
        <v>10</v>
      </c>
      <c r="O211" s="5">
        <f t="shared" si="52"/>
        <v>4</v>
      </c>
      <c r="P211" s="5">
        <f t="shared" si="53"/>
        <v>0</v>
      </c>
      <c r="Q211" s="2">
        <v>1</v>
      </c>
      <c r="R211" s="2">
        <v>1</v>
      </c>
      <c r="S211" s="33"/>
    </row>
    <row r="212" spans="1:19" ht="21.75">
      <c r="A212" s="56"/>
      <c r="B212" s="3" t="s">
        <v>274</v>
      </c>
      <c r="C212" s="8" t="s">
        <v>275</v>
      </c>
      <c r="D212" s="2">
        <v>2</v>
      </c>
      <c r="E212" s="14">
        <f t="shared" si="50"/>
        <v>12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9</v>
      </c>
      <c r="L212" s="2">
        <v>0</v>
      </c>
      <c r="M212" s="2">
        <v>1</v>
      </c>
      <c r="N212" s="2">
        <f t="shared" si="51"/>
        <v>11</v>
      </c>
      <c r="O212" s="5">
        <f t="shared" si="52"/>
        <v>2.909090909090909</v>
      </c>
      <c r="P212" s="5">
        <f t="shared" si="53"/>
        <v>0.6680426571226842</v>
      </c>
      <c r="Q212" s="2">
        <v>0</v>
      </c>
      <c r="R212" s="2">
        <v>1</v>
      </c>
      <c r="S212" s="33"/>
    </row>
    <row r="213" spans="1:19" ht="21.75">
      <c r="A213" s="56"/>
      <c r="B213" s="3" t="s">
        <v>262</v>
      </c>
      <c r="C213" s="8" t="s">
        <v>263</v>
      </c>
      <c r="D213" s="2">
        <v>1</v>
      </c>
      <c r="E213" s="14">
        <f t="shared" si="50"/>
        <v>289</v>
      </c>
      <c r="F213" s="2">
        <v>1</v>
      </c>
      <c r="G213" s="2">
        <v>1</v>
      </c>
      <c r="H213" s="2">
        <v>0</v>
      </c>
      <c r="I213" s="2">
        <v>11</v>
      </c>
      <c r="J213" s="2">
        <v>8</v>
      </c>
      <c r="K213" s="2">
        <v>67</v>
      </c>
      <c r="L213" s="2">
        <v>124</v>
      </c>
      <c r="M213" s="2">
        <v>74</v>
      </c>
      <c r="N213" s="2">
        <f t="shared" si="51"/>
        <v>286</v>
      </c>
      <c r="O213" s="5">
        <f t="shared" si="52"/>
        <v>3.4055944055944054</v>
      </c>
      <c r="P213" s="5">
        <f t="shared" si="53"/>
        <v>0.541788829888989</v>
      </c>
      <c r="Q213" s="2">
        <v>0</v>
      </c>
      <c r="R213" s="2">
        <v>3</v>
      </c>
      <c r="S213" s="33"/>
    </row>
    <row r="214" spans="1:19" ht="21.75">
      <c r="A214" s="56"/>
      <c r="B214" s="3" t="s">
        <v>264</v>
      </c>
      <c r="C214" s="8" t="s">
        <v>265</v>
      </c>
      <c r="D214" s="2">
        <v>2</v>
      </c>
      <c r="E214" s="14">
        <f t="shared" si="50"/>
        <v>39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39</v>
      </c>
      <c r="N214" s="2">
        <f>SUM(F214:M214)</f>
        <v>39</v>
      </c>
      <c r="O214" s="5">
        <f>(1*G214+1.5*H214+2*I214+2.5*J214+3*K214+3.5*L214+4*M214)/N214</f>
        <v>4</v>
      </c>
      <c r="P214" s="5">
        <f>SQRT((F214*0^2+G214*1^2+H214*1.5^2+I214*2^2+J214*2.5^2+K214*3^2+L214*3.5^2+M214*4^2)/N214-O214^2)</f>
        <v>0</v>
      </c>
      <c r="Q214" s="2">
        <v>0</v>
      </c>
      <c r="R214" s="2">
        <v>0</v>
      </c>
      <c r="S214" s="33"/>
    </row>
    <row r="215" spans="1:19" ht="21.75">
      <c r="A215" s="56"/>
      <c r="B215" s="3" t="s">
        <v>450</v>
      </c>
      <c r="C215" s="8" t="s">
        <v>451</v>
      </c>
      <c r="D215" s="2">
        <v>1</v>
      </c>
      <c r="E215" s="14">
        <f t="shared" si="50"/>
        <v>104</v>
      </c>
      <c r="F215" s="2">
        <v>7</v>
      </c>
      <c r="G215" s="2">
        <v>20</v>
      </c>
      <c r="H215" s="2">
        <v>14</v>
      </c>
      <c r="I215" s="2">
        <v>11</v>
      </c>
      <c r="J215" s="2">
        <v>15</v>
      </c>
      <c r="K215" s="2">
        <v>6</v>
      </c>
      <c r="L215" s="2">
        <v>15</v>
      </c>
      <c r="M215" s="2">
        <v>10</v>
      </c>
      <c r="N215" s="2">
        <f>SUM(F215:M215)</f>
        <v>98</v>
      </c>
      <c r="O215" s="5">
        <f>(1*G215+1.5*H215+2*I215+2.5*J215+3*K215+3.5*L215+4*M215)/N215</f>
        <v>2.1530612244897958</v>
      </c>
      <c r="P215" s="5">
        <f>SQRT((F215*0^2+G215*1^2+H215*1.5^2+I215*2^2+J215*2.5^2+K215*3^2+L215*3.5^2+M215*4^2)/N215-O215^2)</f>
        <v>1.1636680291070334</v>
      </c>
      <c r="Q215" s="2">
        <v>4</v>
      </c>
      <c r="R215" s="2">
        <v>2</v>
      </c>
      <c r="S215" s="33"/>
    </row>
    <row r="216" spans="1:19" ht="21.75">
      <c r="A216" s="56"/>
      <c r="B216" s="3" t="s">
        <v>452</v>
      </c>
      <c r="C216" s="8" t="s">
        <v>453</v>
      </c>
      <c r="D216" s="2">
        <v>1</v>
      </c>
      <c r="E216" s="14">
        <f t="shared" si="50"/>
        <v>104</v>
      </c>
      <c r="F216" s="2">
        <v>3</v>
      </c>
      <c r="G216" s="2">
        <v>18</v>
      </c>
      <c r="H216" s="2">
        <v>1</v>
      </c>
      <c r="I216" s="2">
        <v>22</v>
      </c>
      <c r="J216" s="2">
        <v>27</v>
      </c>
      <c r="K216" s="2">
        <v>15</v>
      </c>
      <c r="L216" s="2">
        <v>7</v>
      </c>
      <c r="M216" s="2">
        <v>9</v>
      </c>
      <c r="N216" s="2">
        <f>SUM(F216:M216)</f>
        <v>102</v>
      </c>
      <c r="O216" s="5">
        <f>(1*G216+1.5*H216+2*I216+2.5*J216+3*K216+3.5*L216+4*M216)/N216</f>
        <v>2.3186274509803924</v>
      </c>
      <c r="P216" s="5">
        <f>SQRT((F216*0^2+G216*1^2+H216*1.5^2+I216*2^2+J216*2.5^2+K216*3^2+L216*3.5^2+M216*4^2)/N216-O216^2)</f>
        <v>0.9568873550355002</v>
      </c>
      <c r="Q216" s="2">
        <v>0</v>
      </c>
      <c r="R216" s="2">
        <v>2</v>
      </c>
      <c r="S216" s="33"/>
    </row>
    <row r="217" spans="1:18" ht="21.75">
      <c r="A217" s="56"/>
      <c r="B217" s="58" t="s">
        <v>463</v>
      </c>
      <c r="C217" s="58"/>
      <c r="D217" s="58"/>
      <c r="E217" s="34">
        <f>SUM(E200:E213)</f>
        <v>1419</v>
      </c>
      <c r="F217" s="34">
        <f aca="true" t="shared" si="56" ref="F217:N217">SUM(F200:F213)</f>
        <v>42</v>
      </c>
      <c r="G217" s="34">
        <f t="shared" si="56"/>
        <v>104</v>
      </c>
      <c r="H217" s="34">
        <f t="shared" si="56"/>
        <v>101</v>
      </c>
      <c r="I217" s="34">
        <f t="shared" si="56"/>
        <v>156</v>
      </c>
      <c r="J217" s="34">
        <f t="shared" si="56"/>
        <v>175</v>
      </c>
      <c r="K217" s="34">
        <f t="shared" si="56"/>
        <v>256</v>
      </c>
      <c r="L217" s="34">
        <f t="shared" si="56"/>
        <v>263</v>
      </c>
      <c r="M217" s="34">
        <f t="shared" si="56"/>
        <v>309</v>
      </c>
      <c r="N217" s="34">
        <f t="shared" si="56"/>
        <v>1406</v>
      </c>
      <c r="O217" s="59">
        <f t="shared" si="52"/>
        <v>2.7948079658605973</v>
      </c>
      <c r="P217" s="59">
        <f t="shared" si="53"/>
        <v>1.0453963625690184</v>
      </c>
      <c r="Q217" s="34">
        <f>SUM(Q200:Q213)</f>
        <v>2</v>
      </c>
      <c r="R217" s="34">
        <f>SUM(R200:R213)</f>
        <v>11</v>
      </c>
    </row>
    <row r="218" spans="1:18" ht="22.5" thickBot="1">
      <c r="A218" s="62"/>
      <c r="B218" s="64" t="s">
        <v>464</v>
      </c>
      <c r="C218" s="64"/>
      <c r="D218" s="64"/>
      <c r="E218" s="41">
        <f>E217*100/$E$217</f>
        <v>100</v>
      </c>
      <c r="F218" s="41">
        <f aca="true" t="shared" si="57" ref="F218:N218">F217*100/$E$217</f>
        <v>2.959830866807611</v>
      </c>
      <c r="G218" s="41">
        <f t="shared" si="57"/>
        <v>7.329105003523608</v>
      </c>
      <c r="H218" s="41">
        <f t="shared" si="57"/>
        <v>7.117688513037351</v>
      </c>
      <c r="I218" s="41">
        <f t="shared" si="57"/>
        <v>10.993657505285412</v>
      </c>
      <c r="J218" s="41">
        <f t="shared" si="57"/>
        <v>12.332628611698379</v>
      </c>
      <c r="K218" s="41">
        <f t="shared" si="57"/>
        <v>18.040873854827343</v>
      </c>
      <c r="L218" s="41">
        <f t="shared" si="57"/>
        <v>18.53417899929528</v>
      </c>
      <c r="M218" s="41">
        <f t="shared" si="57"/>
        <v>21.775898520084567</v>
      </c>
      <c r="N218" s="41">
        <f t="shared" si="57"/>
        <v>99.08386187455955</v>
      </c>
      <c r="O218" s="63"/>
      <c r="P218" s="63"/>
      <c r="Q218" s="41">
        <f>Q217*100/$E$219</f>
        <v>0.05361930294906166</v>
      </c>
      <c r="R218" s="41">
        <f>R217*100/$E$219</f>
        <v>0.2949061662198391</v>
      </c>
    </row>
    <row r="219" spans="1:18" ht="22.5" thickTop="1">
      <c r="A219" s="65" t="s">
        <v>11</v>
      </c>
      <c r="B219" s="65"/>
      <c r="C219" s="65"/>
      <c r="D219" s="65"/>
      <c r="E219" s="39">
        <f>SUM(E198,E217)</f>
        <v>3730</v>
      </c>
      <c r="F219" s="39">
        <f aca="true" t="shared" si="58" ref="F219:N219">SUM(F198,F217)</f>
        <v>72</v>
      </c>
      <c r="G219" s="39">
        <f t="shared" si="58"/>
        <v>243</v>
      </c>
      <c r="H219" s="39">
        <f t="shared" si="58"/>
        <v>224</v>
      </c>
      <c r="I219" s="39">
        <f t="shared" si="58"/>
        <v>417</v>
      </c>
      <c r="J219" s="39">
        <f t="shared" si="58"/>
        <v>446</v>
      </c>
      <c r="K219" s="39">
        <f t="shared" si="58"/>
        <v>681</v>
      </c>
      <c r="L219" s="39">
        <f t="shared" si="58"/>
        <v>634</v>
      </c>
      <c r="M219" s="39">
        <f t="shared" si="58"/>
        <v>973</v>
      </c>
      <c r="N219" s="39">
        <f t="shared" si="58"/>
        <v>3690</v>
      </c>
      <c r="O219" s="59">
        <f>(1*G219+1.5*H219+2*I219+2.5*J219+3*K219+3.5*L219+4*M219)/N219</f>
        <v>2.894850948509485</v>
      </c>
      <c r="P219" s="59">
        <f>SQRT((F219*0^2+G219*1^2+H219*1.5^2+I219*2^2+J219*2.5^2+K219*3^2+L219*3.5^2+M219*4^2)/N219-O219^2)</f>
        <v>1.0071831669131457</v>
      </c>
      <c r="Q219" s="39">
        <f>SUM(Q198,Q217)</f>
        <v>6</v>
      </c>
      <c r="R219" s="39">
        <f>SUM(R198,R217)</f>
        <v>34</v>
      </c>
    </row>
    <row r="220" spans="1:18" ht="22.5" thickBot="1">
      <c r="A220" s="64" t="s">
        <v>12</v>
      </c>
      <c r="B220" s="64"/>
      <c r="C220" s="64"/>
      <c r="D220" s="64"/>
      <c r="E220" s="41">
        <f>E219*100/$E$219</f>
        <v>100</v>
      </c>
      <c r="F220" s="41">
        <f aca="true" t="shared" si="59" ref="F220:N220">F219*100/$E$219</f>
        <v>1.9302949061662198</v>
      </c>
      <c r="G220" s="41">
        <f t="shared" si="59"/>
        <v>6.514745308310992</v>
      </c>
      <c r="H220" s="41">
        <f t="shared" si="59"/>
        <v>6.005361930294906</v>
      </c>
      <c r="I220" s="41">
        <f t="shared" si="59"/>
        <v>11.179624664879357</v>
      </c>
      <c r="J220" s="41">
        <f t="shared" si="59"/>
        <v>11.95710455764075</v>
      </c>
      <c r="K220" s="41">
        <f t="shared" si="59"/>
        <v>18.257372654155496</v>
      </c>
      <c r="L220" s="41">
        <f t="shared" si="59"/>
        <v>16.99731903485255</v>
      </c>
      <c r="M220" s="41">
        <f t="shared" si="59"/>
        <v>26.0857908847185</v>
      </c>
      <c r="N220" s="41">
        <f t="shared" si="59"/>
        <v>98.92761394101876</v>
      </c>
      <c r="O220" s="63"/>
      <c r="P220" s="63"/>
      <c r="Q220" s="41">
        <f>Q219*100/$E$219</f>
        <v>0.16085790884718498</v>
      </c>
      <c r="R220" s="41">
        <f>R219*100/$E$219</f>
        <v>0.9115281501340483</v>
      </c>
    </row>
    <row r="221" ht="22.5" thickTop="1"/>
  </sheetData>
  <mergeCells count="144">
    <mergeCell ref="A219:D219"/>
    <mergeCell ref="O219:O220"/>
    <mergeCell ref="P219:P220"/>
    <mergeCell ref="A220:D220"/>
    <mergeCell ref="A200:A218"/>
    <mergeCell ref="B217:D217"/>
    <mergeCell ref="O217:O218"/>
    <mergeCell ref="P217:P218"/>
    <mergeCell ref="B218:D218"/>
    <mergeCell ref="P188:P189"/>
    <mergeCell ref="Q188:R188"/>
    <mergeCell ref="A190:A199"/>
    <mergeCell ref="B198:D198"/>
    <mergeCell ref="O198:O199"/>
    <mergeCell ref="P198:P199"/>
    <mergeCell ref="B199:D199"/>
    <mergeCell ref="E188:E189"/>
    <mergeCell ref="F188:M188"/>
    <mergeCell ref="N188:N189"/>
    <mergeCell ref="O188:O189"/>
    <mergeCell ref="A188:A189"/>
    <mergeCell ref="B188:B189"/>
    <mergeCell ref="C188:C189"/>
    <mergeCell ref="D188:D189"/>
    <mergeCell ref="A182:D182"/>
    <mergeCell ref="O182:O183"/>
    <mergeCell ref="P182:P183"/>
    <mergeCell ref="A183:D183"/>
    <mergeCell ref="A161:A181"/>
    <mergeCell ref="B180:D180"/>
    <mergeCell ref="O180:O181"/>
    <mergeCell ref="P180:P181"/>
    <mergeCell ref="B181:D181"/>
    <mergeCell ref="P148:P149"/>
    <mergeCell ref="Q148:R148"/>
    <mergeCell ref="A150:A160"/>
    <mergeCell ref="B159:D159"/>
    <mergeCell ref="O159:O160"/>
    <mergeCell ref="P159:P160"/>
    <mergeCell ref="B160:D160"/>
    <mergeCell ref="E148:E149"/>
    <mergeCell ref="F148:M148"/>
    <mergeCell ref="N148:N149"/>
    <mergeCell ref="O148:O149"/>
    <mergeCell ref="A148:A149"/>
    <mergeCell ref="B148:B149"/>
    <mergeCell ref="C148:C149"/>
    <mergeCell ref="D148:D149"/>
    <mergeCell ref="A143:D143"/>
    <mergeCell ref="O143:O144"/>
    <mergeCell ref="P143:P144"/>
    <mergeCell ref="A144:D144"/>
    <mergeCell ref="A130:A142"/>
    <mergeCell ref="B141:D141"/>
    <mergeCell ref="O141:O142"/>
    <mergeCell ref="P141:P142"/>
    <mergeCell ref="B142:D142"/>
    <mergeCell ref="P115:P116"/>
    <mergeCell ref="Q115:R115"/>
    <mergeCell ref="A117:A129"/>
    <mergeCell ref="B128:D128"/>
    <mergeCell ref="O128:O129"/>
    <mergeCell ref="P128:P129"/>
    <mergeCell ref="B129:D129"/>
    <mergeCell ref="E115:E116"/>
    <mergeCell ref="F115:M115"/>
    <mergeCell ref="N115:N116"/>
    <mergeCell ref="O115:O116"/>
    <mergeCell ref="A115:A116"/>
    <mergeCell ref="B115:B116"/>
    <mergeCell ref="C115:C116"/>
    <mergeCell ref="D115:D116"/>
    <mergeCell ref="A109:D109"/>
    <mergeCell ref="O109:O110"/>
    <mergeCell ref="P109:P110"/>
    <mergeCell ref="A110:D110"/>
    <mergeCell ref="A92:A108"/>
    <mergeCell ref="B107:D107"/>
    <mergeCell ref="O107:O108"/>
    <mergeCell ref="P107:P108"/>
    <mergeCell ref="B108:D108"/>
    <mergeCell ref="P78:P79"/>
    <mergeCell ref="Q78:R78"/>
    <mergeCell ref="A80:A91"/>
    <mergeCell ref="B90:D90"/>
    <mergeCell ref="O90:O91"/>
    <mergeCell ref="P90:P91"/>
    <mergeCell ref="B91:D91"/>
    <mergeCell ref="E78:E79"/>
    <mergeCell ref="F78:M78"/>
    <mergeCell ref="N78:N79"/>
    <mergeCell ref="O78:O79"/>
    <mergeCell ref="A78:A79"/>
    <mergeCell ref="B78:B79"/>
    <mergeCell ref="C78:C79"/>
    <mergeCell ref="D78:D79"/>
    <mergeCell ref="A73:D73"/>
    <mergeCell ref="O73:O74"/>
    <mergeCell ref="P73:P74"/>
    <mergeCell ref="A74:D74"/>
    <mergeCell ref="A54:A72"/>
    <mergeCell ref="B71:D71"/>
    <mergeCell ref="O71:O72"/>
    <mergeCell ref="P71:P72"/>
    <mergeCell ref="B72:D72"/>
    <mergeCell ref="P40:P41"/>
    <mergeCell ref="Q40:R40"/>
    <mergeCell ref="A42:A53"/>
    <mergeCell ref="B52:D52"/>
    <mergeCell ref="O52:O53"/>
    <mergeCell ref="P52:P53"/>
    <mergeCell ref="B53:D53"/>
    <mergeCell ref="E40:E41"/>
    <mergeCell ref="F40:M40"/>
    <mergeCell ref="N40:N41"/>
    <mergeCell ref="O40:O41"/>
    <mergeCell ref="A40:A41"/>
    <mergeCell ref="B40:B41"/>
    <mergeCell ref="C40:C41"/>
    <mergeCell ref="D40:D41"/>
    <mergeCell ref="A34:D34"/>
    <mergeCell ref="O34:O35"/>
    <mergeCell ref="P34:P35"/>
    <mergeCell ref="A35:D35"/>
    <mergeCell ref="A16:A33"/>
    <mergeCell ref="B32:D32"/>
    <mergeCell ref="O32:O33"/>
    <mergeCell ref="P32:P33"/>
    <mergeCell ref="B33:D33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O2:O3"/>
    <mergeCell ref="A2:A3"/>
    <mergeCell ref="B2:B3"/>
    <mergeCell ref="C2:C3"/>
    <mergeCell ref="D2:D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view="pageBreakPreview" zoomScaleSheetLayoutView="100" workbookViewId="0" topLeftCell="B1">
      <selection activeCell="E9" sqref="E9"/>
    </sheetView>
  </sheetViews>
  <sheetFormatPr defaultColWidth="9.140625" defaultRowHeight="21.75"/>
  <cols>
    <col min="1" max="1" width="5.57421875" style="6" customWidth="1"/>
    <col min="3" max="3" width="33.28125" style="0" customWidth="1"/>
    <col min="4" max="4" width="4.7109375" style="0" customWidth="1"/>
    <col min="5" max="5" width="7.8515625" style="0" customWidth="1"/>
    <col min="6" max="13" width="5.8515625" style="0" customWidth="1"/>
    <col min="15" max="16" width="7.140625" style="0" customWidth="1"/>
    <col min="17" max="18" width="6.7109375" style="0" customWidth="1"/>
  </cols>
  <sheetData>
    <row r="1" spans="2:19" ht="23.25">
      <c r="B1" s="30"/>
      <c r="C1" s="31" t="s">
        <v>187</v>
      </c>
      <c r="D1" s="6"/>
      <c r="E1" s="3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3"/>
      <c r="S1" s="33"/>
    </row>
    <row r="2" spans="1:19" ht="21.75">
      <c r="A2" s="53" t="s">
        <v>188</v>
      </c>
      <c r="B2" s="53" t="s">
        <v>0</v>
      </c>
      <c r="C2" s="53" t="s">
        <v>1</v>
      </c>
      <c r="D2" s="53" t="s">
        <v>189</v>
      </c>
      <c r="E2" s="61" t="s">
        <v>190</v>
      </c>
      <c r="F2" s="48" t="s">
        <v>191</v>
      </c>
      <c r="G2" s="49"/>
      <c r="H2" s="49"/>
      <c r="I2" s="49"/>
      <c r="J2" s="49"/>
      <c r="K2" s="49"/>
      <c r="L2" s="49"/>
      <c r="M2" s="50"/>
      <c r="N2" s="53" t="s">
        <v>192</v>
      </c>
      <c r="O2" s="53" t="s">
        <v>6</v>
      </c>
      <c r="P2" s="53" t="s">
        <v>7</v>
      </c>
      <c r="Q2" s="54" t="s">
        <v>193</v>
      </c>
      <c r="R2" s="54"/>
      <c r="S2" s="33"/>
    </row>
    <row r="3" spans="1:19" ht="21.75">
      <c r="A3" s="53"/>
      <c r="B3" s="53"/>
      <c r="C3" s="53"/>
      <c r="D3" s="53"/>
      <c r="E3" s="61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53"/>
      <c r="O3" s="53"/>
      <c r="P3" s="53"/>
      <c r="Q3" s="2" t="s">
        <v>9</v>
      </c>
      <c r="R3" s="5" t="s">
        <v>10</v>
      </c>
      <c r="S3" s="33"/>
    </row>
    <row r="4" spans="1:19" ht="21.75">
      <c r="A4" s="2">
        <v>1</v>
      </c>
      <c r="B4" s="3" t="s">
        <v>194</v>
      </c>
      <c r="C4" s="8" t="s">
        <v>21</v>
      </c>
      <c r="D4" s="2">
        <v>3</v>
      </c>
      <c r="E4" s="14">
        <f aca="true" t="shared" si="0" ref="E4:E18">SUM(Q4:R4,F4:M4)</f>
        <v>387</v>
      </c>
      <c r="F4" s="2">
        <v>12</v>
      </c>
      <c r="G4" s="2">
        <v>56</v>
      </c>
      <c r="H4" s="2">
        <v>56</v>
      </c>
      <c r="I4" s="2">
        <v>49</v>
      </c>
      <c r="J4" s="2">
        <v>53</v>
      </c>
      <c r="K4" s="2">
        <v>48</v>
      </c>
      <c r="L4" s="2">
        <v>49</v>
      </c>
      <c r="M4" s="2">
        <v>64</v>
      </c>
      <c r="N4" s="2">
        <f aca="true" t="shared" si="1" ref="N4:N18">SUM(F4:M4)</f>
        <v>387</v>
      </c>
      <c r="O4" s="5">
        <f aca="true" t="shared" si="2" ref="O4:O19">(1*G4+1.5*H4+2*I4+2.5*J4+3*K4+3.5*L4+4*M4)/N4</f>
        <v>2.434108527131783</v>
      </c>
      <c r="P4" s="5">
        <f aca="true" t="shared" si="3" ref="P4:P19">SQRT((F4*0^2+G4*1^2+H4*1.5^2+I4*2^2+J4*2.5^2+K4*3^2+L4*3.5^2+M4*4^2)/N4-O4^2)</f>
        <v>1.1050386917143156</v>
      </c>
      <c r="Q4" s="2">
        <v>0</v>
      </c>
      <c r="R4" s="2">
        <v>0</v>
      </c>
      <c r="S4" s="33"/>
    </row>
    <row r="5" spans="1:19" ht="21.75">
      <c r="A5" s="2">
        <v>2</v>
      </c>
      <c r="B5" s="3" t="s">
        <v>195</v>
      </c>
      <c r="C5" s="8" t="s">
        <v>196</v>
      </c>
      <c r="D5" s="2">
        <v>3</v>
      </c>
      <c r="E5" s="14">
        <f t="shared" si="0"/>
        <v>405</v>
      </c>
      <c r="F5" s="2">
        <v>38</v>
      </c>
      <c r="G5" s="2">
        <v>67</v>
      </c>
      <c r="H5" s="2">
        <v>66</v>
      </c>
      <c r="I5" s="2">
        <v>62</v>
      </c>
      <c r="J5" s="2">
        <v>57</v>
      </c>
      <c r="K5" s="2">
        <v>40</v>
      </c>
      <c r="L5" s="2">
        <v>30</v>
      </c>
      <c r="M5" s="2">
        <v>44</v>
      </c>
      <c r="N5" s="2">
        <f t="shared" si="1"/>
        <v>404</v>
      </c>
      <c r="O5" s="5">
        <f t="shared" si="2"/>
        <v>2.0631188118811883</v>
      </c>
      <c r="P5" s="5">
        <f t="shared" si="3"/>
        <v>1.1471450466967827</v>
      </c>
      <c r="Q5" s="2">
        <v>0</v>
      </c>
      <c r="R5" s="2">
        <v>1</v>
      </c>
      <c r="S5" s="33"/>
    </row>
    <row r="6" spans="1:19" ht="21.75">
      <c r="A6" s="2">
        <v>3</v>
      </c>
      <c r="B6" s="3" t="s">
        <v>197</v>
      </c>
      <c r="C6" s="8" t="s">
        <v>13</v>
      </c>
      <c r="D6" s="2">
        <v>3</v>
      </c>
      <c r="E6" s="14">
        <f t="shared" si="0"/>
        <v>514</v>
      </c>
      <c r="F6" s="2">
        <v>1</v>
      </c>
      <c r="G6" s="2">
        <v>22</v>
      </c>
      <c r="H6" s="2">
        <v>10</v>
      </c>
      <c r="I6" s="2">
        <v>38</v>
      </c>
      <c r="J6" s="2">
        <v>113</v>
      </c>
      <c r="K6" s="2">
        <v>132</v>
      </c>
      <c r="L6" s="2">
        <v>98</v>
      </c>
      <c r="M6" s="2">
        <v>86</v>
      </c>
      <c r="N6" s="2">
        <f t="shared" si="1"/>
        <v>500</v>
      </c>
      <c r="O6" s="5">
        <f t="shared" si="2"/>
        <v>2.957</v>
      </c>
      <c r="P6" s="5">
        <f t="shared" si="3"/>
        <v>0.7685382228620781</v>
      </c>
      <c r="Q6" s="2">
        <v>1</v>
      </c>
      <c r="R6" s="2">
        <v>13</v>
      </c>
      <c r="S6" s="33"/>
    </row>
    <row r="7" spans="1:19" ht="21.75" customHeight="1">
      <c r="A7" s="2">
        <v>4</v>
      </c>
      <c r="B7" s="3" t="s">
        <v>198</v>
      </c>
      <c r="C7" s="3" t="s">
        <v>22</v>
      </c>
      <c r="D7" s="2">
        <v>2</v>
      </c>
      <c r="E7" s="14">
        <f t="shared" si="0"/>
        <v>208</v>
      </c>
      <c r="F7" s="2">
        <v>9</v>
      </c>
      <c r="G7" s="2">
        <v>20</v>
      </c>
      <c r="H7" s="2">
        <v>18</v>
      </c>
      <c r="I7" s="2">
        <v>39</v>
      </c>
      <c r="J7" s="2">
        <v>34</v>
      </c>
      <c r="K7" s="2">
        <v>35</v>
      </c>
      <c r="L7" s="2">
        <v>16</v>
      </c>
      <c r="M7" s="2">
        <v>37</v>
      </c>
      <c r="N7" s="2">
        <f t="shared" si="1"/>
        <v>208</v>
      </c>
      <c r="O7" s="5">
        <f t="shared" si="2"/>
        <v>2.4951923076923075</v>
      </c>
      <c r="P7" s="5">
        <f t="shared" si="3"/>
        <v>1.0674267951563479</v>
      </c>
      <c r="Q7" s="2">
        <v>0</v>
      </c>
      <c r="R7" s="2">
        <v>0</v>
      </c>
      <c r="S7" s="33"/>
    </row>
    <row r="8" spans="1:19" ht="21.75">
      <c r="A8" s="2">
        <v>5</v>
      </c>
      <c r="B8" s="3" t="s">
        <v>199</v>
      </c>
      <c r="C8" s="3" t="s">
        <v>200</v>
      </c>
      <c r="D8" s="2">
        <v>3</v>
      </c>
      <c r="E8" s="14">
        <f t="shared" si="0"/>
        <v>201</v>
      </c>
      <c r="F8" s="2">
        <v>0</v>
      </c>
      <c r="G8" s="2">
        <v>17</v>
      </c>
      <c r="H8" s="2">
        <v>24</v>
      </c>
      <c r="I8" s="2">
        <v>36</v>
      </c>
      <c r="J8" s="2">
        <v>47</v>
      </c>
      <c r="K8" s="2">
        <v>32</v>
      </c>
      <c r="L8" s="2">
        <v>14</v>
      </c>
      <c r="M8" s="2">
        <v>31</v>
      </c>
      <c r="N8" s="2">
        <f t="shared" si="1"/>
        <v>201</v>
      </c>
      <c r="O8" s="5">
        <f t="shared" si="2"/>
        <v>2.544776119402985</v>
      </c>
      <c r="P8" s="5">
        <f t="shared" si="3"/>
        <v>0.8994111255499625</v>
      </c>
      <c r="Q8" s="2">
        <v>0</v>
      </c>
      <c r="R8" s="2">
        <v>0</v>
      </c>
      <c r="S8" s="33"/>
    </row>
    <row r="9" spans="1:19" ht="21.75">
      <c r="A9" s="2">
        <v>6</v>
      </c>
      <c r="B9" s="3" t="s">
        <v>201</v>
      </c>
      <c r="C9" s="3" t="s">
        <v>36</v>
      </c>
      <c r="D9" s="2">
        <v>3</v>
      </c>
      <c r="E9" s="14">
        <f t="shared" si="0"/>
        <v>274</v>
      </c>
      <c r="F9" s="2">
        <v>15</v>
      </c>
      <c r="G9" s="2">
        <v>36</v>
      </c>
      <c r="H9" s="2">
        <v>28</v>
      </c>
      <c r="I9" s="2">
        <v>47</v>
      </c>
      <c r="J9" s="2">
        <v>49</v>
      </c>
      <c r="K9" s="2">
        <v>37</v>
      </c>
      <c r="L9" s="2">
        <v>26</v>
      </c>
      <c r="M9" s="2">
        <v>32</v>
      </c>
      <c r="N9" s="2">
        <f t="shared" si="1"/>
        <v>270</v>
      </c>
      <c r="O9" s="5">
        <f t="shared" si="2"/>
        <v>2.312962962962963</v>
      </c>
      <c r="P9" s="5">
        <f t="shared" si="3"/>
        <v>1.0754923586167746</v>
      </c>
      <c r="Q9" s="2">
        <v>4</v>
      </c>
      <c r="R9" s="2">
        <v>0</v>
      </c>
      <c r="S9" s="33"/>
    </row>
    <row r="10" spans="1:19" ht="21.75">
      <c r="A10" s="2">
        <v>7</v>
      </c>
      <c r="B10" s="3" t="s">
        <v>202</v>
      </c>
      <c r="C10" s="8" t="s">
        <v>196</v>
      </c>
      <c r="D10" s="2">
        <v>1</v>
      </c>
      <c r="E10" s="14">
        <f t="shared" si="0"/>
        <v>277</v>
      </c>
      <c r="F10" s="2">
        <v>15</v>
      </c>
      <c r="G10" s="2">
        <v>3</v>
      </c>
      <c r="H10" s="2">
        <v>15</v>
      </c>
      <c r="I10" s="2">
        <v>31</v>
      </c>
      <c r="J10" s="2">
        <v>38</v>
      </c>
      <c r="K10" s="2">
        <v>35</v>
      </c>
      <c r="L10" s="2">
        <v>64</v>
      </c>
      <c r="M10" s="2">
        <v>73</v>
      </c>
      <c r="N10" s="2">
        <f t="shared" si="1"/>
        <v>274</v>
      </c>
      <c r="O10" s="5">
        <f t="shared" si="2"/>
        <v>2.9324817518248176</v>
      </c>
      <c r="P10" s="5">
        <f t="shared" si="3"/>
        <v>1.0619512965462894</v>
      </c>
      <c r="Q10" s="2">
        <v>0</v>
      </c>
      <c r="R10" s="2">
        <v>3</v>
      </c>
      <c r="S10" s="33"/>
    </row>
    <row r="11" spans="1:19" ht="21.75">
      <c r="A11" s="2">
        <v>8</v>
      </c>
      <c r="B11" s="3" t="s">
        <v>203</v>
      </c>
      <c r="C11" s="3" t="s">
        <v>200</v>
      </c>
      <c r="D11" s="2">
        <v>2</v>
      </c>
      <c r="E11" s="14">
        <f t="shared" si="0"/>
        <v>134</v>
      </c>
      <c r="F11" s="2">
        <v>2</v>
      </c>
      <c r="G11" s="2">
        <v>17</v>
      </c>
      <c r="H11" s="2">
        <v>32</v>
      </c>
      <c r="I11" s="2">
        <v>27</v>
      </c>
      <c r="J11" s="2">
        <v>20</v>
      </c>
      <c r="K11" s="2">
        <v>23</v>
      </c>
      <c r="L11" s="2">
        <v>6</v>
      </c>
      <c r="M11" s="2">
        <v>7</v>
      </c>
      <c r="N11" s="2">
        <f t="shared" si="1"/>
        <v>134</v>
      </c>
      <c r="O11" s="5">
        <f t="shared" si="2"/>
        <v>2.1417910447761193</v>
      </c>
      <c r="P11" s="5">
        <f t="shared" si="3"/>
        <v>0.8630299373461069</v>
      </c>
      <c r="Q11" s="2">
        <v>0</v>
      </c>
      <c r="R11" s="2">
        <v>0</v>
      </c>
      <c r="S11" s="33"/>
    </row>
    <row r="12" spans="1:19" ht="21.75">
      <c r="A12" s="2">
        <v>9</v>
      </c>
      <c r="B12" s="3" t="s">
        <v>204</v>
      </c>
      <c r="C12" s="3" t="s">
        <v>205</v>
      </c>
      <c r="D12" s="2">
        <v>1.5</v>
      </c>
      <c r="E12" s="14">
        <f t="shared" si="0"/>
        <v>37</v>
      </c>
      <c r="F12" s="2">
        <v>0</v>
      </c>
      <c r="G12" s="2">
        <v>4</v>
      </c>
      <c r="H12" s="2">
        <v>10</v>
      </c>
      <c r="I12" s="2">
        <v>15</v>
      </c>
      <c r="J12" s="2">
        <v>5</v>
      </c>
      <c r="K12" s="2">
        <v>2</v>
      </c>
      <c r="L12" s="2">
        <v>1</v>
      </c>
      <c r="M12" s="2">
        <v>0</v>
      </c>
      <c r="N12" s="2">
        <f t="shared" si="1"/>
        <v>37</v>
      </c>
      <c r="O12" s="5">
        <f t="shared" si="2"/>
        <v>1.9189189189189189</v>
      </c>
      <c r="P12" s="5">
        <f t="shared" si="3"/>
        <v>0.5636933409355194</v>
      </c>
      <c r="Q12" s="2">
        <v>0</v>
      </c>
      <c r="R12" s="2">
        <v>0</v>
      </c>
      <c r="S12" s="33"/>
    </row>
    <row r="13" spans="1:19" ht="21.75">
      <c r="A13" s="2">
        <v>10</v>
      </c>
      <c r="B13" s="3" t="s">
        <v>206</v>
      </c>
      <c r="C13" s="8" t="s">
        <v>207</v>
      </c>
      <c r="D13" s="2">
        <v>1</v>
      </c>
      <c r="E13" s="14">
        <f t="shared" si="0"/>
        <v>250</v>
      </c>
      <c r="F13" s="2">
        <v>45</v>
      </c>
      <c r="G13" s="2">
        <v>30</v>
      </c>
      <c r="H13" s="2">
        <v>12</v>
      </c>
      <c r="I13" s="2">
        <v>27</v>
      </c>
      <c r="J13" s="2">
        <v>25</v>
      </c>
      <c r="K13" s="2">
        <v>41</v>
      </c>
      <c r="L13" s="2">
        <v>24</v>
      </c>
      <c r="M13" s="2">
        <v>30</v>
      </c>
      <c r="N13" s="2">
        <f t="shared" si="1"/>
        <v>234</v>
      </c>
      <c r="O13" s="5">
        <f t="shared" si="2"/>
        <v>2.1004273504273505</v>
      </c>
      <c r="P13" s="5">
        <f t="shared" si="3"/>
        <v>1.3585593759771313</v>
      </c>
      <c r="Q13" s="2">
        <v>0</v>
      </c>
      <c r="R13" s="2">
        <v>16</v>
      </c>
      <c r="S13" s="33"/>
    </row>
    <row r="14" spans="1:19" ht="21.75" customHeight="1">
      <c r="A14" s="2">
        <v>11</v>
      </c>
      <c r="B14" s="3" t="s">
        <v>208</v>
      </c>
      <c r="C14" s="3" t="s">
        <v>209</v>
      </c>
      <c r="D14" s="2">
        <v>2</v>
      </c>
      <c r="E14" s="14">
        <f t="shared" si="0"/>
        <v>122</v>
      </c>
      <c r="F14" s="2">
        <v>7</v>
      </c>
      <c r="G14" s="2">
        <v>11</v>
      </c>
      <c r="H14" s="2">
        <v>8</v>
      </c>
      <c r="I14" s="2">
        <v>7</v>
      </c>
      <c r="J14" s="2">
        <v>17</v>
      </c>
      <c r="K14" s="2">
        <v>25</v>
      </c>
      <c r="L14" s="2">
        <v>21</v>
      </c>
      <c r="M14" s="2">
        <v>26</v>
      </c>
      <c r="N14" s="2">
        <f t="shared" si="1"/>
        <v>122</v>
      </c>
      <c r="O14" s="5">
        <f t="shared" si="2"/>
        <v>2.721311475409836</v>
      </c>
      <c r="P14" s="5">
        <f t="shared" si="3"/>
        <v>1.1381052349997736</v>
      </c>
      <c r="Q14" s="2">
        <v>0</v>
      </c>
      <c r="R14" s="2">
        <v>0</v>
      </c>
      <c r="S14" s="33"/>
    </row>
    <row r="15" spans="1:19" ht="21.75">
      <c r="A15" s="2">
        <v>12</v>
      </c>
      <c r="B15" s="3" t="s">
        <v>210</v>
      </c>
      <c r="C15" s="3" t="s">
        <v>211</v>
      </c>
      <c r="D15" s="2">
        <v>1.5</v>
      </c>
      <c r="E15" s="14">
        <f t="shared" si="0"/>
        <v>32</v>
      </c>
      <c r="F15" s="2">
        <v>1</v>
      </c>
      <c r="G15" s="2">
        <v>2</v>
      </c>
      <c r="H15" s="2">
        <v>2</v>
      </c>
      <c r="I15" s="2">
        <v>3</v>
      </c>
      <c r="J15" s="2">
        <v>4</v>
      </c>
      <c r="K15" s="2">
        <v>9</v>
      </c>
      <c r="L15" s="2">
        <v>7</v>
      </c>
      <c r="M15" s="2">
        <v>4</v>
      </c>
      <c r="N15" s="2">
        <f t="shared" si="1"/>
        <v>32</v>
      </c>
      <c r="O15" s="5">
        <f t="shared" si="2"/>
        <v>2.765625</v>
      </c>
      <c r="P15" s="5">
        <f t="shared" si="3"/>
        <v>0.9600160724566021</v>
      </c>
      <c r="Q15" s="2">
        <v>0</v>
      </c>
      <c r="R15" s="2">
        <v>0</v>
      </c>
      <c r="S15" s="33"/>
    </row>
    <row r="16" spans="1:19" ht="21.75">
      <c r="A16" s="2">
        <v>13</v>
      </c>
      <c r="B16" s="3" t="s">
        <v>212</v>
      </c>
      <c r="C16" s="3" t="s">
        <v>213</v>
      </c>
      <c r="D16" s="2">
        <v>2</v>
      </c>
      <c r="E16" s="14">
        <f t="shared" si="0"/>
        <v>120</v>
      </c>
      <c r="F16" s="2">
        <v>3</v>
      </c>
      <c r="G16" s="2">
        <v>20</v>
      </c>
      <c r="H16" s="2">
        <v>11</v>
      </c>
      <c r="I16" s="2">
        <v>18</v>
      </c>
      <c r="J16" s="2">
        <v>17</v>
      </c>
      <c r="K16" s="2">
        <v>23</v>
      </c>
      <c r="L16" s="2">
        <v>17</v>
      </c>
      <c r="M16" s="2">
        <v>11</v>
      </c>
      <c r="N16" s="2">
        <f t="shared" si="1"/>
        <v>120</v>
      </c>
      <c r="O16" s="5">
        <f t="shared" si="2"/>
        <v>2.3958333333333335</v>
      </c>
      <c r="P16" s="5">
        <f t="shared" si="3"/>
        <v>1.0224477030907522</v>
      </c>
      <c r="Q16" s="2">
        <v>0</v>
      </c>
      <c r="R16" s="2">
        <v>0</v>
      </c>
      <c r="S16" s="33"/>
    </row>
    <row r="17" spans="1:19" ht="21.75">
      <c r="A17" s="2">
        <v>14</v>
      </c>
      <c r="B17" s="3" t="s">
        <v>214</v>
      </c>
      <c r="C17" s="3" t="s">
        <v>215</v>
      </c>
      <c r="D17" s="2">
        <v>1.5</v>
      </c>
      <c r="E17" s="14">
        <f t="shared" si="0"/>
        <v>72</v>
      </c>
      <c r="F17" s="2">
        <v>0</v>
      </c>
      <c r="G17" s="2">
        <v>8</v>
      </c>
      <c r="H17" s="2">
        <v>12</v>
      </c>
      <c r="I17" s="2">
        <v>22</v>
      </c>
      <c r="J17" s="2">
        <v>22</v>
      </c>
      <c r="K17" s="2">
        <v>5</v>
      </c>
      <c r="L17" s="2">
        <v>2</v>
      </c>
      <c r="M17" s="2">
        <v>0</v>
      </c>
      <c r="N17" s="2">
        <f t="shared" si="1"/>
        <v>71</v>
      </c>
      <c r="O17" s="5">
        <f t="shared" si="2"/>
        <v>2.0704225352112675</v>
      </c>
      <c r="P17" s="5">
        <f t="shared" si="3"/>
        <v>0.6010306561507569</v>
      </c>
      <c r="Q17" s="2">
        <v>0</v>
      </c>
      <c r="R17" s="2">
        <v>1</v>
      </c>
      <c r="S17" s="33"/>
    </row>
    <row r="18" spans="1:19" ht="21.75">
      <c r="A18" s="2">
        <v>15</v>
      </c>
      <c r="B18" s="3" t="s">
        <v>216</v>
      </c>
      <c r="C18" s="8" t="s">
        <v>217</v>
      </c>
      <c r="D18" s="2">
        <v>1.5</v>
      </c>
      <c r="E18" s="14">
        <f t="shared" si="0"/>
        <v>97</v>
      </c>
      <c r="F18" s="2">
        <v>2</v>
      </c>
      <c r="G18" s="2">
        <v>26</v>
      </c>
      <c r="H18" s="2">
        <v>18</v>
      </c>
      <c r="I18" s="2">
        <v>14</v>
      </c>
      <c r="J18" s="2">
        <v>9</v>
      </c>
      <c r="K18" s="2">
        <v>15</v>
      </c>
      <c r="L18" s="2">
        <v>7</v>
      </c>
      <c r="M18" s="2">
        <v>4</v>
      </c>
      <c r="N18" s="2">
        <f t="shared" si="1"/>
        <v>95</v>
      </c>
      <c r="O18" s="5">
        <f t="shared" si="2"/>
        <v>1.9894736842105263</v>
      </c>
      <c r="P18" s="5">
        <f t="shared" si="3"/>
        <v>0.9596571409909105</v>
      </c>
      <c r="Q18" s="2">
        <v>0</v>
      </c>
      <c r="R18" s="2">
        <v>2</v>
      </c>
      <c r="S18" s="33"/>
    </row>
    <row r="19" spans="1:19" ht="21.75">
      <c r="A19" s="66" t="s">
        <v>11</v>
      </c>
      <c r="B19" s="67"/>
      <c r="C19" s="67"/>
      <c r="D19" s="68"/>
      <c r="E19" s="34">
        <f aca="true" t="shared" si="4" ref="E19:N19">SUM(E4:E18)</f>
        <v>3130</v>
      </c>
      <c r="F19" s="34">
        <f t="shared" si="4"/>
        <v>150</v>
      </c>
      <c r="G19" s="34">
        <f t="shared" si="4"/>
        <v>339</v>
      </c>
      <c r="H19" s="34">
        <f t="shared" si="4"/>
        <v>322</v>
      </c>
      <c r="I19" s="34">
        <f t="shared" si="4"/>
        <v>435</v>
      </c>
      <c r="J19" s="34">
        <f t="shared" si="4"/>
        <v>510</v>
      </c>
      <c r="K19" s="34">
        <f t="shared" si="4"/>
        <v>502</v>
      </c>
      <c r="L19" s="34">
        <f t="shared" si="4"/>
        <v>382</v>
      </c>
      <c r="M19" s="34">
        <f t="shared" si="4"/>
        <v>449</v>
      </c>
      <c r="N19" s="34">
        <f t="shared" si="4"/>
        <v>3089</v>
      </c>
      <c r="O19" s="59">
        <f t="shared" si="2"/>
        <v>2.462285529297507</v>
      </c>
      <c r="P19" s="59">
        <f t="shared" si="3"/>
        <v>1.0861791423245226</v>
      </c>
      <c r="Q19" s="34">
        <f>SUM(Q4:Q18)</f>
        <v>5</v>
      </c>
      <c r="R19" s="34">
        <f>SUM(R4:R18)</f>
        <v>36</v>
      </c>
      <c r="S19" s="33"/>
    </row>
    <row r="20" spans="1:19" ht="21.75">
      <c r="A20" s="66" t="s">
        <v>12</v>
      </c>
      <c r="B20" s="67" t="s">
        <v>12</v>
      </c>
      <c r="C20" s="67"/>
      <c r="D20" s="68"/>
      <c r="E20" s="35">
        <f aca="true" t="shared" si="5" ref="E20:N20">E19*100/$E$19</f>
        <v>100</v>
      </c>
      <c r="F20" s="35">
        <f t="shared" si="5"/>
        <v>4.792332268370607</v>
      </c>
      <c r="G20" s="35">
        <f t="shared" si="5"/>
        <v>10.830670926517572</v>
      </c>
      <c r="H20" s="35">
        <f t="shared" si="5"/>
        <v>10.287539936102236</v>
      </c>
      <c r="I20" s="35">
        <f t="shared" si="5"/>
        <v>13.89776357827476</v>
      </c>
      <c r="J20" s="35">
        <f t="shared" si="5"/>
        <v>16.293929712460063</v>
      </c>
      <c r="K20" s="35">
        <f t="shared" si="5"/>
        <v>16.038338658146966</v>
      </c>
      <c r="L20" s="35">
        <f t="shared" si="5"/>
        <v>12.20447284345048</v>
      </c>
      <c r="M20" s="35">
        <f t="shared" si="5"/>
        <v>14.345047923322683</v>
      </c>
      <c r="N20" s="35">
        <f t="shared" si="5"/>
        <v>98.69009584664536</v>
      </c>
      <c r="O20" s="60"/>
      <c r="P20" s="60"/>
      <c r="Q20" s="35">
        <f>Q19*100/$E$19</f>
        <v>0.1597444089456869</v>
      </c>
      <c r="R20" s="35">
        <f>R19*100/$E$19</f>
        <v>1.1501597444089458</v>
      </c>
      <c r="S20" s="33"/>
    </row>
    <row r="21" spans="1:19" ht="21.7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7"/>
      <c r="R21" s="37"/>
      <c r="S21" s="33"/>
    </row>
    <row r="22" spans="1:19" ht="21.75">
      <c r="A22" s="36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7"/>
      <c r="R22" s="37"/>
      <c r="S22" s="33"/>
    </row>
    <row r="23" spans="1:19" ht="21.75">
      <c r="A23" s="36"/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7"/>
      <c r="R23" s="37"/>
      <c r="S23" s="33"/>
    </row>
    <row r="24" spans="2:19" ht="23.25">
      <c r="B24" s="30"/>
      <c r="C24" s="31" t="s">
        <v>218</v>
      </c>
      <c r="D24" s="6"/>
      <c r="E24" s="3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3"/>
      <c r="S24" s="33"/>
    </row>
    <row r="25" spans="1:19" ht="21.75">
      <c r="A25" s="53" t="s">
        <v>188</v>
      </c>
      <c r="B25" s="53" t="s">
        <v>0</v>
      </c>
      <c r="C25" s="53" t="s">
        <v>1</v>
      </c>
      <c r="D25" s="53" t="s">
        <v>189</v>
      </c>
      <c r="E25" s="61" t="s">
        <v>190</v>
      </c>
      <c r="F25" s="48" t="s">
        <v>191</v>
      </c>
      <c r="G25" s="49"/>
      <c r="H25" s="49"/>
      <c r="I25" s="49"/>
      <c r="J25" s="49"/>
      <c r="K25" s="49"/>
      <c r="L25" s="49"/>
      <c r="M25" s="50"/>
      <c r="N25" s="53" t="s">
        <v>192</v>
      </c>
      <c r="O25" s="53" t="s">
        <v>6</v>
      </c>
      <c r="P25" s="53" t="s">
        <v>7</v>
      </c>
      <c r="Q25" s="54" t="s">
        <v>193</v>
      </c>
      <c r="R25" s="54"/>
      <c r="S25" s="33"/>
    </row>
    <row r="26" spans="1:19" ht="21.75">
      <c r="A26" s="53"/>
      <c r="B26" s="53"/>
      <c r="C26" s="53"/>
      <c r="D26" s="53"/>
      <c r="E26" s="61"/>
      <c r="F26" s="2">
        <v>0</v>
      </c>
      <c r="G26" s="2">
        <v>1</v>
      </c>
      <c r="H26" s="2">
        <v>1.5</v>
      </c>
      <c r="I26" s="2">
        <v>2</v>
      </c>
      <c r="J26" s="2">
        <v>2.5</v>
      </c>
      <c r="K26" s="2">
        <v>3</v>
      </c>
      <c r="L26" s="2">
        <v>3.5</v>
      </c>
      <c r="M26" s="2">
        <v>4</v>
      </c>
      <c r="N26" s="53"/>
      <c r="O26" s="53"/>
      <c r="P26" s="53"/>
      <c r="Q26" s="2" t="s">
        <v>9</v>
      </c>
      <c r="R26" s="5" t="s">
        <v>10</v>
      </c>
      <c r="S26" s="33"/>
    </row>
    <row r="27" spans="1:19" ht="21.75">
      <c r="A27" s="2">
        <v>1</v>
      </c>
      <c r="B27" s="3" t="s">
        <v>219</v>
      </c>
      <c r="C27" s="3" t="s">
        <v>33</v>
      </c>
      <c r="D27" s="2">
        <v>2</v>
      </c>
      <c r="E27" s="14">
        <f aca="true" t="shared" si="6" ref="E27:E58">SUM(Q27:R27,F27:M27)</f>
        <v>389</v>
      </c>
      <c r="F27" s="2">
        <v>28</v>
      </c>
      <c r="G27" s="2">
        <v>55</v>
      </c>
      <c r="H27" s="2">
        <v>13</v>
      </c>
      <c r="I27" s="2">
        <v>54</v>
      </c>
      <c r="J27" s="2">
        <v>27</v>
      </c>
      <c r="K27" s="2">
        <v>56</v>
      </c>
      <c r="L27" s="2">
        <v>52</v>
      </c>
      <c r="M27" s="2">
        <v>104</v>
      </c>
      <c r="N27" s="2">
        <f aca="true" t="shared" si="7" ref="N27:N58">SUM(F27:M27)</f>
        <v>389</v>
      </c>
      <c r="O27" s="5">
        <f aca="true" t="shared" si="8" ref="O27:O59">(1*G27+1.5*H27+2*I27+2.5*J27+3*K27+3.5*L27+4*M27)/N27</f>
        <v>2.6118251928020566</v>
      </c>
      <c r="P27" s="5">
        <f aca="true" t="shared" si="9" ref="P27:P59">SQRT((F27*0^2+G27*1^2+H27*1.5^2+I27*2^2+J27*2.5^2+K27*3^2+L27*3.5^2+M27*4^2)/N27-O27^2)</f>
        <v>1.2628624645636919</v>
      </c>
      <c r="Q27" s="2">
        <v>0</v>
      </c>
      <c r="R27" s="2">
        <v>0</v>
      </c>
      <c r="S27" s="33"/>
    </row>
    <row r="28" spans="1:19" ht="21.75">
      <c r="A28" s="2">
        <v>2</v>
      </c>
      <c r="B28" s="3" t="s">
        <v>220</v>
      </c>
      <c r="C28" s="8" t="s">
        <v>221</v>
      </c>
      <c r="D28" s="2">
        <v>2</v>
      </c>
      <c r="E28" s="14">
        <f t="shared" si="6"/>
        <v>405</v>
      </c>
      <c r="F28" s="2">
        <v>2</v>
      </c>
      <c r="G28" s="2">
        <v>12</v>
      </c>
      <c r="H28" s="2">
        <v>18</v>
      </c>
      <c r="I28" s="2">
        <v>32</v>
      </c>
      <c r="J28" s="2">
        <v>50</v>
      </c>
      <c r="K28" s="2">
        <v>75</v>
      </c>
      <c r="L28" s="2">
        <v>95</v>
      </c>
      <c r="M28" s="2">
        <v>120</v>
      </c>
      <c r="N28" s="2">
        <f t="shared" si="7"/>
        <v>404</v>
      </c>
      <c r="O28" s="5">
        <f t="shared" si="8"/>
        <v>3.132425742574257</v>
      </c>
      <c r="P28" s="5">
        <f t="shared" si="9"/>
        <v>0.8438261850786871</v>
      </c>
      <c r="Q28" s="2">
        <v>0</v>
      </c>
      <c r="R28" s="2">
        <v>1</v>
      </c>
      <c r="S28" s="33"/>
    </row>
    <row r="29" spans="1:19" ht="21.75">
      <c r="A29" s="2">
        <v>3</v>
      </c>
      <c r="B29" s="3" t="s">
        <v>222</v>
      </c>
      <c r="C29" s="8" t="s">
        <v>223</v>
      </c>
      <c r="D29" s="2">
        <v>2</v>
      </c>
      <c r="E29" s="14">
        <f t="shared" si="6"/>
        <v>510</v>
      </c>
      <c r="F29" s="2">
        <v>12</v>
      </c>
      <c r="G29" s="2">
        <v>6</v>
      </c>
      <c r="H29" s="2">
        <v>3</v>
      </c>
      <c r="I29" s="2">
        <v>11</v>
      </c>
      <c r="J29" s="2">
        <v>22</v>
      </c>
      <c r="K29" s="2">
        <v>16</v>
      </c>
      <c r="L29" s="2">
        <v>34</v>
      </c>
      <c r="M29" s="2">
        <v>400</v>
      </c>
      <c r="N29" s="2">
        <f t="shared" si="7"/>
        <v>504</v>
      </c>
      <c r="O29" s="5">
        <f t="shared" si="8"/>
        <v>3.679563492063492</v>
      </c>
      <c r="P29" s="5">
        <f t="shared" si="9"/>
        <v>0.8103980796843361</v>
      </c>
      <c r="Q29" s="2">
        <v>2</v>
      </c>
      <c r="R29" s="2">
        <v>4</v>
      </c>
      <c r="S29" s="33"/>
    </row>
    <row r="30" spans="1:19" ht="21.75">
      <c r="A30" s="2">
        <v>4</v>
      </c>
      <c r="B30" s="3" t="s">
        <v>224</v>
      </c>
      <c r="C30" s="3" t="s">
        <v>225</v>
      </c>
      <c r="D30" s="2">
        <v>2</v>
      </c>
      <c r="E30" s="14">
        <f t="shared" si="6"/>
        <v>8</v>
      </c>
      <c r="F30" s="2">
        <v>0</v>
      </c>
      <c r="G30" s="2">
        <v>0</v>
      </c>
      <c r="H30" s="2">
        <v>0</v>
      </c>
      <c r="I30" s="2">
        <v>1</v>
      </c>
      <c r="J30" s="2">
        <v>2</v>
      </c>
      <c r="K30" s="2">
        <v>0</v>
      </c>
      <c r="L30" s="2">
        <v>0</v>
      </c>
      <c r="M30" s="2">
        <v>5</v>
      </c>
      <c r="N30" s="2">
        <f t="shared" si="7"/>
        <v>8</v>
      </c>
      <c r="O30" s="5">
        <f t="shared" si="8"/>
        <v>3.375</v>
      </c>
      <c r="P30" s="5">
        <f t="shared" si="9"/>
        <v>0.81967981553775</v>
      </c>
      <c r="Q30" s="2">
        <v>0</v>
      </c>
      <c r="R30" s="2">
        <v>0</v>
      </c>
      <c r="S30" s="33"/>
    </row>
    <row r="31" spans="1:19" ht="21.75">
      <c r="A31" s="2">
        <v>5</v>
      </c>
      <c r="B31" s="3" t="s">
        <v>226</v>
      </c>
      <c r="C31" s="8" t="s">
        <v>227</v>
      </c>
      <c r="D31" s="2">
        <v>2</v>
      </c>
      <c r="E31" s="14">
        <f t="shared" si="6"/>
        <v>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2">
        <v>6</v>
      </c>
      <c r="N31" s="2">
        <f t="shared" si="7"/>
        <v>9</v>
      </c>
      <c r="O31" s="5">
        <f t="shared" si="8"/>
        <v>3.6666666666666665</v>
      </c>
      <c r="P31" s="5">
        <f t="shared" si="9"/>
        <v>0.47140452079103273</v>
      </c>
      <c r="Q31" s="2">
        <v>0</v>
      </c>
      <c r="R31" s="2">
        <v>0</v>
      </c>
      <c r="S31" s="33"/>
    </row>
    <row r="32" spans="1:19" ht="21.75">
      <c r="A32" s="2">
        <v>6</v>
      </c>
      <c r="B32" s="3" t="s">
        <v>228</v>
      </c>
      <c r="C32" s="8" t="s">
        <v>229</v>
      </c>
      <c r="D32" s="2">
        <v>2</v>
      </c>
      <c r="E32" s="14">
        <f t="shared" si="6"/>
        <v>9</v>
      </c>
      <c r="F32" s="2">
        <v>0</v>
      </c>
      <c r="G32" s="2">
        <v>1</v>
      </c>
      <c r="H32" s="2">
        <v>3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f t="shared" si="7"/>
        <v>9</v>
      </c>
      <c r="O32" s="5">
        <f t="shared" si="8"/>
        <v>2.8333333333333335</v>
      </c>
      <c r="P32" s="5">
        <f t="shared" si="9"/>
        <v>1.312334645668635</v>
      </c>
      <c r="Q32" s="2">
        <v>0</v>
      </c>
      <c r="R32" s="2">
        <v>0</v>
      </c>
      <c r="S32" s="33"/>
    </row>
    <row r="33" spans="1:19" ht="21.75">
      <c r="A33" s="2">
        <v>7</v>
      </c>
      <c r="B33" s="3" t="s">
        <v>230</v>
      </c>
      <c r="C33" s="3" t="s">
        <v>231</v>
      </c>
      <c r="D33" s="2">
        <v>2</v>
      </c>
      <c r="E33" s="14">
        <f t="shared" si="6"/>
        <v>11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11</v>
      </c>
      <c r="L33" s="2">
        <v>0</v>
      </c>
      <c r="M33" s="2">
        <v>0</v>
      </c>
      <c r="N33" s="2">
        <f t="shared" si="7"/>
        <v>11</v>
      </c>
      <c r="O33" s="5">
        <f t="shared" si="8"/>
        <v>3</v>
      </c>
      <c r="P33" s="5">
        <f t="shared" si="9"/>
        <v>0</v>
      </c>
      <c r="Q33" s="2">
        <v>0</v>
      </c>
      <c r="R33" s="2">
        <v>0</v>
      </c>
      <c r="S33" s="33"/>
    </row>
    <row r="34" spans="1:19" ht="21.75">
      <c r="A34" s="2">
        <v>8</v>
      </c>
      <c r="B34" s="3" t="s">
        <v>232</v>
      </c>
      <c r="C34" s="8" t="s">
        <v>233</v>
      </c>
      <c r="D34" s="2">
        <v>2</v>
      </c>
      <c r="E34" s="14">
        <f t="shared" si="6"/>
        <v>14</v>
      </c>
      <c r="F34" s="2">
        <v>0</v>
      </c>
      <c r="G34" s="2">
        <v>0</v>
      </c>
      <c r="H34" s="2">
        <v>2</v>
      </c>
      <c r="I34" s="2">
        <v>1</v>
      </c>
      <c r="J34" s="2">
        <v>6</v>
      </c>
      <c r="K34" s="2">
        <v>2</v>
      </c>
      <c r="L34" s="2">
        <v>1</v>
      </c>
      <c r="M34" s="2">
        <v>1</v>
      </c>
      <c r="N34" s="2">
        <f t="shared" si="7"/>
        <v>13</v>
      </c>
      <c r="O34" s="5">
        <f t="shared" si="8"/>
        <v>2.576923076923077</v>
      </c>
      <c r="P34" s="5">
        <f t="shared" si="9"/>
        <v>0.6749972605686241</v>
      </c>
      <c r="Q34" s="2">
        <v>1</v>
      </c>
      <c r="R34" s="2">
        <v>0</v>
      </c>
      <c r="S34" s="33"/>
    </row>
    <row r="35" spans="1:19" ht="21.75">
      <c r="A35" s="2">
        <v>9</v>
      </c>
      <c r="B35" s="3" t="s">
        <v>234</v>
      </c>
      <c r="C35" s="8" t="s">
        <v>235</v>
      </c>
      <c r="D35" s="2">
        <v>2</v>
      </c>
      <c r="E35" s="14">
        <f t="shared" si="6"/>
        <v>15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3</v>
      </c>
      <c r="M35" s="2">
        <v>9</v>
      </c>
      <c r="N35" s="2">
        <f t="shared" si="7"/>
        <v>14</v>
      </c>
      <c r="O35" s="5">
        <f t="shared" si="8"/>
        <v>3.75</v>
      </c>
      <c r="P35" s="5">
        <f t="shared" si="9"/>
        <v>0.3659625273556996</v>
      </c>
      <c r="Q35" s="2">
        <v>1</v>
      </c>
      <c r="R35" s="2">
        <v>0</v>
      </c>
      <c r="S35" s="33"/>
    </row>
    <row r="36" spans="1:19" ht="21.75">
      <c r="A36" s="2">
        <v>10</v>
      </c>
      <c r="B36" s="3" t="s">
        <v>236</v>
      </c>
      <c r="C36" s="8" t="s">
        <v>237</v>
      </c>
      <c r="D36" s="2">
        <v>2</v>
      </c>
      <c r="E36" s="14">
        <f t="shared" si="6"/>
        <v>28</v>
      </c>
      <c r="F36" s="2">
        <v>4</v>
      </c>
      <c r="G36" s="2">
        <v>0</v>
      </c>
      <c r="H36" s="2">
        <v>0</v>
      </c>
      <c r="I36" s="2">
        <v>0</v>
      </c>
      <c r="J36" s="2">
        <v>1</v>
      </c>
      <c r="K36" s="2">
        <v>13</v>
      </c>
      <c r="L36" s="2">
        <v>8</v>
      </c>
      <c r="M36" s="2">
        <v>2</v>
      </c>
      <c r="N36" s="2">
        <f t="shared" si="7"/>
        <v>28</v>
      </c>
      <c r="O36" s="5">
        <f t="shared" si="8"/>
        <v>2.767857142857143</v>
      </c>
      <c r="P36" s="5">
        <f t="shared" si="9"/>
        <v>1.1762693968124613</v>
      </c>
      <c r="Q36" s="2">
        <v>0</v>
      </c>
      <c r="R36" s="2">
        <v>0</v>
      </c>
      <c r="S36" s="33"/>
    </row>
    <row r="37" spans="1:19" ht="21.75">
      <c r="A37" s="2">
        <v>11</v>
      </c>
      <c r="B37" s="3" t="s">
        <v>238</v>
      </c>
      <c r="C37" s="8" t="s">
        <v>239</v>
      </c>
      <c r="D37" s="2">
        <v>2</v>
      </c>
      <c r="E37" s="14">
        <f t="shared" si="6"/>
        <v>30</v>
      </c>
      <c r="F37" s="2">
        <v>3</v>
      </c>
      <c r="G37" s="2">
        <v>1</v>
      </c>
      <c r="H37" s="2">
        <v>0</v>
      </c>
      <c r="I37" s="2">
        <v>2</v>
      </c>
      <c r="J37" s="2">
        <v>1</v>
      </c>
      <c r="K37" s="2">
        <v>6</v>
      </c>
      <c r="L37" s="2">
        <v>1</v>
      </c>
      <c r="M37" s="2">
        <v>16</v>
      </c>
      <c r="N37" s="2">
        <f t="shared" si="7"/>
        <v>30</v>
      </c>
      <c r="O37" s="5">
        <f t="shared" si="8"/>
        <v>3.1</v>
      </c>
      <c r="P37" s="5">
        <f t="shared" si="9"/>
        <v>1.2806248474865694</v>
      </c>
      <c r="Q37" s="2">
        <v>0</v>
      </c>
      <c r="R37" s="2">
        <v>0</v>
      </c>
      <c r="S37" s="33"/>
    </row>
    <row r="38" spans="1:19" ht="21.75">
      <c r="A38" s="2">
        <v>12</v>
      </c>
      <c r="B38" s="3" t="s">
        <v>240</v>
      </c>
      <c r="C38" s="8" t="s">
        <v>241</v>
      </c>
      <c r="D38" s="2">
        <v>4</v>
      </c>
      <c r="E38" s="14">
        <f t="shared" si="6"/>
        <v>20</v>
      </c>
      <c r="F38" s="2">
        <v>0</v>
      </c>
      <c r="G38" s="2">
        <v>0</v>
      </c>
      <c r="H38" s="2">
        <v>0</v>
      </c>
      <c r="I38" s="2">
        <v>0</v>
      </c>
      <c r="J38" s="2">
        <v>2</v>
      </c>
      <c r="K38" s="2">
        <v>5</v>
      </c>
      <c r="L38" s="2">
        <v>5</v>
      </c>
      <c r="M38" s="2">
        <v>8</v>
      </c>
      <c r="N38" s="2">
        <f t="shared" si="7"/>
        <v>20</v>
      </c>
      <c r="O38" s="5">
        <f t="shared" si="8"/>
        <v>3.475</v>
      </c>
      <c r="P38" s="5">
        <f t="shared" si="9"/>
        <v>0.5117372372614679</v>
      </c>
      <c r="Q38" s="2">
        <v>0</v>
      </c>
      <c r="R38" s="2">
        <v>0</v>
      </c>
      <c r="S38" s="33"/>
    </row>
    <row r="39" spans="1:19" ht="21.75">
      <c r="A39" s="2">
        <v>13</v>
      </c>
      <c r="B39" s="3" t="s">
        <v>242</v>
      </c>
      <c r="C39" s="8" t="s">
        <v>243</v>
      </c>
      <c r="D39" s="2">
        <v>4</v>
      </c>
      <c r="E39" s="14">
        <f t="shared" si="6"/>
        <v>20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1</v>
      </c>
      <c r="M39" s="2">
        <v>15</v>
      </c>
      <c r="N39" s="2">
        <f t="shared" si="7"/>
        <v>17</v>
      </c>
      <c r="O39" s="5">
        <f t="shared" si="8"/>
        <v>3.8529411764705883</v>
      </c>
      <c r="P39" s="5">
        <f t="shared" si="9"/>
        <v>0.4778846120374089</v>
      </c>
      <c r="Q39" s="2">
        <v>0</v>
      </c>
      <c r="R39" s="2">
        <v>3</v>
      </c>
      <c r="S39" s="33"/>
    </row>
    <row r="40" spans="1:19" ht="21.75">
      <c r="A40" s="2">
        <v>14</v>
      </c>
      <c r="B40" s="3" t="s">
        <v>244</v>
      </c>
      <c r="C40" s="3" t="s">
        <v>245</v>
      </c>
      <c r="D40" s="2">
        <v>2</v>
      </c>
      <c r="E40" s="14">
        <f t="shared" si="6"/>
        <v>17</v>
      </c>
      <c r="F40" s="2">
        <v>0</v>
      </c>
      <c r="G40" s="2">
        <v>1</v>
      </c>
      <c r="H40" s="2">
        <v>3</v>
      </c>
      <c r="I40" s="2">
        <v>4</v>
      </c>
      <c r="J40" s="2">
        <v>4</v>
      </c>
      <c r="K40" s="2">
        <v>2</v>
      </c>
      <c r="L40" s="2">
        <v>1</v>
      </c>
      <c r="M40" s="2">
        <v>2</v>
      </c>
      <c r="N40" s="2">
        <f t="shared" si="7"/>
        <v>17</v>
      </c>
      <c r="O40" s="5">
        <f t="shared" si="8"/>
        <v>2.411764705882353</v>
      </c>
      <c r="P40" s="5">
        <f t="shared" si="9"/>
        <v>0.8442764761416077</v>
      </c>
      <c r="Q40" s="2">
        <v>0</v>
      </c>
      <c r="R40" s="2">
        <v>0</v>
      </c>
      <c r="S40" s="33"/>
    </row>
    <row r="41" spans="1:19" ht="21.75">
      <c r="A41" s="2">
        <v>15</v>
      </c>
      <c r="B41" s="3" t="s">
        <v>246</v>
      </c>
      <c r="C41" s="3" t="s">
        <v>247</v>
      </c>
      <c r="D41" s="2">
        <v>2</v>
      </c>
      <c r="E41" s="14">
        <f t="shared" si="6"/>
        <v>388</v>
      </c>
      <c r="F41" s="2">
        <v>5</v>
      </c>
      <c r="G41" s="2">
        <v>18</v>
      </c>
      <c r="H41" s="2">
        <v>6</v>
      </c>
      <c r="I41" s="2">
        <v>33</v>
      </c>
      <c r="J41" s="2">
        <v>23</v>
      </c>
      <c r="K41" s="2">
        <v>45</v>
      </c>
      <c r="L41" s="2">
        <v>38</v>
      </c>
      <c r="M41" s="2">
        <v>219</v>
      </c>
      <c r="N41" s="2">
        <f t="shared" si="7"/>
        <v>387</v>
      </c>
      <c r="O41" s="5">
        <f t="shared" si="8"/>
        <v>3.3449612403100777</v>
      </c>
      <c r="P41" s="5">
        <f t="shared" si="9"/>
        <v>0.9532992816851954</v>
      </c>
      <c r="Q41" s="2">
        <v>1</v>
      </c>
      <c r="R41" s="2">
        <v>0</v>
      </c>
      <c r="S41" s="33"/>
    </row>
    <row r="42" spans="1:19" ht="21.75">
      <c r="A42" s="2">
        <v>16</v>
      </c>
      <c r="B42" s="3" t="s">
        <v>248</v>
      </c>
      <c r="C42" s="3" t="s">
        <v>249</v>
      </c>
      <c r="D42" s="2">
        <v>1</v>
      </c>
      <c r="E42" s="14">
        <f t="shared" si="6"/>
        <v>387</v>
      </c>
      <c r="F42" s="2">
        <v>0</v>
      </c>
      <c r="G42" s="2">
        <v>10</v>
      </c>
      <c r="H42" s="2">
        <v>54</v>
      </c>
      <c r="I42" s="2">
        <v>64</v>
      </c>
      <c r="J42" s="2">
        <v>57</v>
      </c>
      <c r="K42" s="2">
        <v>58</v>
      </c>
      <c r="L42" s="2">
        <v>33</v>
      </c>
      <c r="M42" s="2">
        <v>111</v>
      </c>
      <c r="N42" s="2">
        <f t="shared" si="7"/>
        <v>387</v>
      </c>
      <c r="O42" s="5">
        <f t="shared" si="8"/>
        <v>2.8294573643410854</v>
      </c>
      <c r="P42" s="5">
        <f t="shared" si="9"/>
        <v>0.9479260457619462</v>
      </c>
      <c r="Q42" s="2">
        <v>0</v>
      </c>
      <c r="R42" s="2">
        <v>0</v>
      </c>
      <c r="S42" s="33"/>
    </row>
    <row r="43" spans="1:19" ht="21.75">
      <c r="A43" s="2">
        <v>17</v>
      </c>
      <c r="B43" s="3" t="s">
        <v>250</v>
      </c>
      <c r="C43" s="3" t="s">
        <v>251</v>
      </c>
      <c r="D43" s="2">
        <v>2</v>
      </c>
      <c r="E43" s="14">
        <f t="shared" si="6"/>
        <v>389</v>
      </c>
      <c r="F43" s="2">
        <v>0</v>
      </c>
      <c r="G43" s="2">
        <v>0</v>
      </c>
      <c r="H43" s="2">
        <v>2</v>
      </c>
      <c r="I43" s="2">
        <v>6</v>
      </c>
      <c r="J43" s="2">
        <v>11</v>
      </c>
      <c r="K43" s="2">
        <v>36</v>
      </c>
      <c r="L43" s="2">
        <v>48</v>
      </c>
      <c r="M43" s="2">
        <v>285</v>
      </c>
      <c r="N43" s="2">
        <f t="shared" si="7"/>
        <v>388</v>
      </c>
      <c r="O43" s="5">
        <f t="shared" si="8"/>
        <v>3.759020618556701</v>
      </c>
      <c r="P43" s="5">
        <f t="shared" si="9"/>
        <v>0.47275903234910077</v>
      </c>
      <c r="Q43" s="2">
        <v>1</v>
      </c>
      <c r="R43" s="2">
        <v>0</v>
      </c>
      <c r="S43" s="33"/>
    </row>
    <row r="44" spans="1:19" ht="21.75">
      <c r="A44" s="2">
        <v>18</v>
      </c>
      <c r="B44" s="3" t="s">
        <v>252</v>
      </c>
      <c r="C44" s="3" t="s">
        <v>253</v>
      </c>
      <c r="D44" s="2">
        <v>2</v>
      </c>
      <c r="E44" s="14">
        <f t="shared" si="6"/>
        <v>405</v>
      </c>
      <c r="F44" s="2">
        <v>5</v>
      </c>
      <c r="G44" s="2">
        <v>4</v>
      </c>
      <c r="H44" s="2">
        <v>8</v>
      </c>
      <c r="I44" s="2">
        <v>11</v>
      </c>
      <c r="J44" s="2">
        <v>34</v>
      </c>
      <c r="K44" s="2">
        <v>47</v>
      </c>
      <c r="L44" s="2">
        <v>69</v>
      </c>
      <c r="M44" s="2">
        <v>227</v>
      </c>
      <c r="N44" s="2">
        <f t="shared" si="7"/>
        <v>405</v>
      </c>
      <c r="O44" s="5">
        <f t="shared" si="8"/>
        <v>3.4901234567901236</v>
      </c>
      <c r="P44" s="5">
        <f t="shared" si="9"/>
        <v>0.77850837721915</v>
      </c>
      <c r="Q44" s="2">
        <v>0</v>
      </c>
      <c r="R44" s="2">
        <v>0</v>
      </c>
      <c r="S44" s="33"/>
    </row>
    <row r="45" spans="1:19" ht="21.75">
      <c r="A45" s="2">
        <v>19</v>
      </c>
      <c r="B45" s="3" t="s">
        <v>254</v>
      </c>
      <c r="C45" s="8" t="s">
        <v>255</v>
      </c>
      <c r="D45" s="2">
        <v>2</v>
      </c>
      <c r="E45" s="14">
        <f t="shared" si="6"/>
        <v>516</v>
      </c>
      <c r="F45" s="2">
        <v>11</v>
      </c>
      <c r="G45" s="2">
        <v>4</v>
      </c>
      <c r="H45" s="2">
        <v>11</v>
      </c>
      <c r="I45" s="2">
        <v>28</v>
      </c>
      <c r="J45" s="2">
        <v>38</v>
      </c>
      <c r="K45" s="2">
        <v>72</v>
      </c>
      <c r="L45" s="2">
        <v>85</v>
      </c>
      <c r="M45" s="2">
        <v>267</v>
      </c>
      <c r="N45" s="2">
        <f t="shared" si="7"/>
        <v>516</v>
      </c>
      <c r="O45" s="5">
        <f t="shared" si="8"/>
        <v>3.397286821705426</v>
      </c>
      <c r="P45" s="5">
        <f t="shared" si="9"/>
        <v>0.8627253121619534</v>
      </c>
      <c r="Q45" s="2">
        <v>0</v>
      </c>
      <c r="R45" s="2">
        <v>0</v>
      </c>
      <c r="S45" s="33"/>
    </row>
    <row r="46" spans="1:19" ht="21.75">
      <c r="A46" s="2">
        <v>20</v>
      </c>
      <c r="B46" s="3" t="s">
        <v>256</v>
      </c>
      <c r="C46" s="8" t="s">
        <v>257</v>
      </c>
      <c r="D46" s="2">
        <v>1</v>
      </c>
      <c r="E46" s="14">
        <f t="shared" si="6"/>
        <v>288</v>
      </c>
      <c r="F46" s="2">
        <v>0</v>
      </c>
      <c r="G46" s="2">
        <v>1</v>
      </c>
      <c r="H46" s="2">
        <v>23</v>
      </c>
      <c r="I46" s="2">
        <v>14</v>
      </c>
      <c r="J46" s="2">
        <v>41</v>
      </c>
      <c r="K46" s="2">
        <v>28</v>
      </c>
      <c r="L46" s="2">
        <v>50</v>
      </c>
      <c r="M46" s="2">
        <v>117</v>
      </c>
      <c r="N46" s="2">
        <f t="shared" si="7"/>
        <v>274</v>
      </c>
      <c r="O46" s="5">
        <f t="shared" si="8"/>
        <v>3.259124087591241</v>
      </c>
      <c r="P46" s="5">
        <f t="shared" si="9"/>
        <v>0.835136663891601</v>
      </c>
      <c r="Q46" s="2">
        <v>14</v>
      </c>
      <c r="R46" s="2">
        <v>0</v>
      </c>
      <c r="S46" s="33"/>
    </row>
    <row r="47" spans="1:19" ht="21.75" customHeight="1">
      <c r="A47" s="2">
        <v>21</v>
      </c>
      <c r="B47" s="3" t="s">
        <v>258</v>
      </c>
      <c r="C47" s="8" t="s">
        <v>259</v>
      </c>
      <c r="D47" s="2">
        <v>1</v>
      </c>
      <c r="E47" s="14">
        <f t="shared" si="6"/>
        <v>249</v>
      </c>
      <c r="F47" s="2">
        <v>13</v>
      </c>
      <c r="G47" s="2">
        <v>11</v>
      </c>
      <c r="H47" s="2">
        <v>17</v>
      </c>
      <c r="I47" s="2">
        <v>24</v>
      </c>
      <c r="J47" s="2">
        <v>33</v>
      </c>
      <c r="K47" s="2">
        <v>28</v>
      </c>
      <c r="L47" s="2">
        <v>16</v>
      </c>
      <c r="M47" s="2">
        <v>94</v>
      </c>
      <c r="N47" s="2">
        <f t="shared" si="7"/>
        <v>236</v>
      </c>
      <c r="O47" s="5">
        <f t="shared" si="8"/>
        <v>2.8940677966101696</v>
      </c>
      <c r="P47" s="5">
        <f t="shared" si="9"/>
        <v>1.1768452782600358</v>
      </c>
      <c r="Q47" s="2">
        <v>13</v>
      </c>
      <c r="R47" s="2">
        <v>0</v>
      </c>
      <c r="S47" s="33"/>
    </row>
    <row r="48" spans="1:19" ht="21.75">
      <c r="A48" s="2">
        <v>22</v>
      </c>
      <c r="B48" s="3" t="s">
        <v>260</v>
      </c>
      <c r="C48" s="8" t="s">
        <v>261</v>
      </c>
      <c r="D48" s="2">
        <v>2</v>
      </c>
      <c r="E48" s="14">
        <f t="shared" si="6"/>
        <v>32</v>
      </c>
      <c r="F48" s="2">
        <v>0</v>
      </c>
      <c r="G48" s="2">
        <v>0</v>
      </c>
      <c r="H48" s="2">
        <v>1</v>
      </c>
      <c r="I48" s="2">
        <v>2</v>
      </c>
      <c r="J48" s="2">
        <v>1</v>
      </c>
      <c r="K48" s="2">
        <v>4</v>
      </c>
      <c r="L48" s="2">
        <v>5</v>
      </c>
      <c r="M48" s="2">
        <v>19</v>
      </c>
      <c r="N48" s="2">
        <f t="shared" si="7"/>
        <v>32</v>
      </c>
      <c r="O48" s="5">
        <f t="shared" si="8"/>
        <v>3.546875</v>
      </c>
      <c r="P48" s="5">
        <f t="shared" si="9"/>
        <v>0.6887417762666934</v>
      </c>
      <c r="Q48" s="2">
        <v>0</v>
      </c>
      <c r="R48" s="2">
        <v>0</v>
      </c>
      <c r="S48" s="33"/>
    </row>
    <row r="49" spans="1:19" ht="21.75">
      <c r="A49" s="2">
        <v>23</v>
      </c>
      <c r="B49" s="3" t="s">
        <v>262</v>
      </c>
      <c r="C49" s="8" t="s">
        <v>263</v>
      </c>
      <c r="D49" s="2">
        <v>1</v>
      </c>
      <c r="E49" s="14">
        <f t="shared" si="6"/>
        <v>289</v>
      </c>
      <c r="F49" s="2">
        <v>1</v>
      </c>
      <c r="G49" s="2">
        <v>1</v>
      </c>
      <c r="H49" s="2">
        <v>0</v>
      </c>
      <c r="I49" s="2">
        <v>11</v>
      </c>
      <c r="J49" s="2">
        <v>8</v>
      </c>
      <c r="K49" s="2">
        <v>67</v>
      </c>
      <c r="L49" s="2">
        <v>124</v>
      </c>
      <c r="M49" s="2">
        <v>74</v>
      </c>
      <c r="N49" s="2">
        <f t="shared" si="7"/>
        <v>286</v>
      </c>
      <c r="O49" s="5">
        <f t="shared" si="8"/>
        <v>3.4055944055944054</v>
      </c>
      <c r="P49" s="5">
        <f t="shared" si="9"/>
        <v>0.541788829888989</v>
      </c>
      <c r="Q49" s="2">
        <v>0</v>
      </c>
      <c r="R49" s="2">
        <v>3</v>
      </c>
      <c r="S49" s="33"/>
    </row>
    <row r="50" spans="1:19" ht="21.75">
      <c r="A50" s="2">
        <v>24</v>
      </c>
      <c r="B50" s="3" t="s">
        <v>264</v>
      </c>
      <c r="C50" s="8" t="s">
        <v>265</v>
      </c>
      <c r="D50" s="2">
        <v>2</v>
      </c>
      <c r="E50" s="14">
        <f t="shared" si="6"/>
        <v>39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39</v>
      </c>
      <c r="N50" s="2">
        <f t="shared" si="7"/>
        <v>39</v>
      </c>
      <c r="O50" s="5">
        <f t="shared" si="8"/>
        <v>4</v>
      </c>
      <c r="P50" s="5">
        <f t="shared" si="9"/>
        <v>0</v>
      </c>
      <c r="Q50" s="2">
        <v>0</v>
      </c>
      <c r="R50" s="2">
        <v>0</v>
      </c>
      <c r="S50" s="33"/>
    </row>
    <row r="51" spans="1:19" ht="21.75">
      <c r="A51" s="2">
        <v>25</v>
      </c>
      <c r="B51" s="3" t="s">
        <v>266</v>
      </c>
      <c r="C51" s="8" t="s">
        <v>267</v>
      </c>
      <c r="D51" s="2">
        <v>2</v>
      </c>
      <c r="E51" s="14">
        <f t="shared" si="6"/>
        <v>3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</v>
      </c>
      <c r="M51" s="2">
        <v>0</v>
      </c>
      <c r="N51" s="2">
        <f t="shared" si="7"/>
        <v>3</v>
      </c>
      <c r="O51" s="5">
        <f t="shared" si="8"/>
        <v>3.5</v>
      </c>
      <c r="P51" s="5">
        <f t="shared" si="9"/>
        <v>0</v>
      </c>
      <c r="Q51" s="2">
        <v>0</v>
      </c>
      <c r="R51" s="2">
        <v>0</v>
      </c>
      <c r="S51" s="33"/>
    </row>
    <row r="52" spans="1:19" ht="21.75">
      <c r="A52" s="2">
        <v>26</v>
      </c>
      <c r="B52" s="3" t="s">
        <v>268</v>
      </c>
      <c r="C52" s="8" t="s">
        <v>269</v>
      </c>
      <c r="D52" s="2">
        <v>2</v>
      </c>
      <c r="E52" s="14">
        <f t="shared" si="6"/>
        <v>12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10</v>
      </c>
      <c r="N52" s="2">
        <f t="shared" si="7"/>
        <v>10</v>
      </c>
      <c r="O52" s="5">
        <f t="shared" si="8"/>
        <v>4</v>
      </c>
      <c r="P52" s="5">
        <f t="shared" si="9"/>
        <v>0</v>
      </c>
      <c r="Q52" s="2">
        <v>1</v>
      </c>
      <c r="R52" s="2">
        <v>1</v>
      </c>
      <c r="S52" s="33"/>
    </row>
    <row r="53" spans="1:19" ht="21.75">
      <c r="A53" s="2">
        <v>27</v>
      </c>
      <c r="B53" s="3" t="s">
        <v>270</v>
      </c>
      <c r="C53" s="8" t="s">
        <v>271</v>
      </c>
      <c r="D53" s="2">
        <v>2</v>
      </c>
      <c r="E53" s="14">
        <f t="shared" si="6"/>
        <v>11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8</v>
      </c>
      <c r="L53" s="2">
        <v>1</v>
      </c>
      <c r="M53" s="2">
        <v>2</v>
      </c>
      <c r="N53" s="2">
        <f t="shared" si="7"/>
        <v>11</v>
      </c>
      <c r="O53" s="5">
        <f t="shared" si="8"/>
        <v>3.227272727272727</v>
      </c>
      <c r="P53" s="5">
        <f t="shared" si="9"/>
        <v>0.391014784865576</v>
      </c>
      <c r="Q53" s="2">
        <v>0</v>
      </c>
      <c r="R53" s="2">
        <v>0</v>
      </c>
      <c r="S53" s="33"/>
    </row>
    <row r="54" spans="1:19" ht="21.75" customHeight="1">
      <c r="A54" s="2">
        <v>28</v>
      </c>
      <c r="B54" s="3" t="s">
        <v>272</v>
      </c>
      <c r="C54" s="8" t="s">
        <v>273</v>
      </c>
      <c r="D54" s="2">
        <v>2</v>
      </c>
      <c r="E54" s="14">
        <f t="shared" si="6"/>
        <v>11</v>
      </c>
      <c r="F54" s="2">
        <v>0</v>
      </c>
      <c r="G54" s="2">
        <v>0</v>
      </c>
      <c r="H54" s="2">
        <v>0</v>
      </c>
      <c r="I54" s="2">
        <v>0</v>
      </c>
      <c r="J54" s="2">
        <v>2</v>
      </c>
      <c r="K54" s="2">
        <v>9</v>
      </c>
      <c r="L54" s="2">
        <v>0</v>
      </c>
      <c r="M54" s="2">
        <v>0</v>
      </c>
      <c r="N54" s="2">
        <f t="shared" si="7"/>
        <v>11</v>
      </c>
      <c r="O54" s="5">
        <f t="shared" si="8"/>
        <v>2.909090909090909</v>
      </c>
      <c r="P54" s="5">
        <f t="shared" si="9"/>
        <v>0.1928473039599669</v>
      </c>
      <c r="Q54" s="2">
        <v>0</v>
      </c>
      <c r="R54" s="2">
        <v>0</v>
      </c>
      <c r="S54" s="33"/>
    </row>
    <row r="55" spans="1:19" ht="21.75">
      <c r="A55" s="2">
        <v>29</v>
      </c>
      <c r="B55" s="3" t="s">
        <v>274</v>
      </c>
      <c r="C55" s="8" t="s">
        <v>275</v>
      </c>
      <c r="D55" s="2">
        <v>2</v>
      </c>
      <c r="E55" s="14">
        <f t="shared" si="6"/>
        <v>12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9</v>
      </c>
      <c r="L55" s="2">
        <v>0</v>
      </c>
      <c r="M55" s="2">
        <v>1</v>
      </c>
      <c r="N55" s="2">
        <f t="shared" si="7"/>
        <v>11</v>
      </c>
      <c r="O55" s="5">
        <f t="shared" si="8"/>
        <v>2.909090909090909</v>
      </c>
      <c r="P55" s="5">
        <f t="shared" si="9"/>
        <v>0.6680426571226842</v>
      </c>
      <c r="Q55" s="2">
        <v>0</v>
      </c>
      <c r="R55" s="2">
        <v>1</v>
      </c>
      <c r="S55" s="33"/>
    </row>
    <row r="56" spans="1:19" ht="21.75">
      <c r="A56" s="2">
        <v>30</v>
      </c>
      <c r="B56" s="3" t="s">
        <v>276</v>
      </c>
      <c r="C56" s="8" t="s">
        <v>253</v>
      </c>
      <c r="D56" s="2">
        <v>1</v>
      </c>
      <c r="E56" s="14">
        <f t="shared" si="6"/>
        <v>280</v>
      </c>
      <c r="F56" s="2">
        <v>30</v>
      </c>
      <c r="G56" s="2">
        <v>4</v>
      </c>
      <c r="H56" s="2">
        <v>6</v>
      </c>
      <c r="I56" s="2">
        <v>10</v>
      </c>
      <c r="J56" s="2">
        <v>12</v>
      </c>
      <c r="K56" s="2">
        <v>11</v>
      </c>
      <c r="L56" s="2">
        <v>21</v>
      </c>
      <c r="M56" s="2">
        <v>186</v>
      </c>
      <c r="N56" s="2">
        <f t="shared" si="7"/>
        <v>280</v>
      </c>
      <c r="O56" s="5">
        <f t="shared" si="8"/>
        <v>3.2625</v>
      </c>
      <c r="P56" s="5">
        <f t="shared" si="9"/>
        <v>1.3153710095851827</v>
      </c>
      <c r="Q56" s="2">
        <v>0</v>
      </c>
      <c r="R56" s="2">
        <v>0</v>
      </c>
      <c r="S56" s="33"/>
    </row>
    <row r="57" spans="1:19" ht="21.75">
      <c r="A57" s="2">
        <v>31</v>
      </c>
      <c r="B57" s="3" t="s">
        <v>277</v>
      </c>
      <c r="C57" s="8" t="s">
        <v>278</v>
      </c>
      <c r="D57" s="2">
        <v>0.5</v>
      </c>
      <c r="E57" s="14">
        <f t="shared" si="6"/>
        <v>249</v>
      </c>
      <c r="F57" s="2">
        <v>7</v>
      </c>
      <c r="G57" s="2">
        <v>2</v>
      </c>
      <c r="H57" s="2">
        <v>2</v>
      </c>
      <c r="I57" s="2">
        <v>3</v>
      </c>
      <c r="J57" s="2">
        <v>2</v>
      </c>
      <c r="K57" s="2">
        <v>25</v>
      </c>
      <c r="L57" s="2">
        <v>17</v>
      </c>
      <c r="M57" s="2">
        <v>191</v>
      </c>
      <c r="N57" s="2">
        <f t="shared" si="7"/>
        <v>249</v>
      </c>
      <c r="O57" s="5">
        <f t="shared" si="8"/>
        <v>3.6726907630522088</v>
      </c>
      <c r="P57" s="5">
        <f t="shared" si="9"/>
        <v>0.8055388009240755</v>
      </c>
      <c r="Q57" s="2">
        <v>0</v>
      </c>
      <c r="R57" s="2">
        <v>0</v>
      </c>
      <c r="S57" s="33"/>
    </row>
    <row r="58" spans="1:19" ht="21.75">
      <c r="A58" s="2">
        <v>32</v>
      </c>
      <c r="B58" s="3" t="s">
        <v>279</v>
      </c>
      <c r="C58" s="8" t="s">
        <v>280</v>
      </c>
      <c r="D58" s="2">
        <v>0.5</v>
      </c>
      <c r="E58" s="14">
        <f t="shared" si="6"/>
        <v>289</v>
      </c>
      <c r="F58" s="2">
        <v>1</v>
      </c>
      <c r="G58" s="2">
        <v>0</v>
      </c>
      <c r="H58" s="2">
        <v>0</v>
      </c>
      <c r="I58" s="2">
        <v>3</v>
      </c>
      <c r="J58" s="2">
        <v>11</v>
      </c>
      <c r="K58" s="2">
        <v>14</v>
      </c>
      <c r="L58" s="2">
        <v>31</v>
      </c>
      <c r="M58" s="2">
        <v>226</v>
      </c>
      <c r="N58" s="2">
        <f t="shared" si="7"/>
        <v>286</v>
      </c>
      <c r="O58" s="5">
        <f t="shared" si="8"/>
        <v>3.804195804195804</v>
      </c>
      <c r="P58" s="5">
        <f t="shared" si="9"/>
        <v>0.4713281525593204</v>
      </c>
      <c r="Q58" s="2">
        <v>0</v>
      </c>
      <c r="R58" s="2">
        <v>3</v>
      </c>
      <c r="S58" s="33"/>
    </row>
    <row r="59" spans="1:19" ht="21.75">
      <c r="A59" s="66" t="s">
        <v>11</v>
      </c>
      <c r="B59" s="67"/>
      <c r="C59" s="67"/>
      <c r="D59" s="68"/>
      <c r="E59" s="34">
        <f aca="true" t="shared" si="10" ref="E59:N59">SUM(E27:E58)</f>
        <v>5334</v>
      </c>
      <c r="F59" s="34">
        <f t="shared" si="10"/>
        <v>122</v>
      </c>
      <c r="G59" s="34">
        <f t="shared" si="10"/>
        <v>132</v>
      </c>
      <c r="H59" s="34">
        <f t="shared" si="10"/>
        <v>172</v>
      </c>
      <c r="I59" s="34">
        <f t="shared" si="10"/>
        <v>315</v>
      </c>
      <c r="J59" s="34">
        <f t="shared" si="10"/>
        <v>388</v>
      </c>
      <c r="K59" s="34">
        <f t="shared" si="10"/>
        <v>652</v>
      </c>
      <c r="L59" s="34">
        <f t="shared" si="10"/>
        <v>742</v>
      </c>
      <c r="M59" s="34">
        <f t="shared" si="10"/>
        <v>2761</v>
      </c>
      <c r="N59" s="34">
        <f t="shared" si="10"/>
        <v>5284</v>
      </c>
      <c r="O59" s="59">
        <f t="shared" si="8"/>
        <v>3.3283497350492053</v>
      </c>
      <c r="P59" s="59">
        <f t="shared" si="9"/>
        <v>0.9532816352848665</v>
      </c>
      <c r="Q59" s="34">
        <f>SUM(Q27:Q58)</f>
        <v>34</v>
      </c>
      <c r="R59" s="34">
        <f>SUM(R27:R58)</f>
        <v>16</v>
      </c>
      <c r="S59" s="33"/>
    </row>
    <row r="60" spans="1:19" ht="21.75">
      <c r="A60" s="66" t="s">
        <v>12</v>
      </c>
      <c r="B60" s="67" t="s">
        <v>12</v>
      </c>
      <c r="C60" s="67"/>
      <c r="D60" s="68"/>
      <c r="E60" s="35">
        <f aca="true" t="shared" si="11" ref="E60:N60">E59*100/$E$59</f>
        <v>100</v>
      </c>
      <c r="F60" s="35">
        <f t="shared" si="11"/>
        <v>2.2872140982377203</v>
      </c>
      <c r="G60" s="35">
        <f t="shared" si="11"/>
        <v>2.4746906636670416</v>
      </c>
      <c r="H60" s="35">
        <f t="shared" si="11"/>
        <v>3.224596925384327</v>
      </c>
      <c r="I60" s="35">
        <f t="shared" si="11"/>
        <v>5.905511811023622</v>
      </c>
      <c r="J60" s="35">
        <f t="shared" si="11"/>
        <v>7.274090738657668</v>
      </c>
      <c r="K60" s="35">
        <f t="shared" si="11"/>
        <v>12.223472065991752</v>
      </c>
      <c r="L60" s="35">
        <f t="shared" si="11"/>
        <v>13.910761154855644</v>
      </c>
      <c r="M60" s="35">
        <f t="shared" si="11"/>
        <v>51.76227971503562</v>
      </c>
      <c r="N60" s="35">
        <f t="shared" si="11"/>
        <v>99.0626171728534</v>
      </c>
      <c r="O60" s="60"/>
      <c r="P60" s="60"/>
      <c r="Q60" s="35">
        <f>Q59*100/$E$59</f>
        <v>0.6374203224596925</v>
      </c>
      <c r="R60" s="35">
        <f>R59*100/$E$59</f>
        <v>0.29996250468691416</v>
      </c>
      <c r="S60" s="33"/>
    </row>
    <row r="61" spans="2:19" ht="23.25">
      <c r="B61" s="30"/>
      <c r="C61" s="31" t="s">
        <v>281</v>
      </c>
      <c r="D61" s="6"/>
      <c r="E61" s="3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3"/>
      <c r="S61" s="33"/>
    </row>
    <row r="62" spans="1:19" ht="21.75">
      <c r="A62" s="53" t="s">
        <v>188</v>
      </c>
      <c r="B62" s="53" t="s">
        <v>0</v>
      </c>
      <c r="C62" s="53" t="s">
        <v>1</v>
      </c>
      <c r="D62" s="53" t="s">
        <v>189</v>
      </c>
      <c r="E62" s="61" t="s">
        <v>190</v>
      </c>
      <c r="F62" s="48" t="s">
        <v>191</v>
      </c>
      <c r="G62" s="49"/>
      <c r="H62" s="49"/>
      <c r="I62" s="49"/>
      <c r="J62" s="49"/>
      <c r="K62" s="49"/>
      <c r="L62" s="49"/>
      <c r="M62" s="50"/>
      <c r="N62" s="53" t="s">
        <v>192</v>
      </c>
      <c r="O62" s="53" t="s">
        <v>6</v>
      </c>
      <c r="P62" s="53" t="s">
        <v>7</v>
      </c>
      <c r="Q62" s="54" t="s">
        <v>193</v>
      </c>
      <c r="R62" s="54"/>
      <c r="S62" s="33"/>
    </row>
    <row r="63" spans="1:19" ht="21.75">
      <c r="A63" s="53"/>
      <c r="B63" s="53"/>
      <c r="C63" s="53"/>
      <c r="D63" s="53"/>
      <c r="E63" s="61"/>
      <c r="F63" s="2">
        <v>0</v>
      </c>
      <c r="G63" s="2">
        <v>1</v>
      </c>
      <c r="H63" s="2">
        <v>1.5</v>
      </c>
      <c r="I63" s="2">
        <v>2</v>
      </c>
      <c r="J63" s="2">
        <v>2.5</v>
      </c>
      <c r="K63" s="2">
        <v>3</v>
      </c>
      <c r="L63" s="2">
        <v>3.5</v>
      </c>
      <c r="M63" s="2">
        <v>4</v>
      </c>
      <c r="N63" s="53"/>
      <c r="O63" s="53"/>
      <c r="P63" s="53"/>
      <c r="Q63" s="2" t="s">
        <v>9</v>
      </c>
      <c r="R63" s="5" t="s">
        <v>10</v>
      </c>
      <c r="S63" s="33"/>
    </row>
    <row r="64" spans="1:19" ht="21.75">
      <c r="A64" s="2">
        <v>1</v>
      </c>
      <c r="B64" s="3" t="s">
        <v>282</v>
      </c>
      <c r="C64" s="8" t="s">
        <v>283</v>
      </c>
      <c r="D64" s="2">
        <v>1</v>
      </c>
      <c r="E64" s="14">
        <f aca="true" t="shared" si="12" ref="E64:E76">SUM(Q64:R64,F64:M64)</f>
        <v>80</v>
      </c>
      <c r="F64" s="2">
        <v>2</v>
      </c>
      <c r="G64" s="2">
        <v>1</v>
      </c>
      <c r="H64" s="2">
        <v>1</v>
      </c>
      <c r="I64" s="2">
        <v>0</v>
      </c>
      <c r="J64" s="2">
        <v>11</v>
      </c>
      <c r="K64" s="2">
        <v>26</v>
      </c>
      <c r="L64" s="2">
        <v>26</v>
      </c>
      <c r="M64" s="2">
        <v>13</v>
      </c>
      <c r="N64" s="2">
        <f aca="true" t="shared" si="13" ref="N64:N76">SUM(F64:M64)</f>
        <v>80</v>
      </c>
      <c r="O64" s="5">
        <f aca="true" t="shared" si="14" ref="O64:O77">(1*G64+1.5*H64+2*I64+2.5*J64+3*K64+3.5*L64+4*M64)/N64</f>
        <v>3.1375</v>
      </c>
      <c r="P64" s="5">
        <f aca="true" t="shared" si="15" ref="P64:P77">SQRT((F64*0^2+G64*1^2+H64*1.5^2+I64*2^2+J64*2.5^2+K64*3^2+L64*3.5^2+M64*4^2)/N64-O64^2)</f>
        <v>0.7498958260985311</v>
      </c>
      <c r="Q64" s="2">
        <v>0</v>
      </c>
      <c r="R64" s="2">
        <v>0</v>
      </c>
      <c r="S64" s="33"/>
    </row>
    <row r="65" spans="1:19" ht="21.75">
      <c r="A65" s="2">
        <v>2</v>
      </c>
      <c r="B65" s="3" t="s">
        <v>284</v>
      </c>
      <c r="C65" s="8" t="s">
        <v>285</v>
      </c>
      <c r="D65" s="2">
        <v>1</v>
      </c>
      <c r="E65" s="14">
        <f t="shared" si="12"/>
        <v>122</v>
      </c>
      <c r="F65" s="2">
        <v>1</v>
      </c>
      <c r="G65" s="2">
        <v>1</v>
      </c>
      <c r="H65" s="2">
        <v>7</v>
      </c>
      <c r="I65" s="2">
        <v>14</v>
      </c>
      <c r="J65" s="2">
        <v>23</v>
      </c>
      <c r="K65" s="2">
        <v>28</v>
      </c>
      <c r="L65" s="2">
        <v>25</v>
      </c>
      <c r="M65" s="2">
        <v>23</v>
      </c>
      <c r="N65" s="2">
        <f t="shared" si="13"/>
        <v>122</v>
      </c>
      <c r="O65" s="5">
        <f t="shared" si="14"/>
        <v>2.9549180327868854</v>
      </c>
      <c r="P65" s="5">
        <f t="shared" si="15"/>
        <v>0.7970336869915893</v>
      </c>
      <c r="Q65" s="2">
        <v>0</v>
      </c>
      <c r="R65" s="2">
        <v>0</v>
      </c>
      <c r="S65" s="33"/>
    </row>
    <row r="66" spans="1:19" ht="21.75">
      <c r="A66" s="2">
        <v>3</v>
      </c>
      <c r="B66" s="3" t="s">
        <v>286</v>
      </c>
      <c r="C66" s="8" t="s">
        <v>287</v>
      </c>
      <c r="D66" s="2">
        <v>1</v>
      </c>
      <c r="E66" s="14">
        <f t="shared" si="12"/>
        <v>89</v>
      </c>
      <c r="F66" s="2">
        <v>14</v>
      </c>
      <c r="G66" s="2">
        <v>5</v>
      </c>
      <c r="H66" s="2">
        <v>5</v>
      </c>
      <c r="I66" s="2">
        <v>7</v>
      </c>
      <c r="J66" s="2">
        <v>9</v>
      </c>
      <c r="K66" s="2">
        <v>13</v>
      </c>
      <c r="L66" s="2">
        <v>18</v>
      </c>
      <c r="M66" s="2">
        <v>18</v>
      </c>
      <c r="N66" s="2">
        <f t="shared" si="13"/>
        <v>89</v>
      </c>
      <c r="O66" s="5">
        <f t="shared" si="14"/>
        <v>2.50561797752809</v>
      </c>
      <c r="P66" s="5">
        <f t="shared" si="15"/>
        <v>1.3708325650766255</v>
      </c>
      <c r="Q66" s="2">
        <v>0</v>
      </c>
      <c r="R66" s="2">
        <v>0</v>
      </c>
      <c r="S66" s="33"/>
    </row>
    <row r="67" spans="1:19" ht="21.75">
      <c r="A67" s="2">
        <v>4</v>
      </c>
      <c r="B67" s="3" t="s">
        <v>288</v>
      </c>
      <c r="C67" s="8" t="s">
        <v>19</v>
      </c>
      <c r="D67" s="2">
        <v>3</v>
      </c>
      <c r="E67" s="14">
        <f t="shared" si="12"/>
        <v>392</v>
      </c>
      <c r="F67" s="2">
        <v>21</v>
      </c>
      <c r="G67" s="2">
        <v>43</v>
      </c>
      <c r="H67" s="2">
        <v>50</v>
      </c>
      <c r="I67" s="2">
        <v>56</v>
      </c>
      <c r="J67" s="2">
        <v>64</v>
      </c>
      <c r="K67" s="2">
        <v>71</v>
      </c>
      <c r="L67" s="2">
        <v>38</v>
      </c>
      <c r="M67" s="2">
        <v>44</v>
      </c>
      <c r="N67" s="2">
        <f t="shared" si="13"/>
        <v>387</v>
      </c>
      <c r="O67" s="5">
        <f t="shared" si="14"/>
        <v>2.356589147286822</v>
      </c>
      <c r="P67" s="5">
        <f t="shared" si="15"/>
        <v>1.0648127028646677</v>
      </c>
      <c r="Q67" s="2">
        <v>5</v>
      </c>
      <c r="R67" s="2">
        <v>0</v>
      </c>
      <c r="S67" s="33"/>
    </row>
    <row r="68" spans="1:19" ht="21.75">
      <c r="A68" s="2">
        <v>5</v>
      </c>
      <c r="B68" s="3" t="s">
        <v>289</v>
      </c>
      <c r="C68" s="8" t="s">
        <v>290</v>
      </c>
      <c r="D68" s="2">
        <v>3</v>
      </c>
      <c r="E68" s="14">
        <f t="shared" si="12"/>
        <v>405</v>
      </c>
      <c r="F68" s="2">
        <v>46</v>
      </c>
      <c r="G68" s="2">
        <v>39</v>
      </c>
      <c r="H68" s="2">
        <v>57</v>
      </c>
      <c r="I68" s="2">
        <v>54</v>
      </c>
      <c r="J68" s="2">
        <v>69</v>
      </c>
      <c r="K68" s="2">
        <v>68</v>
      </c>
      <c r="L68" s="2">
        <v>48</v>
      </c>
      <c r="M68" s="2">
        <v>24</v>
      </c>
      <c r="N68" s="2">
        <f t="shared" si="13"/>
        <v>405</v>
      </c>
      <c r="O68" s="5">
        <f t="shared" si="14"/>
        <v>2.1555555555555554</v>
      </c>
      <c r="P68" s="5">
        <f t="shared" si="15"/>
        <v>1.1295142624756023</v>
      </c>
      <c r="Q68" s="2">
        <v>0</v>
      </c>
      <c r="R68" s="2">
        <v>0</v>
      </c>
      <c r="S68" s="33"/>
    </row>
    <row r="69" spans="1:19" ht="21.75">
      <c r="A69" s="2">
        <v>6</v>
      </c>
      <c r="B69" s="3" t="s">
        <v>291</v>
      </c>
      <c r="C69" s="8" t="s">
        <v>164</v>
      </c>
      <c r="D69" s="2">
        <v>3</v>
      </c>
      <c r="E69" s="14">
        <f t="shared" si="12"/>
        <v>510</v>
      </c>
      <c r="F69" s="2">
        <v>47</v>
      </c>
      <c r="G69" s="2">
        <v>121</v>
      </c>
      <c r="H69" s="2">
        <v>73</v>
      </c>
      <c r="I69" s="2">
        <v>89</v>
      </c>
      <c r="J69" s="2">
        <v>63</v>
      </c>
      <c r="K69" s="2">
        <v>63</v>
      </c>
      <c r="L69" s="2">
        <v>33</v>
      </c>
      <c r="M69" s="2">
        <v>15</v>
      </c>
      <c r="N69" s="2">
        <f t="shared" si="13"/>
        <v>504</v>
      </c>
      <c r="O69" s="5">
        <f t="shared" si="14"/>
        <v>1.8462301587301588</v>
      </c>
      <c r="P69" s="5">
        <f t="shared" si="15"/>
        <v>1.0238551846283979</v>
      </c>
      <c r="Q69" s="2">
        <v>0</v>
      </c>
      <c r="R69" s="2">
        <v>6</v>
      </c>
      <c r="S69" s="33"/>
    </row>
    <row r="70" spans="1:19" ht="21.75">
      <c r="A70" s="2">
        <v>7</v>
      </c>
      <c r="B70" s="3" t="s">
        <v>125</v>
      </c>
      <c r="C70" s="8" t="s">
        <v>292</v>
      </c>
      <c r="D70" s="2">
        <v>1</v>
      </c>
      <c r="E70" s="14">
        <f t="shared" si="12"/>
        <v>74</v>
      </c>
      <c r="F70" s="2">
        <v>0</v>
      </c>
      <c r="G70" s="2">
        <v>13</v>
      </c>
      <c r="H70" s="2">
        <v>4</v>
      </c>
      <c r="I70" s="2">
        <v>14</v>
      </c>
      <c r="J70" s="2">
        <v>13</v>
      </c>
      <c r="K70" s="2">
        <v>21</v>
      </c>
      <c r="L70" s="2">
        <v>5</v>
      </c>
      <c r="M70" s="2">
        <v>3</v>
      </c>
      <c r="N70" s="2">
        <f t="shared" si="13"/>
        <v>73</v>
      </c>
      <c r="O70" s="5">
        <f t="shared" si="14"/>
        <v>2.356164383561644</v>
      </c>
      <c r="P70" s="5">
        <f t="shared" si="15"/>
        <v>0.8459389371029161</v>
      </c>
      <c r="Q70" s="2">
        <v>1</v>
      </c>
      <c r="R70" s="2">
        <v>0</v>
      </c>
      <c r="S70" s="33"/>
    </row>
    <row r="71" spans="1:19" ht="21.75">
      <c r="A71" s="2">
        <v>8</v>
      </c>
      <c r="B71" s="3" t="s">
        <v>293</v>
      </c>
      <c r="C71" s="8" t="s">
        <v>294</v>
      </c>
      <c r="D71" s="2">
        <v>1</v>
      </c>
      <c r="E71" s="14">
        <f t="shared" si="12"/>
        <v>78</v>
      </c>
      <c r="F71" s="2">
        <v>0</v>
      </c>
      <c r="G71" s="2">
        <v>3</v>
      </c>
      <c r="H71" s="2">
        <v>5</v>
      </c>
      <c r="I71" s="2">
        <v>8</v>
      </c>
      <c r="J71" s="2">
        <v>23</v>
      </c>
      <c r="K71" s="2">
        <v>17</v>
      </c>
      <c r="L71" s="2">
        <v>9</v>
      </c>
      <c r="M71" s="2">
        <v>13</v>
      </c>
      <c r="N71" s="2">
        <f t="shared" si="13"/>
        <v>78</v>
      </c>
      <c r="O71" s="5">
        <f t="shared" si="14"/>
        <v>2.801282051282051</v>
      </c>
      <c r="P71" s="5">
        <f t="shared" si="15"/>
        <v>0.7939666061800877</v>
      </c>
      <c r="Q71" s="2">
        <v>0</v>
      </c>
      <c r="R71" s="2">
        <v>0</v>
      </c>
      <c r="S71" s="33"/>
    </row>
    <row r="72" spans="1:19" ht="21.75" customHeight="1">
      <c r="A72" s="2">
        <v>9</v>
      </c>
      <c r="B72" s="3" t="s">
        <v>295</v>
      </c>
      <c r="C72" s="8" t="s">
        <v>296</v>
      </c>
      <c r="D72" s="2">
        <v>1</v>
      </c>
      <c r="E72" s="14">
        <f t="shared" si="12"/>
        <v>70</v>
      </c>
      <c r="F72" s="2">
        <v>1</v>
      </c>
      <c r="G72" s="2">
        <v>18</v>
      </c>
      <c r="H72" s="2">
        <v>6</v>
      </c>
      <c r="I72" s="2">
        <v>8</v>
      </c>
      <c r="J72" s="2">
        <v>7</v>
      </c>
      <c r="K72" s="2">
        <v>12</v>
      </c>
      <c r="L72" s="2">
        <v>3</v>
      </c>
      <c r="M72" s="2">
        <v>15</v>
      </c>
      <c r="N72" s="2">
        <f t="shared" si="13"/>
        <v>70</v>
      </c>
      <c r="O72" s="5">
        <f t="shared" si="14"/>
        <v>2.3857142857142857</v>
      </c>
      <c r="P72" s="5">
        <f t="shared" si="15"/>
        <v>1.1562606866577296</v>
      </c>
      <c r="Q72" s="2">
        <v>0</v>
      </c>
      <c r="R72" s="2">
        <v>0</v>
      </c>
      <c r="S72" s="33"/>
    </row>
    <row r="73" spans="1:19" ht="21.75">
      <c r="A73" s="2">
        <v>10</v>
      </c>
      <c r="B73" s="3" t="s">
        <v>82</v>
      </c>
      <c r="C73" s="8" t="s">
        <v>83</v>
      </c>
      <c r="D73" s="2">
        <v>1</v>
      </c>
      <c r="E73" s="14">
        <f t="shared" si="12"/>
        <v>72</v>
      </c>
      <c r="F73" s="2">
        <v>0</v>
      </c>
      <c r="G73" s="2">
        <v>2</v>
      </c>
      <c r="H73" s="2">
        <v>7</v>
      </c>
      <c r="I73" s="2">
        <v>10</v>
      </c>
      <c r="J73" s="2">
        <v>11</v>
      </c>
      <c r="K73" s="2">
        <v>23</v>
      </c>
      <c r="L73" s="2">
        <v>12</v>
      </c>
      <c r="M73" s="2">
        <v>7</v>
      </c>
      <c r="N73" s="2">
        <f t="shared" si="13"/>
        <v>72</v>
      </c>
      <c r="O73" s="5">
        <f t="shared" si="14"/>
        <v>2.763888888888889</v>
      </c>
      <c r="P73" s="5">
        <f t="shared" si="15"/>
        <v>0.7681698227236017</v>
      </c>
      <c r="Q73" s="2">
        <v>0</v>
      </c>
      <c r="R73" s="2">
        <v>0</v>
      </c>
      <c r="S73" s="33"/>
    </row>
    <row r="74" spans="1:19" ht="21.75">
      <c r="A74" s="2">
        <v>11</v>
      </c>
      <c r="B74" s="3" t="s">
        <v>297</v>
      </c>
      <c r="C74" s="8" t="s">
        <v>290</v>
      </c>
      <c r="D74" s="2">
        <v>1</v>
      </c>
      <c r="E74" s="14">
        <f t="shared" si="12"/>
        <v>283</v>
      </c>
      <c r="F74" s="2">
        <v>17</v>
      </c>
      <c r="G74" s="2">
        <v>37</v>
      </c>
      <c r="H74" s="2">
        <v>20</v>
      </c>
      <c r="I74" s="2">
        <v>22</v>
      </c>
      <c r="J74" s="2">
        <v>32</v>
      </c>
      <c r="K74" s="2">
        <v>52</v>
      </c>
      <c r="L74" s="2">
        <v>57</v>
      </c>
      <c r="M74" s="2">
        <v>39</v>
      </c>
      <c r="N74" s="2">
        <f t="shared" si="13"/>
        <v>276</v>
      </c>
      <c r="O74" s="5">
        <f t="shared" si="14"/>
        <v>2.545289855072464</v>
      </c>
      <c r="P74" s="5">
        <f t="shared" si="15"/>
        <v>1.1612460149720145</v>
      </c>
      <c r="Q74" s="2">
        <v>7</v>
      </c>
      <c r="R74" s="2">
        <v>0</v>
      </c>
      <c r="S74" s="33"/>
    </row>
    <row r="75" spans="1:19" ht="21.75">
      <c r="A75" s="2">
        <v>12</v>
      </c>
      <c r="B75" s="3" t="s">
        <v>298</v>
      </c>
      <c r="C75" s="8" t="s">
        <v>299</v>
      </c>
      <c r="D75" s="2">
        <v>1</v>
      </c>
      <c r="E75" s="14">
        <f t="shared" si="12"/>
        <v>250</v>
      </c>
      <c r="F75" s="2">
        <v>5</v>
      </c>
      <c r="G75" s="2">
        <v>22</v>
      </c>
      <c r="H75" s="2">
        <v>20</v>
      </c>
      <c r="I75" s="2">
        <v>66</v>
      </c>
      <c r="J75" s="2">
        <v>39</v>
      </c>
      <c r="K75" s="2">
        <v>44</v>
      </c>
      <c r="L75" s="2">
        <v>22</v>
      </c>
      <c r="M75" s="2">
        <v>27</v>
      </c>
      <c r="N75" s="2">
        <f t="shared" si="13"/>
        <v>245</v>
      </c>
      <c r="O75" s="5">
        <f t="shared" si="14"/>
        <v>2.442857142857143</v>
      </c>
      <c r="P75" s="5">
        <f t="shared" si="15"/>
        <v>0.9262608615684182</v>
      </c>
      <c r="Q75" s="2">
        <v>1</v>
      </c>
      <c r="R75" s="2">
        <v>4</v>
      </c>
      <c r="S75" s="33"/>
    </row>
    <row r="76" spans="1:19" ht="21.75">
      <c r="A76" s="2">
        <v>13</v>
      </c>
      <c r="B76" s="3" t="s">
        <v>300</v>
      </c>
      <c r="C76" s="8" t="s">
        <v>301</v>
      </c>
      <c r="D76" s="2">
        <v>1</v>
      </c>
      <c r="E76" s="14">
        <f t="shared" si="12"/>
        <v>289</v>
      </c>
      <c r="F76" s="2">
        <v>17</v>
      </c>
      <c r="G76" s="2">
        <v>41</v>
      </c>
      <c r="H76" s="2">
        <v>28</v>
      </c>
      <c r="I76" s="2">
        <v>58</v>
      </c>
      <c r="J76" s="2">
        <v>74</v>
      </c>
      <c r="K76" s="2">
        <v>52</v>
      </c>
      <c r="L76" s="2">
        <v>10</v>
      </c>
      <c r="M76" s="2">
        <v>6</v>
      </c>
      <c r="N76" s="2">
        <f t="shared" si="13"/>
        <v>286</v>
      </c>
      <c r="O76" s="5">
        <f t="shared" si="14"/>
        <v>2.0944055944055946</v>
      </c>
      <c r="P76" s="5">
        <f t="shared" si="15"/>
        <v>0.8976485383657908</v>
      </c>
      <c r="Q76" s="2">
        <v>0</v>
      </c>
      <c r="R76" s="2">
        <v>3</v>
      </c>
      <c r="S76" s="33"/>
    </row>
    <row r="77" spans="1:19" ht="21.75">
      <c r="A77" s="66" t="s">
        <v>11</v>
      </c>
      <c r="B77" s="67"/>
      <c r="C77" s="67"/>
      <c r="D77" s="68"/>
      <c r="E77" s="34">
        <f aca="true" t="shared" si="16" ref="E77:N77">SUM(E64:E76)</f>
        <v>2714</v>
      </c>
      <c r="F77" s="34">
        <f t="shared" si="16"/>
        <v>171</v>
      </c>
      <c r="G77" s="34">
        <f t="shared" si="16"/>
        <v>346</v>
      </c>
      <c r="H77" s="34">
        <f t="shared" si="16"/>
        <v>283</v>
      </c>
      <c r="I77" s="34">
        <f t="shared" si="16"/>
        <v>406</v>
      </c>
      <c r="J77" s="34">
        <f t="shared" si="16"/>
        <v>438</v>
      </c>
      <c r="K77" s="34">
        <f t="shared" si="16"/>
        <v>490</v>
      </c>
      <c r="L77" s="34">
        <f t="shared" si="16"/>
        <v>306</v>
      </c>
      <c r="M77" s="34">
        <f t="shared" si="16"/>
        <v>247</v>
      </c>
      <c r="N77" s="34">
        <f t="shared" si="16"/>
        <v>2687</v>
      </c>
      <c r="O77" s="59">
        <f t="shared" si="14"/>
        <v>2.3098250837365093</v>
      </c>
      <c r="P77" s="59">
        <f t="shared" si="15"/>
        <v>1.0773612849072973</v>
      </c>
      <c r="Q77" s="34">
        <f>SUM(Q64:Q76)</f>
        <v>14</v>
      </c>
      <c r="R77" s="34">
        <f>SUM(R64:R76)</f>
        <v>13</v>
      </c>
      <c r="S77" s="33"/>
    </row>
    <row r="78" spans="1:19" ht="21.75">
      <c r="A78" s="66" t="s">
        <v>12</v>
      </c>
      <c r="B78" s="67" t="s">
        <v>12</v>
      </c>
      <c r="C78" s="67"/>
      <c r="D78" s="68"/>
      <c r="E78" s="35">
        <f aca="true" t="shared" si="17" ref="E78:N78">E77*100/$E$77</f>
        <v>100</v>
      </c>
      <c r="F78" s="35">
        <f t="shared" si="17"/>
        <v>6.3006632277081795</v>
      </c>
      <c r="G78" s="35">
        <f t="shared" si="17"/>
        <v>12.748710390567428</v>
      </c>
      <c r="H78" s="35">
        <f t="shared" si="17"/>
        <v>10.4274134119381</v>
      </c>
      <c r="I78" s="35">
        <f t="shared" si="17"/>
        <v>14.959469417833455</v>
      </c>
      <c r="J78" s="35">
        <f t="shared" si="17"/>
        <v>16.138540899042006</v>
      </c>
      <c r="K78" s="35">
        <f t="shared" si="17"/>
        <v>18.054532056005897</v>
      </c>
      <c r="L78" s="35">
        <f t="shared" si="17"/>
        <v>11.274871039056743</v>
      </c>
      <c r="M78" s="35">
        <f t="shared" si="17"/>
        <v>9.100957995578481</v>
      </c>
      <c r="N78" s="35">
        <f t="shared" si="17"/>
        <v>99.00515843773029</v>
      </c>
      <c r="O78" s="60"/>
      <c r="P78" s="60"/>
      <c r="Q78" s="35">
        <f>Q77*100/$E$77</f>
        <v>0.5158437730287398</v>
      </c>
      <c r="R78" s="35">
        <f>R77*100/$E$77</f>
        <v>0.47899778924097275</v>
      </c>
      <c r="S78" s="33"/>
    </row>
    <row r="79" spans="1:19" ht="21.75">
      <c r="A79" s="36"/>
      <c r="B79" s="36"/>
      <c r="C79" s="36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7"/>
      <c r="R79" s="37"/>
      <c r="S79" s="33"/>
    </row>
    <row r="80" spans="1:19" ht="21.75">
      <c r="A80" s="36"/>
      <c r="B80" s="36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7"/>
      <c r="R80" s="37"/>
      <c r="S80" s="33"/>
    </row>
    <row r="81" spans="1:19" ht="21.75">
      <c r="A81" s="36"/>
      <c r="B81" s="36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7"/>
      <c r="R81" s="37"/>
      <c r="S81" s="33"/>
    </row>
    <row r="82" spans="1:19" ht="21.75">
      <c r="A82" s="36"/>
      <c r="B82" s="36"/>
      <c r="C82" s="36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7"/>
      <c r="R82" s="37"/>
      <c r="S82" s="33"/>
    </row>
    <row r="83" spans="2:19" ht="23.25">
      <c r="B83" s="30"/>
      <c r="C83" s="31" t="s">
        <v>302</v>
      </c>
      <c r="D83" s="6"/>
      <c r="E83" s="3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3"/>
      <c r="S83" s="33"/>
    </row>
    <row r="84" spans="1:19" ht="21.75">
      <c r="A84" s="53" t="s">
        <v>188</v>
      </c>
      <c r="B84" s="53" t="s">
        <v>0</v>
      </c>
      <c r="C84" s="53" t="s">
        <v>1</v>
      </c>
      <c r="D84" s="53" t="s">
        <v>189</v>
      </c>
      <c r="E84" s="61" t="s">
        <v>190</v>
      </c>
      <c r="F84" s="48" t="s">
        <v>191</v>
      </c>
      <c r="G84" s="49"/>
      <c r="H84" s="49"/>
      <c r="I84" s="49"/>
      <c r="J84" s="49"/>
      <c r="K84" s="49"/>
      <c r="L84" s="49"/>
      <c r="M84" s="50"/>
      <c r="N84" s="53" t="s">
        <v>192</v>
      </c>
      <c r="O84" s="53" t="s">
        <v>6</v>
      </c>
      <c r="P84" s="53" t="s">
        <v>7</v>
      </c>
      <c r="Q84" s="54" t="s">
        <v>193</v>
      </c>
      <c r="R84" s="54"/>
      <c r="S84" s="33"/>
    </row>
    <row r="85" spans="1:19" ht="21.75">
      <c r="A85" s="53"/>
      <c r="B85" s="53"/>
      <c r="C85" s="53"/>
      <c r="D85" s="53"/>
      <c r="E85" s="61"/>
      <c r="F85" s="2">
        <v>0</v>
      </c>
      <c r="G85" s="2">
        <v>1</v>
      </c>
      <c r="H85" s="2">
        <v>1.5</v>
      </c>
      <c r="I85" s="2">
        <v>2</v>
      </c>
      <c r="J85" s="2">
        <v>2.5</v>
      </c>
      <c r="K85" s="2">
        <v>3</v>
      </c>
      <c r="L85" s="2">
        <v>3.5</v>
      </c>
      <c r="M85" s="2">
        <v>4</v>
      </c>
      <c r="N85" s="53"/>
      <c r="O85" s="53"/>
      <c r="P85" s="53"/>
      <c r="Q85" s="2" t="s">
        <v>9</v>
      </c>
      <c r="R85" s="5" t="s">
        <v>10</v>
      </c>
      <c r="S85" s="33"/>
    </row>
    <row r="86" spans="1:19" ht="21.75">
      <c r="A86" s="2">
        <v>1</v>
      </c>
      <c r="B86" s="3" t="s">
        <v>303</v>
      </c>
      <c r="C86" s="3" t="s">
        <v>304</v>
      </c>
      <c r="D86" s="2">
        <v>2</v>
      </c>
      <c r="E86" s="14">
        <f aca="true" t="shared" si="18" ref="E86:E108">SUM(Q86:R86,F86:M86)</f>
        <v>8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2</v>
      </c>
      <c r="M86" s="2">
        <v>6</v>
      </c>
      <c r="N86" s="2">
        <f aca="true" t="shared" si="19" ref="N86:N108">SUM(F86:M86)</f>
        <v>8</v>
      </c>
      <c r="O86" s="5">
        <f aca="true" t="shared" si="20" ref="O86:O109">(1*G86+1.5*H86+2*I86+2.5*J86+3*K86+3.5*L86+4*M86)/N86</f>
        <v>3.875</v>
      </c>
      <c r="P86" s="5">
        <f aca="true" t="shared" si="21" ref="P86:P109">SQRT((F86*0^2+G86*1^2+H86*1.5^2+I86*2^2+J86*2.5^2+K86*3^2+L86*3.5^2+M86*4^2)/N86-O86^2)</f>
        <v>0.21650635094610965</v>
      </c>
      <c r="Q86" s="2">
        <v>0</v>
      </c>
      <c r="R86" s="2">
        <v>0</v>
      </c>
      <c r="S86" s="33"/>
    </row>
    <row r="87" spans="1:19" ht="21.75">
      <c r="A87" s="2">
        <v>2</v>
      </c>
      <c r="B87" s="3" t="s">
        <v>305</v>
      </c>
      <c r="C87" s="8" t="s">
        <v>306</v>
      </c>
      <c r="D87" s="2">
        <v>2</v>
      </c>
      <c r="E87" s="14">
        <f t="shared" si="18"/>
        <v>14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2</v>
      </c>
      <c r="M87" s="2">
        <v>12</v>
      </c>
      <c r="N87" s="2">
        <f t="shared" si="19"/>
        <v>14</v>
      </c>
      <c r="O87" s="5">
        <f t="shared" si="20"/>
        <v>3.9285714285714284</v>
      </c>
      <c r="P87" s="5">
        <f t="shared" si="21"/>
        <v>0.17496355305594172</v>
      </c>
      <c r="Q87" s="2">
        <v>0</v>
      </c>
      <c r="R87" s="2">
        <v>0</v>
      </c>
      <c r="S87" s="33"/>
    </row>
    <row r="88" spans="1:19" ht="21.75">
      <c r="A88" s="2">
        <v>3</v>
      </c>
      <c r="B88" s="3" t="s">
        <v>307</v>
      </c>
      <c r="C88" s="8" t="s">
        <v>80</v>
      </c>
      <c r="D88" s="2">
        <v>2</v>
      </c>
      <c r="E88" s="14">
        <f t="shared" si="18"/>
        <v>14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14</v>
      </c>
      <c r="N88" s="2">
        <f t="shared" si="19"/>
        <v>14</v>
      </c>
      <c r="O88" s="5">
        <f t="shared" si="20"/>
        <v>4</v>
      </c>
      <c r="P88" s="5">
        <f t="shared" si="21"/>
        <v>0</v>
      </c>
      <c r="Q88" s="2">
        <v>0</v>
      </c>
      <c r="R88" s="2">
        <v>0</v>
      </c>
      <c r="S88" s="33"/>
    </row>
    <row r="89" spans="1:19" ht="21.75">
      <c r="A89" s="2">
        <v>4</v>
      </c>
      <c r="B89" s="3" t="s">
        <v>308</v>
      </c>
      <c r="C89" s="8" t="s">
        <v>309</v>
      </c>
      <c r="D89" s="2">
        <v>4</v>
      </c>
      <c r="E89" s="14">
        <f t="shared" si="18"/>
        <v>28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4</v>
      </c>
      <c r="L89" s="2">
        <v>7</v>
      </c>
      <c r="M89" s="2">
        <v>17</v>
      </c>
      <c r="N89" s="2">
        <f t="shared" si="19"/>
        <v>28</v>
      </c>
      <c r="O89" s="5">
        <f t="shared" si="20"/>
        <v>3.732142857142857</v>
      </c>
      <c r="P89" s="5">
        <f t="shared" si="21"/>
        <v>0.36552659804390547</v>
      </c>
      <c r="Q89" s="2">
        <v>0</v>
      </c>
      <c r="R89" s="2">
        <v>0</v>
      </c>
      <c r="S89" s="33"/>
    </row>
    <row r="90" spans="1:19" ht="21.75">
      <c r="A90" s="2">
        <v>5</v>
      </c>
      <c r="B90" s="3" t="s">
        <v>310</v>
      </c>
      <c r="C90" s="8" t="s">
        <v>28</v>
      </c>
      <c r="D90" s="2">
        <v>1</v>
      </c>
      <c r="E90" s="14">
        <f t="shared" si="18"/>
        <v>387</v>
      </c>
      <c r="F90" s="2">
        <v>0</v>
      </c>
      <c r="G90" s="2">
        <v>8</v>
      </c>
      <c r="H90" s="2">
        <v>26</v>
      </c>
      <c r="I90" s="2">
        <v>103</v>
      </c>
      <c r="J90" s="2">
        <v>72</v>
      </c>
      <c r="K90" s="2">
        <v>68</v>
      </c>
      <c r="L90" s="2">
        <v>34</v>
      </c>
      <c r="M90" s="2">
        <v>76</v>
      </c>
      <c r="N90" s="2">
        <f t="shared" si="19"/>
        <v>387</v>
      </c>
      <c r="O90" s="5">
        <f t="shared" si="20"/>
        <v>2.739018087855297</v>
      </c>
      <c r="P90" s="5">
        <f t="shared" si="21"/>
        <v>0.8347133176547774</v>
      </c>
      <c r="Q90" s="2">
        <v>0</v>
      </c>
      <c r="R90" s="2">
        <v>0</v>
      </c>
      <c r="S90" s="33"/>
    </row>
    <row r="91" spans="1:19" ht="21.75">
      <c r="A91" s="2">
        <v>6</v>
      </c>
      <c r="B91" s="3" t="s">
        <v>311</v>
      </c>
      <c r="C91" s="8" t="s">
        <v>29</v>
      </c>
      <c r="D91" s="2">
        <v>1</v>
      </c>
      <c r="E91" s="14">
        <f t="shared" si="18"/>
        <v>387</v>
      </c>
      <c r="F91" s="2">
        <v>0</v>
      </c>
      <c r="G91" s="2">
        <v>0</v>
      </c>
      <c r="H91" s="2">
        <v>0</v>
      </c>
      <c r="I91" s="2">
        <v>0</v>
      </c>
      <c r="J91" s="2">
        <v>39</v>
      </c>
      <c r="K91" s="2">
        <v>112</v>
      </c>
      <c r="L91" s="2">
        <v>110</v>
      </c>
      <c r="M91" s="2">
        <v>124</v>
      </c>
      <c r="N91" s="2">
        <f t="shared" si="19"/>
        <v>385</v>
      </c>
      <c r="O91" s="5">
        <f t="shared" si="20"/>
        <v>3.414285714285714</v>
      </c>
      <c r="P91" s="5">
        <f t="shared" si="21"/>
        <v>0.4971906231717821</v>
      </c>
      <c r="Q91" s="2">
        <v>2</v>
      </c>
      <c r="R91" s="2">
        <v>0</v>
      </c>
      <c r="S91" s="33"/>
    </row>
    <row r="92" spans="1:19" ht="21.75">
      <c r="A92" s="2">
        <v>7</v>
      </c>
      <c r="B92" s="3" t="s">
        <v>312</v>
      </c>
      <c r="C92" s="8" t="s">
        <v>313</v>
      </c>
      <c r="D92" s="2">
        <v>1</v>
      </c>
      <c r="E92" s="14">
        <f t="shared" si="18"/>
        <v>405</v>
      </c>
      <c r="F92" s="2">
        <v>9</v>
      </c>
      <c r="G92" s="2">
        <v>32</v>
      </c>
      <c r="H92" s="2">
        <v>14</v>
      </c>
      <c r="I92" s="2">
        <v>40</v>
      </c>
      <c r="J92" s="2">
        <v>34</v>
      </c>
      <c r="K92" s="2">
        <v>55</v>
      </c>
      <c r="L92" s="2">
        <v>46</v>
      </c>
      <c r="M92" s="2">
        <v>175</v>
      </c>
      <c r="N92" s="2">
        <f t="shared" si="19"/>
        <v>405</v>
      </c>
      <c r="O92" s="5">
        <f t="shared" si="20"/>
        <v>3.071604938271605</v>
      </c>
      <c r="P92" s="5">
        <f t="shared" si="21"/>
        <v>1.081178434343376</v>
      </c>
      <c r="Q92" s="2">
        <v>0</v>
      </c>
      <c r="R92" s="2">
        <v>0</v>
      </c>
      <c r="S92" s="33"/>
    </row>
    <row r="93" spans="1:19" ht="21.75">
      <c r="A93" s="2">
        <v>8</v>
      </c>
      <c r="B93" s="3" t="s">
        <v>314</v>
      </c>
      <c r="C93" s="8" t="s">
        <v>315</v>
      </c>
      <c r="D93" s="2">
        <v>1</v>
      </c>
      <c r="E93" s="14">
        <f t="shared" si="18"/>
        <v>407</v>
      </c>
      <c r="F93" s="2">
        <v>4</v>
      </c>
      <c r="G93" s="2">
        <v>0</v>
      </c>
      <c r="H93" s="2">
        <v>0</v>
      </c>
      <c r="I93" s="2">
        <v>0</v>
      </c>
      <c r="J93" s="2">
        <v>4</v>
      </c>
      <c r="K93" s="2">
        <v>39</v>
      </c>
      <c r="L93" s="2">
        <v>100</v>
      </c>
      <c r="M93" s="2">
        <v>260</v>
      </c>
      <c r="N93" s="2">
        <f t="shared" si="19"/>
        <v>407</v>
      </c>
      <c r="O93" s="5">
        <f t="shared" si="20"/>
        <v>3.727272727272727</v>
      </c>
      <c r="P93" s="5">
        <f t="shared" si="21"/>
        <v>0.5120831683624087</v>
      </c>
      <c r="Q93" s="2">
        <v>0</v>
      </c>
      <c r="R93" s="2">
        <v>0</v>
      </c>
      <c r="S93" s="33"/>
    </row>
    <row r="94" spans="1:19" ht="21.75">
      <c r="A94" s="2">
        <v>9</v>
      </c>
      <c r="B94" s="3" t="s">
        <v>316</v>
      </c>
      <c r="C94" s="8" t="s">
        <v>41</v>
      </c>
      <c r="D94" s="2">
        <v>1</v>
      </c>
      <c r="E94" s="14">
        <f t="shared" si="18"/>
        <v>513</v>
      </c>
      <c r="F94" s="2">
        <v>13</v>
      </c>
      <c r="G94" s="2">
        <v>52</v>
      </c>
      <c r="H94" s="2">
        <v>32</v>
      </c>
      <c r="I94" s="2">
        <v>53</v>
      </c>
      <c r="J94" s="2">
        <v>69</v>
      </c>
      <c r="K94" s="2">
        <v>110</v>
      </c>
      <c r="L94" s="2">
        <v>45</v>
      </c>
      <c r="M94" s="2">
        <v>130</v>
      </c>
      <c r="N94" s="2">
        <f t="shared" si="19"/>
        <v>504</v>
      </c>
      <c r="O94" s="5">
        <f t="shared" si="20"/>
        <v>2.75</v>
      </c>
      <c r="P94" s="5">
        <f t="shared" si="21"/>
        <v>1.0699725556486346</v>
      </c>
      <c r="Q94" s="2">
        <v>1</v>
      </c>
      <c r="R94" s="2">
        <v>8</v>
      </c>
      <c r="S94" s="33"/>
    </row>
    <row r="95" spans="1:19" ht="21.75">
      <c r="A95" s="2">
        <v>10</v>
      </c>
      <c r="B95" s="3" t="s">
        <v>317</v>
      </c>
      <c r="C95" s="8" t="s">
        <v>318</v>
      </c>
      <c r="D95" s="2">
        <v>1</v>
      </c>
      <c r="E95" s="14">
        <f t="shared" si="18"/>
        <v>513</v>
      </c>
      <c r="F95" s="2">
        <v>3</v>
      </c>
      <c r="G95" s="2">
        <v>14</v>
      </c>
      <c r="H95" s="2">
        <v>0</v>
      </c>
      <c r="I95" s="2">
        <v>5</v>
      </c>
      <c r="J95" s="2">
        <v>133</v>
      </c>
      <c r="K95" s="2">
        <v>73</v>
      </c>
      <c r="L95" s="2">
        <v>175</v>
      </c>
      <c r="M95" s="2">
        <v>110</v>
      </c>
      <c r="N95" s="2">
        <f t="shared" si="19"/>
        <v>513</v>
      </c>
      <c r="O95" s="5">
        <f t="shared" si="20"/>
        <v>3.1734892787524367</v>
      </c>
      <c r="P95" s="5">
        <f t="shared" si="21"/>
        <v>0.7113113582149531</v>
      </c>
      <c r="Q95" s="2">
        <v>0</v>
      </c>
      <c r="R95" s="2">
        <v>0</v>
      </c>
      <c r="S95" s="33"/>
    </row>
    <row r="96" spans="1:19" ht="21.75">
      <c r="A96" s="2">
        <v>11</v>
      </c>
      <c r="B96" s="3" t="s">
        <v>319</v>
      </c>
      <c r="C96" s="8" t="s">
        <v>320</v>
      </c>
      <c r="D96" s="2">
        <v>2</v>
      </c>
      <c r="E96" s="14">
        <f t="shared" si="18"/>
        <v>19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4</v>
      </c>
      <c r="M96" s="2">
        <v>14</v>
      </c>
      <c r="N96" s="2">
        <f t="shared" si="19"/>
        <v>19</v>
      </c>
      <c r="O96" s="5">
        <f t="shared" si="20"/>
        <v>3.6842105263157894</v>
      </c>
      <c r="P96" s="5">
        <f t="shared" si="21"/>
        <v>0.8916354918998644</v>
      </c>
      <c r="Q96" s="2">
        <v>0</v>
      </c>
      <c r="R96" s="2">
        <v>0</v>
      </c>
      <c r="S96" s="33"/>
    </row>
    <row r="97" spans="1:19" ht="21.75">
      <c r="A97" s="2">
        <v>12</v>
      </c>
      <c r="B97" s="3" t="s">
        <v>321</v>
      </c>
      <c r="C97" s="8" t="s">
        <v>322</v>
      </c>
      <c r="D97" s="2">
        <v>1</v>
      </c>
      <c r="E97" s="14">
        <f t="shared" si="18"/>
        <v>13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</v>
      </c>
      <c r="L97" s="2">
        <v>0</v>
      </c>
      <c r="M97" s="2">
        <v>6</v>
      </c>
      <c r="N97" s="2">
        <f t="shared" si="19"/>
        <v>13</v>
      </c>
      <c r="O97" s="5">
        <f t="shared" si="20"/>
        <v>3.4615384615384617</v>
      </c>
      <c r="P97" s="5">
        <f t="shared" si="21"/>
        <v>0.49851851526214125</v>
      </c>
      <c r="Q97" s="2">
        <v>0</v>
      </c>
      <c r="R97" s="2">
        <v>0</v>
      </c>
      <c r="S97" s="33"/>
    </row>
    <row r="98" spans="1:19" ht="21.75">
      <c r="A98" s="2">
        <v>13</v>
      </c>
      <c r="B98" s="3" t="s">
        <v>323</v>
      </c>
      <c r="C98" s="8" t="s">
        <v>324</v>
      </c>
      <c r="D98" s="2">
        <v>1</v>
      </c>
      <c r="E98" s="14">
        <f t="shared" si="18"/>
        <v>13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</v>
      </c>
      <c r="L98" s="2">
        <v>0</v>
      </c>
      <c r="M98" s="2">
        <v>6</v>
      </c>
      <c r="N98" s="2">
        <f t="shared" si="19"/>
        <v>13</v>
      </c>
      <c r="O98" s="5">
        <f t="shared" si="20"/>
        <v>3.4615384615384617</v>
      </c>
      <c r="P98" s="5">
        <f t="shared" si="21"/>
        <v>0.49851851526214125</v>
      </c>
      <c r="Q98" s="2">
        <v>0</v>
      </c>
      <c r="R98" s="2">
        <v>0</v>
      </c>
      <c r="S98" s="33"/>
    </row>
    <row r="99" spans="1:19" ht="21.75">
      <c r="A99" s="2">
        <v>14</v>
      </c>
      <c r="B99" s="3" t="s">
        <v>325</v>
      </c>
      <c r="C99" s="8" t="s">
        <v>326</v>
      </c>
      <c r="D99" s="2">
        <v>1</v>
      </c>
      <c r="E99" s="14">
        <f t="shared" si="18"/>
        <v>13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</v>
      </c>
      <c r="L99" s="2">
        <v>0</v>
      </c>
      <c r="M99" s="2">
        <v>6</v>
      </c>
      <c r="N99" s="2">
        <f t="shared" si="19"/>
        <v>13</v>
      </c>
      <c r="O99" s="5">
        <f t="shared" si="20"/>
        <v>3.4615384615384617</v>
      </c>
      <c r="P99" s="5">
        <f t="shared" si="21"/>
        <v>0.49851851526214125</v>
      </c>
      <c r="Q99" s="2">
        <v>0</v>
      </c>
      <c r="R99" s="2">
        <v>0</v>
      </c>
      <c r="S99" s="33"/>
    </row>
    <row r="100" spans="1:19" ht="21.75">
      <c r="A100" s="2">
        <v>15</v>
      </c>
      <c r="B100" s="3" t="s">
        <v>327</v>
      </c>
      <c r="C100" s="8" t="s">
        <v>328</v>
      </c>
      <c r="D100" s="2">
        <v>1</v>
      </c>
      <c r="E100" s="14">
        <f t="shared" si="18"/>
        <v>13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</v>
      </c>
      <c r="L100" s="2">
        <v>0</v>
      </c>
      <c r="M100" s="2">
        <v>6</v>
      </c>
      <c r="N100" s="2">
        <f t="shared" si="19"/>
        <v>13</v>
      </c>
      <c r="O100" s="5">
        <f t="shared" si="20"/>
        <v>3.4615384615384617</v>
      </c>
      <c r="P100" s="5">
        <f t="shared" si="21"/>
        <v>0.49851851526214125</v>
      </c>
      <c r="Q100" s="2">
        <v>0</v>
      </c>
      <c r="R100" s="2">
        <v>0</v>
      </c>
      <c r="S100" s="33"/>
    </row>
    <row r="101" spans="1:19" ht="21.75">
      <c r="A101" s="2">
        <v>16</v>
      </c>
      <c r="B101" s="3" t="s">
        <v>329</v>
      </c>
      <c r="C101" s="8" t="s">
        <v>330</v>
      </c>
      <c r="D101" s="2">
        <v>2</v>
      </c>
      <c r="E101" s="14">
        <f t="shared" si="18"/>
        <v>14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14</v>
      </c>
      <c r="N101" s="2">
        <f t="shared" si="19"/>
        <v>14</v>
      </c>
      <c r="O101" s="5">
        <f t="shared" si="20"/>
        <v>4</v>
      </c>
      <c r="P101" s="5">
        <f t="shared" si="21"/>
        <v>0</v>
      </c>
      <c r="Q101" s="2">
        <v>0</v>
      </c>
      <c r="R101" s="2">
        <v>0</v>
      </c>
      <c r="S101" s="33"/>
    </row>
    <row r="102" spans="1:19" ht="21.75">
      <c r="A102" s="2">
        <v>17</v>
      </c>
      <c r="B102" s="3" t="s">
        <v>331</v>
      </c>
      <c r="C102" s="8" t="s">
        <v>332</v>
      </c>
      <c r="D102" s="2">
        <v>2</v>
      </c>
      <c r="E102" s="14">
        <f t="shared" si="18"/>
        <v>14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14</v>
      </c>
      <c r="N102" s="2">
        <f t="shared" si="19"/>
        <v>14</v>
      </c>
      <c r="O102" s="5">
        <f t="shared" si="20"/>
        <v>4</v>
      </c>
      <c r="P102" s="5">
        <f t="shared" si="21"/>
        <v>0</v>
      </c>
      <c r="Q102" s="2">
        <v>0</v>
      </c>
      <c r="R102" s="2">
        <v>0</v>
      </c>
      <c r="S102" s="33"/>
    </row>
    <row r="103" spans="1:19" ht="21.75">
      <c r="A103" s="2">
        <v>18</v>
      </c>
      <c r="B103" s="3" t="s">
        <v>333</v>
      </c>
      <c r="C103" s="8" t="s">
        <v>313</v>
      </c>
      <c r="D103" s="2">
        <v>0.5</v>
      </c>
      <c r="E103" s="14">
        <f t="shared" si="18"/>
        <v>281</v>
      </c>
      <c r="F103" s="2">
        <v>25</v>
      </c>
      <c r="G103" s="2">
        <v>33</v>
      </c>
      <c r="H103" s="2">
        <v>21</v>
      </c>
      <c r="I103" s="2">
        <v>43</v>
      </c>
      <c r="J103" s="2">
        <v>48</v>
      </c>
      <c r="K103" s="2">
        <v>74</v>
      </c>
      <c r="L103" s="2">
        <v>21</v>
      </c>
      <c r="M103" s="2">
        <v>13</v>
      </c>
      <c r="N103" s="2">
        <f t="shared" si="19"/>
        <v>278</v>
      </c>
      <c r="O103" s="5">
        <f t="shared" si="20"/>
        <v>2.223021582733813</v>
      </c>
      <c r="P103" s="5">
        <f t="shared" si="21"/>
        <v>1.0554290304814946</v>
      </c>
      <c r="Q103" s="2">
        <v>3</v>
      </c>
      <c r="R103" s="2">
        <v>0</v>
      </c>
      <c r="S103" s="33"/>
    </row>
    <row r="104" spans="1:19" ht="21.75">
      <c r="A104" s="2">
        <v>19</v>
      </c>
      <c r="B104" s="3" t="s">
        <v>334</v>
      </c>
      <c r="C104" s="8" t="s">
        <v>315</v>
      </c>
      <c r="D104" s="2">
        <v>0.5</v>
      </c>
      <c r="E104" s="14">
        <f t="shared" si="18"/>
        <v>276</v>
      </c>
      <c r="F104" s="2">
        <v>0</v>
      </c>
      <c r="G104" s="2">
        <v>0</v>
      </c>
      <c r="H104" s="2">
        <v>0</v>
      </c>
      <c r="I104" s="2">
        <v>2</v>
      </c>
      <c r="J104" s="2">
        <v>4</v>
      </c>
      <c r="K104" s="2">
        <v>9</v>
      </c>
      <c r="L104" s="2">
        <v>43</v>
      </c>
      <c r="M104" s="2">
        <v>218</v>
      </c>
      <c r="N104" s="2">
        <f t="shared" si="19"/>
        <v>276</v>
      </c>
      <c r="O104" s="5">
        <f t="shared" si="20"/>
        <v>3.8532608695652173</v>
      </c>
      <c r="P104" s="5">
        <f t="shared" si="21"/>
        <v>0.33409549759356033</v>
      </c>
      <c r="Q104" s="2">
        <v>0</v>
      </c>
      <c r="R104" s="2">
        <v>0</v>
      </c>
      <c r="S104" s="33"/>
    </row>
    <row r="105" spans="1:19" ht="21.75">
      <c r="A105" s="2">
        <v>20</v>
      </c>
      <c r="B105" s="3" t="s">
        <v>335</v>
      </c>
      <c r="C105" s="8" t="s">
        <v>336</v>
      </c>
      <c r="D105" s="2">
        <v>0.5</v>
      </c>
      <c r="E105" s="14">
        <f t="shared" si="18"/>
        <v>249</v>
      </c>
      <c r="F105" s="2">
        <v>12</v>
      </c>
      <c r="G105" s="2">
        <v>9</v>
      </c>
      <c r="H105" s="2">
        <v>12</v>
      </c>
      <c r="I105" s="2">
        <v>25</v>
      </c>
      <c r="J105" s="2">
        <v>24</v>
      </c>
      <c r="K105" s="2">
        <v>67</v>
      </c>
      <c r="L105" s="2">
        <v>37</v>
      </c>
      <c r="M105" s="2">
        <v>61</v>
      </c>
      <c r="N105" s="2">
        <f t="shared" si="19"/>
        <v>247</v>
      </c>
      <c r="O105" s="5">
        <f t="shared" si="20"/>
        <v>2.880566801619433</v>
      </c>
      <c r="P105" s="5">
        <f t="shared" si="21"/>
        <v>1.0430543762299083</v>
      </c>
      <c r="Q105" s="2">
        <v>2</v>
      </c>
      <c r="R105" s="2">
        <v>0</v>
      </c>
      <c r="S105" s="33"/>
    </row>
    <row r="106" spans="1:19" ht="21.75" customHeight="1">
      <c r="A106" s="2">
        <v>21</v>
      </c>
      <c r="B106" s="3" t="s">
        <v>337</v>
      </c>
      <c r="C106" s="8" t="s">
        <v>338</v>
      </c>
      <c r="D106" s="2">
        <v>0.5</v>
      </c>
      <c r="E106" s="14">
        <f t="shared" si="18"/>
        <v>247</v>
      </c>
      <c r="F106" s="2">
        <v>0</v>
      </c>
      <c r="G106" s="2">
        <v>4</v>
      </c>
      <c r="H106" s="2">
        <v>6</v>
      </c>
      <c r="I106" s="2">
        <v>7</v>
      </c>
      <c r="J106" s="2">
        <v>18</v>
      </c>
      <c r="K106" s="2">
        <v>15</v>
      </c>
      <c r="L106" s="2">
        <v>18</v>
      </c>
      <c r="M106" s="2">
        <v>179</v>
      </c>
      <c r="N106" s="2">
        <f t="shared" si="19"/>
        <v>247</v>
      </c>
      <c r="O106" s="5">
        <f t="shared" si="20"/>
        <v>3.6275303643724697</v>
      </c>
      <c r="P106" s="5">
        <f t="shared" si="21"/>
        <v>0.7177133998899893</v>
      </c>
      <c r="Q106" s="2">
        <v>0</v>
      </c>
      <c r="R106" s="2">
        <v>0</v>
      </c>
      <c r="S106" s="33"/>
    </row>
    <row r="107" spans="1:19" ht="21.75">
      <c r="A107" s="2">
        <v>22</v>
      </c>
      <c r="B107" s="3" t="s">
        <v>339</v>
      </c>
      <c r="C107" s="8" t="s">
        <v>340</v>
      </c>
      <c r="D107" s="2">
        <v>0.5</v>
      </c>
      <c r="E107" s="14">
        <f t="shared" si="18"/>
        <v>289</v>
      </c>
      <c r="F107" s="2">
        <v>0</v>
      </c>
      <c r="G107" s="2">
        <v>3</v>
      </c>
      <c r="H107" s="2">
        <v>3</v>
      </c>
      <c r="I107" s="2">
        <v>21</v>
      </c>
      <c r="J107" s="2">
        <v>14</v>
      </c>
      <c r="K107" s="2">
        <v>59</v>
      </c>
      <c r="L107" s="2">
        <v>83</v>
      </c>
      <c r="M107" s="2">
        <v>103</v>
      </c>
      <c r="N107" s="2">
        <f t="shared" si="19"/>
        <v>286</v>
      </c>
      <c r="O107" s="5">
        <f t="shared" si="20"/>
        <v>3.370629370629371</v>
      </c>
      <c r="P107" s="5">
        <f t="shared" si="21"/>
        <v>0.6682439326645319</v>
      </c>
      <c r="Q107" s="2">
        <v>0</v>
      </c>
      <c r="R107" s="2">
        <v>3</v>
      </c>
      <c r="S107" s="33"/>
    </row>
    <row r="108" spans="1:19" ht="21.75">
      <c r="A108" s="2">
        <v>23</v>
      </c>
      <c r="B108" s="3" t="s">
        <v>341</v>
      </c>
      <c r="C108" s="8" t="s">
        <v>342</v>
      </c>
      <c r="D108" s="2">
        <v>0.5</v>
      </c>
      <c r="E108" s="14">
        <f t="shared" si="18"/>
        <v>289</v>
      </c>
      <c r="F108" s="2">
        <v>0</v>
      </c>
      <c r="G108" s="2">
        <v>0</v>
      </c>
      <c r="H108" s="2">
        <v>1</v>
      </c>
      <c r="I108" s="2">
        <v>0</v>
      </c>
      <c r="J108" s="2">
        <v>3</v>
      </c>
      <c r="K108" s="2">
        <v>20</v>
      </c>
      <c r="L108" s="2">
        <v>20</v>
      </c>
      <c r="M108" s="2">
        <v>242</v>
      </c>
      <c r="N108" s="2">
        <f t="shared" si="19"/>
        <v>286</v>
      </c>
      <c r="O108" s="5">
        <f t="shared" si="20"/>
        <v>3.870629370629371</v>
      </c>
      <c r="P108" s="5">
        <f t="shared" si="21"/>
        <v>0.3407790679067295</v>
      </c>
      <c r="Q108" s="2">
        <v>0</v>
      </c>
      <c r="R108" s="2">
        <v>3</v>
      </c>
      <c r="S108" s="33"/>
    </row>
    <row r="109" spans="1:19" ht="21.75">
      <c r="A109" s="66" t="s">
        <v>11</v>
      </c>
      <c r="B109" s="67"/>
      <c r="C109" s="67"/>
      <c r="D109" s="68"/>
      <c r="E109" s="34">
        <f aca="true" t="shared" si="22" ref="E109:N109">SUM(E86:E108)</f>
        <v>4406</v>
      </c>
      <c r="F109" s="34">
        <f t="shared" si="22"/>
        <v>67</v>
      </c>
      <c r="G109" s="34">
        <f t="shared" si="22"/>
        <v>155</v>
      </c>
      <c r="H109" s="34">
        <f t="shared" si="22"/>
        <v>115</v>
      </c>
      <c r="I109" s="34">
        <f t="shared" si="22"/>
        <v>299</v>
      </c>
      <c r="J109" s="34">
        <f t="shared" si="22"/>
        <v>462</v>
      </c>
      <c r="K109" s="34">
        <f t="shared" si="22"/>
        <v>733</v>
      </c>
      <c r="L109" s="34">
        <f t="shared" si="22"/>
        <v>747</v>
      </c>
      <c r="M109" s="34">
        <f t="shared" si="22"/>
        <v>1806</v>
      </c>
      <c r="N109" s="34">
        <f t="shared" si="22"/>
        <v>4384</v>
      </c>
      <c r="O109" s="59">
        <f t="shared" si="20"/>
        <v>3.2203467153284673</v>
      </c>
      <c r="P109" s="59">
        <f t="shared" si="21"/>
        <v>0.9157165178713054</v>
      </c>
      <c r="Q109" s="34">
        <f>SUM(Q86:Q108)</f>
        <v>8</v>
      </c>
      <c r="R109" s="34">
        <f>SUM(R86:R108)</f>
        <v>14</v>
      </c>
      <c r="S109" s="33"/>
    </row>
    <row r="110" spans="1:19" ht="21.75">
      <c r="A110" s="66" t="s">
        <v>12</v>
      </c>
      <c r="B110" s="67" t="s">
        <v>12</v>
      </c>
      <c r="C110" s="67"/>
      <c r="D110" s="68"/>
      <c r="E110" s="35">
        <f aca="true" t="shared" si="23" ref="E110:N110">E109*100/$E$109</f>
        <v>100</v>
      </c>
      <c r="F110" s="35">
        <f t="shared" si="23"/>
        <v>1.5206536541080344</v>
      </c>
      <c r="G110" s="35">
        <f t="shared" si="23"/>
        <v>3.5179300953245574</v>
      </c>
      <c r="H110" s="35">
        <f t="shared" si="23"/>
        <v>2.610077167498865</v>
      </c>
      <c r="I110" s="35">
        <f t="shared" si="23"/>
        <v>6.78620063549705</v>
      </c>
      <c r="J110" s="35">
        <f t="shared" si="23"/>
        <v>10.485701316386745</v>
      </c>
      <c r="K110" s="35">
        <f t="shared" si="23"/>
        <v>16.63640490240581</v>
      </c>
      <c r="L110" s="35">
        <f t="shared" si="23"/>
        <v>16.954153427144803</v>
      </c>
      <c r="M110" s="35">
        <f t="shared" si="23"/>
        <v>40.98955969133</v>
      </c>
      <c r="N110" s="35">
        <f t="shared" si="23"/>
        <v>99.50068088969587</v>
      </c>
      <c r="O110" s="60"/>
      <c r="P110" s="60"/>
      <c r="Q110" s="35">
        <f>Q109*100/$E$109</f>
        <v>0.18157058556513844</v>
      </c>
      <c r="R110" s="35">
        <f>R109*100/$E$109</f>
        <v>0.3177485247389923</v>
      </c>
      <c r="S110" s="33"/>
    </row>
    <row r="111" spans="2:19" ht="23.25">
      <c r="B111" s="30"/>
      <c r="C111" s="31" t="s">
        <v>343</v>
      </c>
      <c r="D111" s="6"/>
      <c r="E111" s="32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33"/>
      <c r="S111" s="33"/>
    </row>
    <row r="112" spans="1:19" ht="21.75">
      <c r="A112" s="53" t="s">
        <v>188</v>
      </c>
      <c r="B112" s="53" t="s">
        <v>0</v>
      </c>
      <c r="C112" s="53" t="s">
        <v>1</v>
      </c>
      <c r="D112" s="53" t="s">
        <v>189</v>
      </c>
      <c r="E112" s="61" t="s">
        <v>190</v>
      </c>
      <c r="F112" s="48" t="s">
        <v>191</v>
      </c>
      <c r="G112" s="49"/>
      <c r="H112" s="49"/>
      <c r="I112" s="49"/>
      <c r="J112" s="49"/>
      <c r="K112" s="49"/>
      <c r="L112" s="49"/>
      <c r="M112" s="50"/>
      <c r="N112" s="53" t="s">
        <v>192</v>
      </c>
      <c r="O112" s="53" t="s">
        <v>6</v>
      </c>
      <c r="P112" s="53" t="s">
        <v>7</v>
      </c>
      <c r="Q112" s="54" t="s">
        <v>193</v>
      </c>
      <c r="R112" s="54"/>
      <c r="S112" s="33"/>
    </row>
    <row r="113" spans="1:19" ht="21.75">
      <c r="A113" s="53"/>
      <c r="B113" s="53"/>
      <c r="C113" s="53"/>
      <c r="D113" s="53"/>
      <c r="E113" s="61"/>
      <c r="F113" s="2">
        <v>0</v>
      </c>
      <c r="G113" s="2">
        <v>1</v>
      </c>
      <c r="H113" s="2">
        <v>1.5</v>
      </c>
      <c r="I113" s="2">
        <v>2</v>
      </c>
      <c r="J113" s="2">
        <v>2.5</v>
      </c>
      <c r="K113" s="2">
        <v>3</v>
      </c>
      <c r="L113" s="2">
        <v>3.5</v>
      </c>
      <c r="M113" s="2">
        <v>4</v>
      </c>
      <c r="N113" s="53"/>
      <c r="O113" s="53"/>
      <c r="P113" s="53"/>
      <c r="Q113" s="2" t="s">
        <v>9</v>
      </c>
      <c r="R113" s="5" t="s">
        <v>10</v>
      </c>
      <c r="S113" s="33"/>
    </row>
    <row r="114" spans="1:19" ht="21.75">
      <c r="A114" s="2">
        <v>1</v>
      </c>
      <c r="B114" s="3" t="s">
        <v>344</v>
      </c>
      <c r="C114" s="8" t="s">
        <v>345</v>
      </c>
      <c r="D114" s="2">
        <v>1</v>
      </c>
      <c r="E114" s="14">
        <f aca="true" t="shared" si="24" ref="E114:E130">SUM(Q114:R114,F114:M114)</f>
        <v>201</v>
      </c>
      <c r="F114" s="2">
        <v>7</v>
      </c>
      <c r="G114" s="2">
        <v>4</v>
      </c>
      <c r="H114" s="2">
        <v>15</v>
      </c>
      <c r="I114" s="2">
        <v>24</v>
      </c>
      <c r="J114" s="2">
        <v>29</v>
      </c>
      <c r="K114" s="2">
        <v>10</v>
      </c>
      <c r="L114" s="2">
        <v>13</v>
      </c>
      <c r="M114" s="2">
        <v>99</v>
      </c>
      <c r="N114" s="2">
        <f aca="true" t="shared" si="25" ref="N114:N130">SUM(F114:M114)</f>
        <v>201</v>
      </c>
      <c r="O114" s="5">
        <f aca="true" t="shared" si="26" ref="O114:O131">(1*G114+1.5*H114+2*I114+2.5*J114+3*K114+3.5*L114+4*M114)/N114</f>
        <v>3.0771144278606966</v>
      </c>
      <c r="P114" s="5">
        <f aca="true" t="shared" si="27" ref="P114:P131">SQRT((F114*0^2+G114*1^2+H114*1.5^2+I114*2^2+J114*2.5^2+K114*3^2+L114*3.5^2+M114*4^2)/N114-O114^2)</f>
        <v>1.1041638207825732</v>
      </c>
      <c r="Q114" s="2">
        <v>0</v>
      </c>
      <c r="R114" s="2">
        <v>0</v>
      </c>
      <c r="S114" s="33"/>
    </row>
    <row r="115" spans="1:19" ht="21.75">
      <c r="A115" s="2">
        <v>2</v>
      </c>
      <c r="B115" s="3" t="s">
        <v>346</v>
      </c>
      <c r="C115" s="8" t="s">
        <v>347</v>
      </c>
      <c r="D115" s="2">
        <v>1</v>
      </c>
      <c r="E115" s="14">
        <f t="shared" si="24"/>
        <v>229</v>
      </c>
      <c r="F115" s="2">
        <v>9</v>
      </c>
      <c r="G115" s="2">
        <v>14</v>
      </c>
      <c r="H115" s="2">
        <v>22</v>
      </c>
      <c r="I115" s="2">
        <v>46</v>
      </c>
      <c r="J115" s="2">
        <v>35</v>
      </c>
      <c r="K115" s="2">
        <v>29</v>
      </c>
      <c r="L115" s="2">
        <v>28</v>
      </c>
      <c r="M115" s="2">
        <v>37</v>
      </c>
      <c r="N115" s="2">
        <f t="shared" si="25"/>
        <v>220</v>
      </c>
      <c r="O115" s="5">
        <f t="shared" si="26"/>
        <v>2.543181818181818</v>
      </c>
      <c r="P115" s="5">
        <f t="shared" si="27"/>
        <v>1.0430283111455991</v>
      </c>
      <c r="Q115" s="2">
        <v>1</v>
      </c>
      <c r="R115" s="2">
        <v>8</v>
      </c>
      <c r="S115" s="33"/>
    </row>
    <row r="116" spans="1:19" ht="21.75">
      <c r="A116" s="2">
        <v>3</v>
      </c>
      <c r="B116" s="3" t="s">
        <v>348</v>
      </c>
      <c r="C116" s="8" t="s">
        <v>24</v>
      </c>
      <c r="D116" s="2">
        <v>3</v>
      </c>
      <c r="E116" s="14">
        <f t="shared" si="24"/>
        <v>388</v>
      </c>
      <c r="F116" s="2">
        <v>4</v>
      </c>
      <c r="G116" s="2">
        <v>21</v>
      </c>
      <c r="H116" s="2">
        <v>19</v>
      </c>
      <c r="I116" s="2">
        <v>26</v>
      </c>
      <c r="J116" s="2">
        <v>32</v>
      </c>
      <c r="K116" s="2">
        <v>49</v>
      </c>
      <c r="L116" s="2">
        <v>62</v>
      </c>
      <c r="M116" s="2">
        <v>174</v>
      </c>
      <c r="N116" s="2">
        <f t="shared" si="25"/>
        <v>387</v>
      </c>
      <c r="O116" s="5">
        <f t="shared" si="26"/>
        <v>3.208010335917313</v>
      </c>
      <c r="P116" s="5">
        <f t="shared" si="27"/>
        <v>0.9771354643320663</v>
      </c>
      <c r="Q116" s="2">
        <v>1</v>
      </c>
      <c r="R116" s="2">
        <v>0</v>
      </c>
      <c r="S116" s="33"/>
    </row>
    <row r="117" spans="1:19" ht="21.75">
      <c r="A117" s="2">
        <v>4</v>
      </c>
      <c r="B117" s="3" t="s">
        <v>349</v>
      </c>
      <c r="C117" s="8" t="s">
        <v>25</v>
      </c>
      <c r="D117" s="2">
        <v>2</v>
      </c>
      <c r="E117" s="14">
        <f t="shared" si="24"/>
        <v>405</v>
      </c>
      <c r="F117" s="2">
        <v>117</v>
      </c>
      <c r="G117" s="2">
        <v>52</v>
      </c>
      <c r="H117" s="2">
        <v>45</v>
      </c>
      <c r="I117" s="2">
        <v>72</v>
      </c>
      <c r="J117" s="2">
        <v>50</v>
      </c>
      <c r="K117" s="2">
        <v>19</v>
      </c>
      <c r="L117" s="2">
        <v>18</v>
      </c>
      <c r="M117" s="2">
        <v>24</v>
      </c>
      <c r="N117" s="2">
        <f t="shared" si="25"/>
        <v>397</v>
      </c>
      <c r="O117" s="5">
        <f t="shared" si="26"/>
        <v>1.522670025188917</v>
      </c>
      <c r="P117" s="5">
        <f t="shared" si="27"/>
        <v>1.2383420802594527</v>
      </c>
      <c r="Q117" s="2">
        <v>0</v>
      </c>
      <c r="R117" s="2">
        <v>8</v>
      </c>
      <c r="S117" s="33"/>
    </row>
    <row r="118" spans="1:19" ht="21.75">
      <c r="A118" s="2">
        <v>5</v>
      </c>
      <c r="B118" s="3" t="s">
        <v>350</v>
      </c>
      <c r="C118" s="8" t="s">
        <v>351</v>
      </c>
      <c r="D118" s="2">
        <v>2</v>
      </c>
      <c r="E118" s="14">
        <f t="shared" si="24"/>
        <v>514</v>
      </c>
      <c r="F118" s="2">
        <v>1</v>
      </c>
      <c r="G118" s="2">
        <v>22</v>
      </c>
      <c r="H118" s="2">
        <v>10</v>
      </c>
      <c r="I118" s="2">
        <v>38</v>
      </c>
      <c r="J118" s="2">
        <v>113</v>
      </c>
      <c r="K118" s="2">
        <v>132</v>
      </c>
      <c r="L118" s="2">
        <v>98</v>
      </c>
      <c r="M118" s="2">
        <v>86</v>
      </c>
      <c r="N118" s="2">
        <f t="shared" si="25"/>
        <v>500</v>
      </c>
      <c r="O118" s="5">
        <f t="shared" si="26"/>
        <v>2.957</v>
      </c>
      <c r="P118" s="5">
        <f t="shared" si="27"/>
        <v>0.7685382228620781</v>
      </c>
      <c r="Q118" s="2">
        <v>1</v>
      </c>
      <c r="R118" s="2">
        <v>13</v>
      </c>
      <c r="S118" s="33"/>
    </row>
    <row r="119" spans="1:19" ht="21.75">
      <c r="A119" s="2">
        <v>6</v>
      </c>
      <c r="B119" s="3" t="s">
        <v>352</v>
      </c>
      <c r="C119" s="8" t="s">
        <v>351</v>
      </c>
      <c r="D119" s="2">
        <v>1.5</v>
      </c>
      <c r="E119" s="14">
        <f t="shared" si="24"/>
        <v>282</v>
      </c>
      <c r="F119" s="2">
        <v>28</v>
      </c>
      <c r="G119" s="2">
        <v>23</v>
      </c>
      <c r="H119" s="2">
        <v>20</v>
      </c>
      <c r="I119" s="2">
        <v>35</v>
      </c>
      <c r="J119" s="2">
        <v>27</v>
      </c>
      <c r="K119" s="2">
        <v>77</v>
      </c>
      <c r="L119" s="2">
        <v>37</v>
      </c>
      <c r="M119" s="2">
        <v>30</v>
      </c>
      <c r="N119" s="2">
        <f t="shared" si="25"/>
        <v>277</v>
      </c>
      <c r="O119" s="5">
        <f t="shared" si="26"/>
        <v>2.422382671480144</v>
      </c>
      <c r="P119" s="5">
        <f t="shared" si="27"/>
        <v>1.1675226440290833</v>
      </c>
      <c r="Q119" s="2">
        <v>5</v>
      </c>
      <c r="R119" s="2">
        <v>0</v>
      </c>
      <c r="S119" s="33"/>
    </row>
    <row r="120" spans="1:19" ht="21.75">
      <c r="A120" s="2">
        <v>7</v>
      </c>
      <c r="B120" s="3" t="s">
        <v>353</v>
      </c>
      <c r="C120" s="8" t="s">
        <v>354</v>
      </c>
      <c r="D120" s="2">
        <v>1.5</v>
      </c>
      <c r="E120" s="14">
        <f t="shared" si="24"/>
        <v>279</v>
      </c>
      <c r="F120" s="2">
        <v>8</v>
      </c>
      <c r="G120" s="2">
        <v>17</v>
      </c>
      <c r="H120" s="2">
        <v>16</v>
      </c>
      <c r="I120" s="2">
        <v>28</v>
      </c>
      <c r="J120" s="2">
        <v>46</v>
      </c>
      <c r="K120" s="2">
        <v>67</v>
      </c>
      <c r="L120" s="2">
        <v>55</v>
      </c>
      <c r="M120" s="2">
        <v>42</v>
      </c>
      <c r="N120" s="2">
        <f t="shared" si="25"/>
        <v>279</v>
      </c>
      <c r="O120" s="5">
        <f t="shared" si="26"/>
        <v>2.772401433691756</v>
      </c>
      <c r="P120" s="5">
        <f t="shared" si="27"/>
        <v>0.9593858008312683</v>
      </c>
      <c r="Q120" s="2">
        <v>0</v>
      </c>
      <c r="R120" s="2">
        <v>0</v>
      </c>
      <c r="S120" s="33"/>
    </row>
    <row r="121" spans="1:19" ht="21.75">
      <c r="A121" s="2">
        <v>8</v>
      </c>
      <c r="B121" s="3" t="s">
        <v>355</v>
      </c>
      <c r="C121" s="8" t="s">
        <v>356</v>
      </c>
      <c r="D121" s="2">
        <v>1</v>
      </c>
      <c r="E121" s="14">
        <f t="shared" si="24"/>
        <v>134</v>
      </c>
      <c r="F121" s="2">
        <v>0</v>
      </c>
      <c r="G121" s="2">
        <v>1</v>
      </c>
      <c r="H121" s="2">
        <v>10</v>
      </c>
      <c r="I121" s="2">
        <v>34</v>
      </c>
      <c r="J121" s="2">
        <v>47</v>
      </c>
      <c r="K121" s="2">
        <v>24</v>
      </c>
      <c r="L121" s="2">
        <v>12</v>
      </c>
      <c r="M121" s="2">
        <v>6</v>
      </c>
      <c r="N121" s="2">
        <f t="shared" si="25"/>
        <v>134</v>
      </c>
      <c r="O121" s="5">
        <f t="shared" si="26"/>
        <v>2.533582089552239</v>
      </c>
      <c r="P121" s="5">
        <f t="shared" si="27"/>
        <v>0.623536379368223</v>
      </c>
      <c r="Q121" s="2">
        <v>0</v>
      </c>
      <c r="R121" s="2">
        <v>0</v>
      </c>
      <c r="S121" s="33"/>
    </row>
    <row r="122" spans="1:19" ht="21.75">
      <c r="A122" s="2">
        <v>9</v>
      </c>
      <c r="B122" s="3" t="s">
        <v>357</v>
      </c>
      <c r="C122" s="8" t="s">
        <v>358</v>
      </c>
      <c r="D122" s="2">
        <v>1.5</v>
      </c>
      <c r="E122" s="14">
        <f t="shared" si="24"/>
        <v>134</v>
      </c>
      <c r="F122" s="2">
        <v>3</v>
      </c>
      <c r="G122" s="2">
        <v>7</v>
      </c>
      <c r="H122" s="2">
        <v>14</v>
      </c>
      <c r="I122" s="2">
        <v>19</v>
      </c>
      <c r="J122" s="2">
        <v>34</v>
      </c>
      <c r="K122" s="2">
        <v>30</v>
      </c>
      <c r="L122" s="2">
        <v>11</v>
      </c>
      <c r="M122" s="2">
        <v>16</v>
      </c>
      <c r="N122" s="2">
        <f t="shared" si="25"/>
        <v>134</v>
      </c>
      <c r="O122" s="5">
        <f t="shared" si="26"/>
        <v>2.5634328358208953</v>
      </c>
      <c r="P122" s="5">
        <f t="shared" si="27"/>
        <v>0.8944723321331188</v>
      </c>
      <c r="Q122" s="2">
        <v>0</v>
      </c>
      <c r="R122" s="2">
        <v>0</v>
      </c>
      <c r="S122" s="33"/>
    </row>
    <row r="123" spans="1:19" ht="21.75">
      <c r="A123" s="2">
        <v>10</v>
      </c>
      <c r="B123" s="3" t="s">
        <v>359</v>
      </c>
      <c r="C123" s="8" t="s">
        <v>356</v>
      </c>
      <c r="D123" s="2">
        <v>3</v>
      </c>
      <c r="E123" s="14">
        <f t="shared" si="24"/>
        <v>122</v>
      </c>
      <c r="F123" s="2">
        <v>0</v>
      </c>
      <c r="G123" s="2">
        <v>1</v>
      </c>
      <c r="H123" s="2">
        <v>13</v>
      </c>
      <c r="I123" s="2">
        <v>23</v>
      </c>
      <c r="J123" s="2">
        <v>26</v>
      </c>
      <c r="K123" s="2">
        <v>30</v>
      </c>
      <c r="L123" s="2">
        <v>25</v>
      </c>
      <c r="M123" s="2">
        <v>3</v>
      </c>
      <c r="N123" s="2">
        <f t="shared" si="25"/>
        <v>121</v>
      </c>
      <c r="O123" s="5">
        <f t="shared" si="26"/>
        <v>2.652892561983471</v>
      </c>
      <c r="P123" s="5">
        <f t="shared" si="27"/>
        <v>0.688881520138007</v>
      </c>
      <c r="Q123" s="2">
        <v>1</v>
      </c>
      <c r="R123" s="2">
        <v>0</v>
      </c>
      <c r="S123" s="33"/>
    </row>
    <row r="124" spans="1:19" ht="21.75" customHeight="1">
      <c r="A124" s="2">
        <v>11</v>
      </c>
      <c r="B124" s="3" t="s">
        <v>360</v>
      </c>
      <c r="C124" s="8" t="s">
        <v>186</v>
      </c>
      <c r="D124" s="2">
        <v>1.5</v>
      </c>
      <c r="E124" s="14">
        <f t="shared" si="24"/>
        <v>122</v>
      </c>
      <c r="F124" s="2">
        <v>1</v>
      </c>
      <c r="G124" s="2">
        <v>26</v>
      </c>
      <c r="H124" s="2">
        <v>17</v>
      </c>
      <c r="I124" s="2">
        <v>19</v>
      </c>
      <c r="J124" s="2">
        <v>18</v>
      </c>
      <c r="K124" s="2">
        <v>15</v>
      </c>
      <c r="L124" s="2">
        <v>10</v>
      </c>
      <c r="M124" s="2">
        <v>15</v>
      </c>
      <c r="N124" s="2">
        <f t="shared" si="25"/>
        <v>121</v>
      </c>
      <c r="O124" s="5">
        <f t="shared" si="26"/>
        <v>2.268595041322314</v>
      </c>
      <c r="P124" s="5">
        <f t="shared" si="27"/>
        <v>1.0265913313623412</v>
      </c>
      <c r="Q124" s="2">
        <v>0</v>
      </c>
      <c r="R124" s="2">
        <v>1</v>
      </c>
      <c r="S124" s="33"/>
    </row>
    <row r="125" spans="1:19" ht="21.75">
      <c r="A125" s="2">
        <v>12</v>
      </c>
      <c r="B125" s="3" t="s">
        <v>361</v>
      </c>
      <c r="C125" s="8" t="s">
        <v>362</v>
      </c>
      <c r="D125" s="2">
        <v>1.5</v>
      </c>
      <c r="E125" s="14">
        <f t="shared" si="24"/>
        <v>122</v>
      </c>
      <c r="F125" s="2">
        <v>8</v>
      </c>
      <c r="G125" s="2">
        <v>9</v>
      </c>
      <c r="H125" s="2">
        <v>14</v>
      </c>
      <c r="I125" s="2">
        <v>26</v>
      </c>
      <c r="J125" s="2">
        <v>24</v>
      </c>
      <c r="K125" s="2">
        <v>15</v>
      </c>
      <c r="L125" s="2">
        <v>11</v>
      </c>
      <c r="M125" s="2">
        <v>8</v>
      </c>
      <c r="N125" s="2">
        <f t="shared" si="25"/>
        <v>115</v>
      </c>
      <c r="O125" s="5">
        <f t="shared" si="26"/>
        <v>2.239130434782609</v>
      </c>
      <c r="P125" s="5">
        <f t="shared" si="27"/>
        <v>1.0029257766263409</v>
      </c>
      <c r="Q125" s="2">
        <v>7</v>
      </c>
      <c r="R125" s="2">
        <v>0</v>
      </c>
      <c r="S125" s="33"/>
    </row>
    <row r="126" spans="1:19" ht="21.75">
      <c r="A126" s="2">
        <v>13</v>
      </c>
      <c r="B126" s="3" t="s">
        <v>363</v>
      </c>
      <c r="C126" s="8" t="s">
        <v>364</v>
      </c>
      <c r="D126" s="2">
        <v>1.5</v>
      </c>
      <c r="E126" s="14">
        <f t="shared" si="24"/>
        <v>128</v>
      </c>
      <c r="F126" s="2">
        <v>0</v>
      </c>
      <c r="G126" s="2">
        <v>6</v>
      </c>
      <c r="H126" s="2">
        <v>8</v>
      </c>
      <c r="I126" s="2">
        <v>24</v>
      </c>
      <c r="J126" s="2">
        <v>40</v>
      </c>
      <c r="K126" s="2">
        <v>22</v>
      </c>
      <c r="L126" s="2">
        <v>18</v>
      </c>
      <c r="M126" s="2">
        <v>7</v>
      </c>
      <c r="N126" s="2">
        <f t="shared" si="25"/>
        <v>125</v>
      </c>
      <c r="O126" s="5">
        <f t="shared" si="26"/>
        <v>2.584</v>
      </c>
      <c r="P126" s="5">
        <f t="shared" si="27"/>
        <v>0.7259090852165989</v>
      </c>
      <c r="Q126" s="2">
        <v>0</v>
      </c>
      <c r="R126" s="2">
        <v>3</v>
      </c>
      <c r="S126" s="33"/>
    </row>
    <row r="127" spans="1:19" ht="21.75">
      <c r="A127" s="2">
        <v>14</v>
      </c>
      <c r="B127" s="3" t="s">
        <v>365</v>
      </c>
      <c r="C127" s="8" t="s">
        <v>366</v>
      </c>
      <c r="D127" s="2">
        <v>2</v>
      </c>
      <c r="E127" s="14">
        <f t="shared" si="24"/>
        <v>120</v>
      </c>
      <c r="F127" s="2">
        <v>4</v>
      </c>
      <c r="G127" s="2">
        <v>0</v>
      </c>
      <c r="H127" s="2">
        <v>2</v>
      </c>
      <c r="I127" s="2">
        <v>8</v>
      </c>
      <c r="J127" s="2">
        <v>20</v>
      </c>
      <c r="K127" s="2">
        <v>21</v>
      </c>
      <c r="L127" s="2">
        <v>34</v>
      </c>
      <c r="M127" s="2">
        <v>31</v>
      </c>
      <c r="N127" s="2">
        <f t="shared" si="25"/>
        <v>120</v>
      </c>
      <c r="O127" s="5">
        <f t="shared" si="26"/>
        <v>3.125</v>
      </c>
      <c r="P127" s="5">
        <f t="shared" si="27"/>
        <v>0.871421252896669</v>
      </c>
      <c r="Q127" s="2">
        <v>0</v>
      </c>
      <c r="R127" s="2">
        <v>0</v>
      </c>
      <c r="S127" s="33"/>
    </row>
    <row r="128" spans="1:19" ht="21.75">
      <c r="A128" s="2">
        <v>15</v>
      </c>
      <c r="B128" s="3" t="s">
        <v>367</v>
      </c>
      <c r="C128" s="8" t="s">
        <v>165</v>
      </c>
      <c r="D128" s="2">
        <v>1.5</v>
      </c>
      <c r="E128" s="14">
        <f t="shared" si="24"/>
        <v>120</v>
      </c>
      <c r="F128" s="2">
        <v>9</v>
      </c>
      <c r="G128" s="2">
        <v>10</v>
      </c>
      <c r="H128" s="2">
        <v>16</v>
      </c>
      <c r="I128" s="2">
        <v>13</v>
      </c>
      <c r="J128" s="2">
        <v>21</v>
      </c>
      <c r="K128" s="2">
        <v>28</v>
      </c>
      <c r="L128" s="2">
        <v>13</v>
      </c>
      <c r="M128" s="2">
        <v>10</v>
      </c>
      <c r="N128" s="2">
        <f t="shared" si="25"/>
        <v>120</v>
      </c>
      <c r="O128" s="5">
        <f t="shared" si="26"/>
        <v>2.35</v>
      </c>
      <c r="P128" s="5">
        <f t="shared" si="27"/>
        <v>1.071603160378567</v>
      </c>
      <c r="Q128" s="2">
        <v>0</v>
      </c>
      <c r="R128" s="2">
        <v>0</v>
      </c>
      <c r="S128" s="33"/>
    </row>
    <row r="129" spans="1:19" ht="21.75">
      <c r="A129" s="2">
        <v>16</v>
      </c>
      <c r="B129" s="3" t="s">
        <v>368</v>
      </c>
      <c r="C129" s="8" t="s">
        <v>369</v>
      </c>
      <c r="D129" s="2">
        <v>1.5</v>
      </c>
      <c r="E129" s="14">
        <f t="shared" si="24"/>
        <v>120</v>
      </c>
      <c r="F129" s="2">
        <v>7</v>
      </c>
      <c r="G129" s="2">
        <v>12</v>
      </c>
      <c r="H129" s="2">
        <v>22</v>
      </c>
      <c r="I129" s="2">
        <v>22</v>
      </c>
      <c r="J129" s="2">
        <v>19</v>
      </c>
      <c r="K129" s="2">
        <v>20</v>
      </c>
      <c r="L129" s="2">
        <v>11</v>
      </c>
      <c r="M129" s="2">
        <v>6</v>
      </c>
      <c r="N129" s="2">
        <f t="shared" si="25"/>
        <v>119</v>
      </c>
      <c r="O129" s="5">
        <f t="shared" si="26"/>
        <v>2.176470588235294</v>
      </c>
      <c r="P129" s="5">
        <f t="shared" si="27"/>
        <v>0.9843059135695009</v>
      </c>
      <c r="Q129" s="2">
        <v>1</v>
      </c>
      <c r="R129" s="2">
        <v>0</v>
      </c>
      <c r="S129" s="33"/>
    </row>
    <row r="130" spans="1:19" ht="21.75">
      <c r="A130" s="2">
        <v>17</v>
      </c>
      <c r="B130" s="3" t="s">
        <v>370</v>
      </c>
      <c r="C130" s="8" t="s">
        <v>371</v>
      </c>
      <c r="D130" s="2">
        <v>1</v>
      </c>
      <c r="E130" s="14">
        <f t="shared" si="24"/>
        <v>288</v>
      </c>
      <c r="F130" s="2">
        <v>1</v>
      </c>
      <c r="G130" s="2">
        <v>5</v>
      </c>
      <c r="H130" s="2">
        <v>6</v>
      </c>
      <c r="I130" s="2">
        <v>26</v>
      </c>
      <c r="J130" s="2">
        <v>37</v>
      </c>
      <c r="K130" s="2">
        <v>48</v>
      </c>
      <c r="L130" s="2">
        <v>44</v>
      </c>
      <c r="M130" s="2">
        <v>119</v>
      </c>
      <c r="N130" s="2">
        <f t="shared" si="25"/>
        <v>286</v>
      </c>
      <c r="O130" s="5">
        <f t="shared" si="26"/>
        <v>3.2604895104895104</v>
      </c>
      <c r="P130" s="5">
        <f t="shared" si="27"/>
        <v>0.8115071264773578</v>
      </c>
      <c r="Q130" s="2">
        <v>0</v>
      </c>
      <c r="R130" s="2">
        <v>2</v>
      </c>
      <c r="S130" s="33"/>
    </row>
    <row r="131" spans="1:19" ht="21.75">
      <c r="A131" s="66" t="s">
        <v>11</v>
      </c>
      <c r="B131" s="67"/>
      <c r="C131" s="67"/>
      <c r="D131" s="68"/>
      <c r="E131" s="34">
        <f aca="true" t="shared" si="28" ref="E131:N131">SUM(E114:E130)</f>
        <v>3708</v>
      </c>
      <c r="F131" s="34">
        <f t="shared" si="28"/>
        <v>207</v>
      </c>
      <c r="G131" s="34">
        <f t="shared" si="28"/>
        <v>230</v>
      </c>
      <c r="H131" s="34">
        <f t="shared" si="28"/>
        <v>269</v>
      </c>
      <c r="I131" s="34">
        <f t="shared" si="28"/>
        <v>483</v>
      </c>
      <c r="J131" s="34">
        <f t="shared" si="28"/>
        <v>618</v>
      </c>
      <c r="K131" s="34">
        <f t="shared" si="28"/>
        <v>636</v>
      </c>
      <c r="L131" s="34">
        <f t="shared" si="28"/>
        <v>500</v>
      </c>
      <c r="M131" s="34">
        <f t="shared" si="28"/>
        <v>713</v>
      </c>
      <c r="N131" s="34">
        <f t="shared" si="28"/>
        <v>3656</v>
      </c>
      <c r="O131" s="59">
        <f t="shared" si="26"/>
        <v>2.6407275711159737</v>
      </c>
      <c r="P131" s="59">
        <f t="shared" si="27"/>
        <v>1.0960249522812897</v>
      </c>
      <c r="Q131" s="34">
        <f>SUM(Q114:Q130)</f>
        <v>17</v>
      </c>
      <c r="R131" s="34">
        <f>SUM(R114:R130)</f>
        <v>35</v>
      </c>
      <c r="S131" s="33"/>
    </row>
    <row r="132" spans="1:19" ht="21.75">
      <c r="A132" s="66" t="s">
        <v>12</v>
      </c>
      <c r="B132" s="67" t="s">
        <v>12</v>
      </c>
      <c r="C132" s="67"/>
      <c r="D132" s="68"/>
      <c r="E132" s="35">
        <f aca="true" t="shared" si="29" ref="E132:N132">E131*100/$E$131</f>
        <v>100</v>
      </c>
      <c r="F132" s="35">
        <f t="shared" si="29"/>
        <v>5.58252427184466</v>
      </c>
      <c r="G132" s="35">
        <f t="shared" si="29"/>
        <v>6.202804746494067</v>
      </c>
      <c r="H132" s="35">
        <f t="shared" si="29"/>
        <v>7.254584681769148</v>
      </c>
      <c r="I132" s="35">
        <f t="shared" si="29"/>
        <v>13.025889967637541</v>
      </c>
      <c r="J132" s="35">
        <f t="shared" si="29"/>
        <v>16.666666666666668</v>
      </c>
      <c r="K132" s="35">
        <f t="shared" si="29"/>
        <v>17.15210355987055</v>
      </c>
      <c r="L132" s="35">
        <f t="shared" si="29"/>
        <v>13.484358144552319</v>
      </c>
      <c r="M132" s="35">
        <f t="shared" si="29"/>
        <v>19.228694714131606</v>
      </c>
      <c r="N132" s="35">
        <f t="shared" si="29"/>
        <v>98.59762675296656</v>
      </c>
      <c r="O132" s="60"/>
      <c r="P132" s="60"/>
      <c r="Q132" s="35">
        <f>Q131*100/$E$131</f>
        <v>0.45846817691477887</v>
      </c>
      <c r="R132" s="35">
        <f>R131*100/$E$131</f>
        <v>0.9439050701186623</v>
      </c>
      <c r="S132" s="33"/>
    </row>
    <row r="133" spans="1:19" ht="21.75">
      <c r="A133" s="36"/>
      <c r="B133" s="36"/>
      <c r="C133" s="36"/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7"/>
      <c r="R133" s="37"/>
      <c r="S133" s="33"/>
    </row>
    <row r="134" spans="1:19" ht="21.75">
      <c r="A134" s="36"/>
      <c r="B134" s="36"/>
      <c r="C134" s="36"/>
      <c r="D134" s="36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7"/>
      <c r="R134" s="37"/>
      <c r="S134" s="33"/>
    </row>
    <row r="135" spans="2:19" ht="23.25">
      <c r="B135" s="30"/>
      <c r="C135" s="31" t="s">
        <v>372</v>
      </c>
      <c r="D135" s="6"/>
      <c r="E135" s="3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33"/>
      <c r="S135" s="33"/>
    </row>
    <row r="136" spans="1:19" ht="21.75">
      <c r="A136" s="53" t="s">
        <v>2</v>
      </c>
      <c r="B136" s="53" t="s">
        <v>0</v>
      </c>
      <c r="C136" s="53" t="s">
        <v>1</v>
      </c>
      <c r="D136" s="53" t="s">
        <v>189</v>
      </c>
      <c r="E136" s="61" t="s">
        <v>190</v>
      </c>
      <c r="F136" s="48" t="s">
        <v>191</v>
      </c>
      <c r="G136" s="49"/>
      <c r="H136" s="49"/>
      <c r="I136" s="49"/>
      <c r="J136" s="49"/>
      <c r="K136" s="49"/>
      <c r="L136" s="49"/>
      <c r="M136" s="50"/>
      <c r="N136" s="53" t="s">
        <v>192</v>
      </c>
      <c r="O136" s="53" t="s">
        <v>6</v>
      </c>
      <c r="P136" s="53" t="s">
        <v>7</v>
      </c>
      <c r="Q136" s="54" t="s">
        <v>193</v>
      </c>
      <c r="R136" s="54"/>
      <c r="S136" s="33"/>
    </row>
    <row r="137" spans="1:19" ht="21.75">
      <c r="A137" s="53"/>
      <c r="B137" s="53"/>
      <c r="C137" s="53"/>
      <c r="D137" s="53"/>
      <c r="E137" s="61"/>
      <c r="F137" s="2">
        <v>0</v>
      </c>
      <c r="G137" s="2">
        <v>1</v>
      </c>
      <c r="H137" s="2">
        <v>1.5</v>
      </c>
      <c r="I137" s="2">
        <v>2</v>
      </c>
      <c r="J137" s="2">
        <v>2.5</v>
      </c>
      <c r="K137" s="2">
        <v>3</v>
      </c>
      <c r="L137" s="2">
        <v>3.5</v>
      </c>
      <c r="M137" s="2">
        <v>4</v>
      </c>
      <c r="N137" s="53"/>
      <c r="O137" s="53"/>
      <c r="P137" s="53"/>
      <c r="Q137" s="2" t="s">
        <v>9</v>
      </c>
      <c r="R137" s="5" t="s">
        <v>10</v>
      </c>
      <c r="S137" s="33"/>
    </row>
    <row r="138" spans="1:19" ht="21.75">
      <c r="A138" s="2">
        <v>1</v>
      </c>
      <c r="B138" s="3" t="s">
        <v>373</v>
      </c>
      <c r="C138" s="3" t="s">
        <v>154</v>
      </c>
      <c r="D138" s="2">
        <v>2</v>
      </c>
      <c r="E138" s="14">
        <f aca="true" t="shared" si="30" ref="E138:E154">SUM(Q138:R138,F138:M138)</f>
        <v>7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</v>
      </c>
      <c r="N138" s="2">
        <f aca="true" t="shared" si="31" ref="N138:N154">SUM(F138:M138)</f>
        <v>7</v>
      </c>
      <c r="O138" s="5">
        <f aca="true" t="shared" si="32" ref="O138:O155">(1*G138+1.5*H138+2*I138+2.5*J138+3*K138+3.5*L138+4*M138)/N138</f>
        <v>4</v>
      </c>
      <c r="P138" s="5">
        <f aca="true" t="shared" si="33" ref="P138:P155">SQRT((F138*0^2+G138*1^2+H138*1.5^2+I138*2^2+J138*2.5^2+K138*3^2+L138*3.5^2+M138*4^2)/N138-O138^2)</f>
        <v>0</v>
      </c>
      <c r="Q138" s="2">
        <v>0</v>
      </c>
      <c r="R138" s="2">
        <v>0</v>
      </c>
      <c r="S138" s="33"/>
    </row>
    <row r="139" spans="1:19" ht="21.75">
      <c r="A139" s="2">
        <v>2</v>
      </c>
      <c r="B139" s="3" t="s">
        <v>374</v>
      </c>
      <c r="C139" s="8" t="s">
        <v>375</v>
      </c>
      <c r="D139" s="2">
        <v>4</v>
      </c>
      <c r="E139" s="14">
        <f t="shared" si="30"/>
        <v>7</v>
      </c>
      <c r="F139" s="2">
        <v>0</v>
      </c>
      <c r="G139" s="2">
        <v>2</v>
      </c>
      <c r="H139" s="2">
        <v>0</v>
      </c>
      <c r="I139" s="2">
        <v>2</v>
      </c>
      <c r="J139" s="2">
        <v>0</v>
      </c>
      <c r="K139" s="2">
        <v>3</v>
      </c>
      <c r="L139" s="2">
        <v>0</v>
      </c>
      <c r="M139" s="2">
        <v>0</v>
      </c>
      <c r="N139" s="2">
        <f t="shared" si="31"/>
        <v>7</v>
      </c>
      <c r="O139" s="5">
        <f t="shared" si="32"/>
        <v>2.142857142857143</v>
      </c>
      <c r="P139" s="5">
        <f t="shared" si="33"/>
        <v>0.8329931278350431</v>
      </c>
      <c r="Q139" s="2">
        <v>0</v>
      </c>
      <c r="R139" s="2">
        <v>0</v>
      </c>
      <c r="S139" s="33"/>
    </row>
    <row r="140" spans="1:19" ht="21.75">
      <c r="A140" s="2">
        <v>3</v>
      </c>
      <c r="B140" s="3" t="s">
        <v>376</v>
      </c>
      <c r="C140" s="8" t="s">
        <v>377</v>
      </c>
      <c r="D140" s="2">
        <v>4</v>
      </c>
      <c r="E140" s="14">
        <f t="shared" si="30"/>
        <v>25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3</v>
      </c>
      <c r="M140" s="2">
        <v>22</v>
      </c>
      <c r="N140" s="2">
        <f t="shared" si="31"/>
        <v>25</v>
      </c>
      <c r="O140" s="5">
        <f t="shared" si="32"/>
        <v>3.94</v>
      </c>
      <c r="P140" s="5">
        <f t="shared" si="33"/>
        <v>0.1624807680927212</v>
      </c>
      <c r="Q140" s="2">
        <v>0</v>
      </c>
      <c r="R140" s="2">
        <v>0</v>
      </c>
      <c r="S140" s="33"/>
    </row>
    <row r="141" spans="1:19" ht="21.75">
      <c r="A141" s="2">
        <v>4</v>
      </c>
      <c r="B141" s="3" t="s">
        <v>378</v>
      </c>
      <c r="C141" s="3" t="s">
        <v>379</v>
      </c>
      <c r="D141" s="2">
        <v>2</v>
      </c>
      <c r="E141" s="14">
        <f t="shared" si="30"/>
        <v>7</v>
      </c>
      <c r="F141" s="2">
        <v>0</v>
      </c>
      <c r="G141" s="2">
        <v>0</v>
      </c>
      <c r="H141" s="2">
        <v>2</v>
      </c>
      <c r="I141" s="2">
        <v>0</v>
      </c>
      <c r="J141" s="2">
        <v>0</v>
      </c>
      <c r="K141" s="2">
        <v>0</v>
      </c>
      <c r="L141" s="2">
        <v>0</v>
      </c>
      <c r="M141" s="2">
        <v>5</v>
      </c>
      <c r="N141" s="2">
        <f t="shared" si="31"/>
        <v>7</v>
      </c>
      <c r="O141" s="5">
        <f t="shared" si="32"/>
        <v>3.2857142857142856</v>
      </c>
      <c r="P141" s="5">
        <f t="shared" si="33"/>
        <v>1.1293848786315646</v>
      </c>
      <c r="Q141" s="2">
        <v>0</v>
      </c>
      <c r="R141" s="2">
        <v>0</v>
      </c>
      <c r="S141" s="33"/>
    </row>
    <row r="142" spans="1:19" ht="21.75" customHeight="1">
      <c r="A142" s="2">
        <v>5</v>
      </c>
      <c r="B142" s="3" t="s">
        <v>380</v>
      </c>
      <c r="C142" s="8" t="s">
        <v>381</v>
      </c>
      <c r="D142" s="2">
        <v>4</v>
      </c>
      <c r="E142" s="14">
        <f t="shared" si="30"/>
        <v>13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13</v>
      </c>
      <c r="N142" s="2">
        <f t="shared" si="31"/>
        <v>13</v>
      </c>
      <c r="O142" s="5">
        <f t="shared" si="32"/>
        <v>4</v>
      </c>
      <c r="P142" s="5">
        <f t="shared" si="33"/>
        <v>0</v>
      </c>
      <c r="Q142" s="2">
        <v>0</v>
      </c>
      <c r="R142" s="2">
        <v>0</v>
      </c>
      <c r="S142" s="33"/>
    </row>
    <row r="143" spans="1:19" ht="21.75">
      <c r="A143" s="2">
        <v>6</v>
      </c>
      <c r="B143" s="3" t="s">
        <v>382</v>
      </c>
      <c r="C143" s="8" t="s">
        <v>383</v>
      </c>
      <c r="D143" s="2">
        <v>4</v>
      </c>
      <c r="E143" s="14">
        <f t="shared" si="30"/>
        <v>5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4</v>
      </c>
      <c r="N143" s="2">
        <f t="shared" si="31"/>
        <v>4</v>
      </c>
      <c r="O143" s="5">
        <f t="shared" si="32"/>
        <v>4</v>
      </c>
      <c r="P143" s="5">
        <f t="shared" si="33"/>
        <v>0</v>
      </c>
      <c r="Q143" s="2">
        <v>0</v>
      </c>
      <c r="R143" s="2">
        <v>1</v>
      </c>
      <c r="S143" s="33"/>
    </row>
    <row r="144" spans="1:19" ht="21.75">
      <c r="A144" s="2">
        <v>7</v>
      </c>
      <c r="B144" s="3" t="s">
        <v>384</v>
      </c>
      <c r="C144" s="3" t="s">
        <v>385</v>
      </c>
      <c r="D144" s="2">
        <v>2</v>
      </c>
      <c r="E144" s="14">
        <f t="shared" si="30"/>
        <v>6</v>
      </c>
      <c r="F144" s="2">
        <v>0</v>
      </c>
      <c r="G144" s="2">
        <v>0</v>
      </c>
      <c r="H144" s="2">
        <v>3</v>
      </c>
      <c r="I144" s="2">
        <v>2</v>
      </c>
      <c r="J144" s="2">
        <v>0</v>
      </c>
      <c r="K144" s="2">
        <v>0</v>
      </c>
      <c r="L144" s="2">
        <v>0</v>
      </c>
      <c r="M144" s="2">
        <v>1</v>
      </c>
      <c r="N144" s="2">
        <f t="shared" si="31"/>
        <v>6</v>
      </c>
      <c r="O144" s="5">
        <f t="shared" si="32"/>
        <v>2.0833333333333335</v>
      </c>
      <c r="P144" s="5">
        <f t="shared" si="33"/>
        <v>0.8858454843945537</v>
      </c>
      <c r="Q144" s="2">
        <v>0</v>
      </c>
      <c r="R144" s="2">
        <v>0</v>
      </c>
      <c r="S144" s="33"/>
    </row>
    <row r="145" spans="1:19" ht="21.75">
      <c r="A145" s="2">
        <v>8</v>
      </c>
      <c r="B145" s="3" t="s">
        <v>386</v>
      </c>
      <c r="C145" s="3" t="s">
        <v>387</v>
      </c>
      <c r="D145" s="2">
        <v>2</v>
      </c>
      <c r="E145" s="14">
        <f t="shared" si="30"/>
        <v>8</v>
      </c>
      <c r="F145" s="2">
        <v>0</v>
      </c>
      <c r="G145" s="2">
        <v>0</v>
      </c>
      <c r="H145" s="2">
        <v>0</v>
      </c>
      <c r="I145" s="2">
        <v>0</v>
      </c>
      <c r="J145" s="2">
        <v>1</v>
      </c>
      <c r="K145" s="2">
        <v>2</v>
      </c>
      <c r="L145" s="2">
        <v>1</v>
      </c>
      <c r="M145" s="2">
        <v>4</v>
      </c>
      <c r="N145" s="2">
        <f t="shared" si="31"/>
        <v>8</v>
      </c>
      <c r="O145" s="5">
        <f t="shared" si="32"/>
        <v>3.5</v>
      </c>
      <c r="P145" s="5">
        <f t="shared" si="33"/>
        <v>0.5590169943749475</v>
      </c>
      <c r="Q145" s="2">
        <v>0</v>
      </c>
      <c r="R145" s="2">
        <v>0</v>
      </c>
      <c r="S145" s="33"/>
    </row>
    <row r="146" spans="1:19" ht="21.75">
      <c r="A146" s="2">
        <v>9</v>
      </c>
      <c r="B146" s="3" t="s">
        <v>388</v>
      </c>
      <c r="C146" s="3" t="s">
        <v>389</v>
      </c>
      <c r="D146" s="2">
        <v>4</v>
      </c>
      <c r="E146" s="14">
        <f t="shared" si="30"/>
        <v>8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2</v>
      </c>
      <c r="M146" s="2">
        <v>6</v>
      </c>
      <c r="N146" s="2">
        <f t="shared" si="31"/>
        <v>8</v>
      </c>
      <c r="O146" s="5">
        <f t="shared" si="32"/>
        <v>3.875</v>
      </c>
      <c r="P146" s="5">
        <f t="shared" si="33"/>
        <v>0.21650635094610965</v>
      </c>
      <c r="Q146" s="2">
        <v>0</v>
      </c>
      <c r="R146" s="2">
        <v>0</v>
      </c>
      <c r="S146" s="33"/>
    </row>
    <row r="147" spans="1:19" ht="21.75">
      <c r="A147" s="2">
        <v>10</v>
      </c>
      <c r="B147" s="3" t="s">
        <v>390</v>
      </c>
      <c r="C147" s="8" t="s">
        <v>391</v>
      </c>
      <c r="D147" s="2">
        <v>4</v>
      </c>
      <c r="E147" s="14">
        <f t="shared" si="30"/>
        <v>5</v>
      </c>
      <c r="F147" s="2">
        <v>0</v>
      </c>
      <c r="G147" s="2">
        <v>0</v>
      </c>
      <c r="H147" s="2">
        <v>0</v>
      </c>
      <c r="I147" s="2">
        <v>1</v>
      </c>
      <c r="J147" s="2">
        <v>0</v>
      </c>
      <c r="K147" s="2">
        <v>2</v>
      </c>
      <c r="L147" s="2">
        <v>0</v>
      </c>
      <c r="M147" s="2">
        <v>2</v>
      </c>
      <c r="N147" s="2">
        <f t="shared" si="31"/>
        <v>5</v>
      </c>
      <c r="O147" s="5">
        <f t="shared" si="32"/>
        <v>3.2</v>
      </c>
      <c r="P147" s="5">
        <f t="shared" si="33"/>
        <v>0.7483314773547874</v>
      </c>
      <c r="Q147" s="2">
        <v>0</v>
      </c>
      <c r="R147" s="2">
        <v>0</v>
      </c>
      <c r="S147" s="33"/>
    </row>
    <row r="148" spans="1:19" ht="21.75">
      <c r="A148" s="2">
        <v>11</v>
      </c>
      <c r="B148" s="3" t="s">
        <v>392</v>
      </c>
      <c r="C148" s="8" t="s">
        <v>30</v>
      </c>
      <c r="D148" s="2">
        <v>1</v>
      </c>
      <c r="E148" s="14">
        <f t="shared" si="30"/>
        <v>388</v>
      </c>
      <c r="F148" s="2">
        <v>0</v>
      </c>
      <c r="G148" s="2">
        <v>0</v>
      </c>
      <c r="H148" s="2">
        <v>2</v>
      </c>
      <c r="I148" s="2">
        <v>4</v>
      </c>
      <c r="J148" s="2">
        <v>15</v>
      </c>
      <c r="K148" s="2">
        <v>30</v>
      </c>
      <c r="L148" s="2">
        <v>59</v>
      </c>
      <c r="M148" s="2">
        <v>278</v>
      </c>
      <c r="N148" s="2">
        <f t="shared" si="31"/>
        <v>388</v>
      </c>
      <c r="O148" s="5">
        <f t="shared" si="32"/>
        <v>3.7551546391752577</v>
      </c>
      <c r="P148" s="5">
        <f t="shared" si="33"/>
        <v>0.4645685580825398</v>
      </c>
      <c r="Q148" s="2">
        <v>0</v>
      </c>
      <c r="R148" s="2">
        <v>0</v>
      </c>
      <c r="S148" s="33"/>
    </row>
    <row r="149" spans="1:19" ht="21.75">
      <c r="A149" s="2">
        <v>12</v>
      </c>
      <c r="B149" s="3" t="s">
        <v>393</v>
      </c>
      <c r="C149" s="8" t="s">
        <v>394</v>
      </c>
      <c r="D149" s="2">
        <v>1</v>
      </c>
      <c r="E149" s="14">
        <f t="shared" si="30"/>
        <v>406</v>
      </c>
      <c r="F149" s="2">
        <v>31</v>
      </c>
      <c r="G149" s="2">
        <v>17</v>
      </c>
      <c r="H149" s="2">
        <v>19</v>
      </c>
      <c r="I149" s="2">
        <v>30</v>
      </c>
      <c r="J149" s="2">
        <v>31</v>
      </c>
      <c r="K149" s="2">
        <v>26</v>
      </c>
      <c r="L149" s="2">
        <v>40</v>
      </c>
      <c r="M149" s="2">
        <v>212</v>
      </c>
      <c r="N149" s="2">
        <f t="shared" si="31"/>
        <v>406</v>
      </c>
      <c r="O149" s="5">
        <f t="shared" si="32"/>
        <v>3.0763546798029555</v>
      </c>
      <c r="P149" s="5">
        <f t="shared" si="33"/>
        <v>1.2625068940221553</v>
      </c>
      <c r="Q149" s="2">
        <v>0</v>
      </c>
      <c r="R149" s="2">
        <v>0</v>
      </c>
      <c r="S149" s="33"/>
    </row>
    <row r="150" spans="1:19" ht="21.75">
      <c r="A150" s="2">
        <v>13</v>
      </c>
      <c r="B150" s="3" t="s">
        <v>395</v>
      </c>
      <c r="C150" s="8" t="s">
        <v>86</v>
      </c>
      <c r="D150" s="2">
        <v>1</v>
      </c>
      <c r="E150" s="14">
        <f t="shared" si="30"/>
        <v>514</v>
      </c>
      <c r="F150" s="2">
        <v>9</v>
      </c>
      <c r="G150" s="2">
        <v>25</v>
      </c>
      <c r="H150" s="2">
        <v>21</v>
      </c>
      <c r="I150" s="2">
        <v>31</v>
      </c>
      <c r="J150" s="2">
        <v>19</v>
      </c>
      <c r="K150" s="2">
        <v>21</v>
      </c>
      <c r="L150" s="2">
        <v>13</v>
      </c>
      <c r="M150" s="2">
        <v>374</v>
      </c>
      <c r="N150" s="2">
        <f t="shared" si="31"/>
        <v>513</v>
      </c>
      <c r="O150" s="5">
        <f t="shared" si="32"/>
        <v>3.4512670565302144</v>
      </c>
      <c r="P150" s="5">
        <f t="shared" si="33"/>
        <v>1.022916440228896</v>
      </c>
      <c r="Q150" s="2">
        <v>1</v>
      </c>
      <c r="R150" s="2">
        <v>0</v>
      </c>
      <c r="S150" s="33"/>
    </row>
    <row r="151" spans="1:19" ht="21.75">
      <c r="A151" s="2">
        <v>14</v>
      </c>
      <c r="B151" s="3" t="s">
        <v>396</v>
      </c>
      <c r="C151" s="8" t="s">
        <v>397</v>
      </c>
      <c r="D151" s="2">
        <v>2</v>
      </c>
      <c r="E151" s="14">
        <f t="shared" si="30"/>
        <v>7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6</v>
      </c>
      <c r="L151" s="2">
        <v>0</v>
      </c>
      <c r="M151" s="2">
        <v>0</v>
      </c>
      <c r="N151" s="2">
        <f t="shared" si="31"/>
        <v>7</v>
      </c>
      <c r="O151" s="5">
        <f t="shared" si="32"/>
        <v>2.7142857142857144</v>
      </c>
      <c r="P151" s="5">
        <f t="shared" si="33"/>
        <v>0.6998542122237643</v>
      </c>
      <c r="Q151" s="2">
        <v>0</v>
      </c>
      <c r="R151" s="2">
        <v>0</v>
      </c>
      <c r="S151" s="33"/>
    </row>
    <row r="152" spans="1:19" ht="21.75">
      <c r="A152" s="2">
        <v>15</v>
      </c>
      <c r="B152" s="3" t="s">
        <v>398</v>
      </c>
      <c r="C152" s="8" t="s">
        <v>394</v>
      </c>
      <c r="D152" s="2">
        <v>0.5</v>
      </c>
      <c r="E152" s="14">
        <f t="shared" si="30"/>
        <v>280</v>
      </c>
      <c r="F152" s="2">
        <v>44</v>
      </c>
      <c r="G152" s="2">
        <v>12</v>
      </c>
      <c r="H152" s="2">
        <v>9</v>
      </c>
      <c r="I152" s="2">
        <v>9</v>
      </c>
      <c r="J152" s="2">
        <v>14</v>
      </c>
      <c r="K152" s="2">
        <v>17</v>
      </c>
      <c r="L152" s="2">
        <v>24</v>
      </c>
      <c r="M152" s="2">
        <v>149</v>
      </c>
      <c r="N152" s="2">
        <f t="shared" si="31"/>
        <v>278</v>
      </c>
      <c r="O152" s="5">
        <f t="shared" si="32"/>
        <v>2.911870503597122</v>
      </c>
      <c r="P152" s="5">
        <f t="shared" si="33"/>
        <v>1.5048970749696684</v>
      </c>
      <c r="Q152" s="2">
        <v>0</v>
      </c>
      <c r="R152" s="2">
        <v>2</v>
      </c>
      <c r="S152" s="33"/>
    </row>
    <row r="153" spans="1:19" ht="21.75" customHeight="1">
      <c r="A153" s="2">
        <v>16</v>
      </c>
      <c r="B153" s="3" t="s">
        <v>399</v>
      </c>
      <c r="C153" s="8" t="s">
        <v>400</v>
      </c>
      <c r="D153" s="2">
        <v>0.5</v>
      </c>
      <c r="E153" s="14">
        <f t="shared" si="30"/>
        <v>251</v>
      </c>
      <c r="F153" s="2">
        <v>16</v>
      </c>
      <c r="G153" s="2">
        <v>7</v>
      </c>
      <c r="H153" s="2">
        <v>30</v>
      </c>
      <c r="I153" s="2">
        <v>34</v>
      </c>
      <c r="J153" s="2">
        <v>48</v>
      </c>
      <c r="K153" s="2">
        <v>56</v>
      </c>
      <c r="L153" s="2">
        <v>26</v>
      </c>
      <c r="M153" s="2">
        <v>34</v>
      </c>
      <c r="N153" s="2">
        <f t="shared" si="31"/>
        <v>251</v>
      </c>
      <c r="O153" s="5">
        <f t="shared" si="32"/>
        <v>2.5298804780876494</v>
      </c>
      <c r="P153" s="5">
        <f t="shared" si="33"/>
        <v>1.038167816874226</v>
      </c>
      <c r="Q153" s="2">
        <v>0</v>
      </c>
      <c r="R153" s="2">
        <v>0</v>
      </c>
      <c r="S153" s="33"/>
    </row>
    <row r="154" spans="1:19" ht="21.75">
      <c r="A154" s="2">
        <v>17</v>
      </c>
      <c r="B154" s="3" t="s">
        <v>401</v>
      </c>
      <c r="C154" s="8" t="s">
        <v>402</v>
      </c>
      <c r="D154" s="2">
        <v>0.5</v>
      </c>
      <c r="E154" s="14">
        <f t="shared" si="30"/>
        <v>289</v>
      </c>
      <c r="F154" s="2">
        <v>0</v>
      </c>
      <c r="G154" s="2">
        <v>0</v>
      </c>
      <c r="H154" s="2">
        <v>0</v>
      </c>
      <c r="I154" s="2">
        <v>27</v>
      </c>
      <c r="J154" s="2">
        <v>2</v>
      </c>
      <c r="K154" s="2">
        <v>135</v>
      </c>
      <c r="L154" s="2">
        <v>120</v>
      </c>
      <c r="M154" s="2">
        <v>0</v>
      </c>
      <c r="N154" s="2">
        <f t="shared" si="31"/>
        <v>284</v>
      </c>
      <c r="O154" s="5">
        <f t="shared" si="32"/>
        <v>3.112676056338028</v>
      </c>
      <c r="P154" s="5">
        <f t="shared" si="33"/>
        <v>0.4356247181468296</v>
      </c>
      <c r="Q154" s="2">
        <v>2</v>
      </c>
      <c r="R154" s="2">
        <v>3</v>
      </c>
      <c r="S154" s="33"/>
    </row>
    <row r="155" spans="1:19" ht="21.75">
      <c r="A155" s="66" t="s">
        <v>11</v>
      </c>
      <c r="B155" s="67"/>
      <c r="C155" s="67"/>
      <c r="D155" s="68"/>
      <c r="E155" s="34">
        <f aca="true" t="shared" si="34" ref="E155:N155">SUM(E138:E154)</f>
        <v>2226</v>
      </c>
      <c r="F155" s="34">
        <f t="shared" si="34"/>
        <v>100</v>
      </c>
      <c r="G155" s="34">
        <f t="shared" si="34"/>
        <v>64</v>
      </c>
      <c r="H155" s="34">
        <f t="shared" si="34"/>
        <v>86</v>
      </c>
      <c r="I155" s="34">
        <f t="shared" si="34"/>
        <v>140</v>
      </c>
      <c r="J155" s="34">
        <f t="shared" si="34"/>
        <v>130</v>
      </c>
      <c r="K155" s="34">
        <f t="shared" si="34"/>
        <v>298</v>
      </c>
      <c r="L155" s="34">
        <f t="shared" si="34"/>
        <v>288</v>
      </c>
      <c r="M155" s="34">
        <f t="shared" si="34"/>
        <v>1111</v>
      </c>
      <c r="N155" s="34">
        <f t="shared" si="34"/>
        <v>2217</v>
      </c>
      <c r="O155" s="59">
        <f t="shared" si="32"/>
        <v>3.2223725755525483</v>
      </c>
      <c r="P155" s="59">
        <f t="shared" si="33"/>
        <v>1.0819739891696942</v>
      </c>
      <c r="Q155" s="34">
        <f>SUM(Q138:Q154)</f>
        <v>3</v>
      </c>
      <c r="R155" s="34">
        <f>SUM(R138:R154)</f>
        <v>6</v>
      </c>
      <c r="S155" s="33"/>
    </row>
    <row r="156" spans="1:19" ht="21.75">
      <c r="A156" s="66" t="s">
        <v>12</v>
      </c>
      <c r="B156" s="67" t="s">
        <v>12</v>
      </c>
      <c r="C156" s="67"/>
      <c r="D156" s="68"/>
      <c r="E156" s="35">
        <f aca="true" t="shared" si="35" ref="E156:N156">E155*100/$E$155</f>
        <v>100</v>
      </c>
      <c r="F156" s="35">
        <f t="shared" si="35"/>
        <v>4.492362982929021</v>
      </c>
      <c r="G156" s="35">
        <f t="shared" si="35"/>
        <v>2.875112309074573</v>
      </c>
      <c r="H156" s="35">
        <f t="shared" si="35"/>
        <v>3.8634321653189576</v>
      </c>
      <c r="I156" s="35">
        <f t="shared" si="35"/>
        <v>6.289308176100629</v>
      </c>
      <c r="J156" s="35">
        <f t="shared" si="35"/>
        <v>5.840071877807727</v>
      </c>
      <c r="K156" s="35">
        <f t="shared" si="35"/>
        <v>13.387241689128482</v>
      </c>
      <c r="L156" s="35">
        <f t="shared" si="35"/>
        <v>12.93800539083558</v>
      </c>
      <c r="M156" s="35">
        <f t="shared" si="35"/>
        <v>49.91015274034142</v>
      </c>
      <c r="N156" s="35">
        <f t="shared" si="35"/>
        <v>99.59568733153638</v>
      </c>
      <c r="O156" s="60"/>
      <c r="P156" s="60"/>
      <c r="Q156" s="35">
        <f>Q155*100/$E$155</f>
        <v>0.1347708894878706</v>
      </c>
      <c r="R156" s="35">
        <f>R155*100/$E$155</f>
        <v>0.2695417789757412</v>
      </c>
      <c r="S156" s="33"/>
    </row>
    <row r="157" spans="2:19" ht="23.25">
      <c r="B157" s="30"/>
      <c r="C157" s="31" t="s">
        <v>403</v>
      </c>
      <c r="D157" s="6"/>
      <c r="E157" s="3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33"/>
      <c r="S157" s="33"/>
    </row>
    <row r="158" spans="1:19" ht="21.75">
      <c r="A158" s="53" t="s">
        <v>2</v>
      </c>
      <c r="B158" s="53" t="s">
        <v>0</v>
      </c>
      <c r="C158" s="53" t="s">
        <v>1</v>
      </c>
      <c r="D158" s="53" t="s">
        <v>189</v>
      </c>
      <c r="E158" s="61" t="s">
        <v>190</v>
      </c>
      <c r="F158" s="48" t="s">
        <v>191</v>
      </c>
      <c r="G158" s="49"/>
      <c r="H158" s="49"/>
      <c r="I158" s="49"/>
      <c r="J158" s="49"/>
      <c r="K158" s="49"/>
      <c r="L158" s="49"/>
      <c r="M158" s="50"/>
      <c r="N158" s="53" t="s">
        <v>192</v>
      </c>
      <c r="O158" s="53" t="s">
        <v>6</v>
      </c>
      <c r="P158" s="53" t="s">
        <v>7</v>
      </c>
      <c r="Q158" s="54" t="s">
        <v>193</v>
      </c>
      <c r="R158" s="54"/>
      <c r="S158" s="33"/>
    </row>
    <row r="159" spans="1:19" ht="21.75">
      <c r="A159" s="53"/>
      <c r="B159" s="53"/>
      <c r="C159" s="53"/>
      <c r="D159" s="53"/>
      <c r="E159" s="61"/>
      <c r="F159" s="2">
        <v>0</v>
      </c>
      <c r="G159" s="2">
        <v>1</v>
      </c>
      <c r="H159" s="2">
        <v>1.5</v>
      </c>
      <c r="I159" s="2">
        <v>2</v>
      </c>
      <c r="J159" s="2">
        <v>2.5</v>
      </c>
      <c r="K159" s="2">
        <v>3</v>
      </c>
      <c r="L159" s="2">
        <v>3.5</v>
      </c>
      <c r="M159" s="2">
        <v>4</v>
      </c>
      <c r="N159" s="53"/>
      <c r="O159" s="53"/>
      <c r="P159" s="53"/>
      <c r="Q159" s="2" t="s">
        <v>9</v>
      </c>
      <c r="R159" s="5" t="s">
        <v>10</v>
      </c>
      <c r="S159" s="33"/>
    </row>
    <row r="160" spans="1:19" ht="21.75">
      <c r="A160" s="2">
        <v>1</v>
      </c>
      <c r="B160" s="3" t="s">
        <v>404</v>
      </c>
      <c r="C160" s="8" t="s">
        <v>405</v>
      </c>
      <c r="D160" s="2">
        <v>1</v>
      </c>
      <c r="E160" s="14">
        <f aca="true" t="shared" si="36" ref="E160:E177">SUM(Q160:R160,F160:M160)</f>
        <v>122</v>
      </c>
      <c r="F160" s="2">
        <v>22</v>
      </c>
      <c r="G160" s="2">
        <v>26</v>
      </c>
      <c r="H160" s="2">
        <v>15</v>
      </c>
      <c r="I160" s="2">
        <v>6</v>
      </c>
      <c r="J160" s="2">
        <v>16</v>
      </c>
      <c r="K160" s="2">
        <v>12</v>
      </c>
      <c r="L160" s="2">
        <v>14</v>
      </c>
      <c r="M160" s="2">
        <v>11</v>
      </c>
      <c r="N160" s="2">
        <f aca="true" t="shared" si="37" ref="N160:N177">SUM(F160:M160)</f>
        <v>122</v>
      </c>
      <c r="O160" s="5">
        <f aca="true" t="shared" si="38" ref="O160:O178">(1*G160+1.5*H160+2*I160+2.5*J160+3*K160+3.5*L160+4*M160)/N160</f>
        <v>1.8811475409836065</v>
      </c>
      <c r="P160" s="5">
        <f aca="true" t="shared" si="39" ref="P160:P178">SQRT((F160*0^2+G160*1^2+H160*1.5^2+I160*2^2+J160*2.5^2+K160*3^2+L160*3.5^2+M160*4^2)/N160-O160^2)</f>
        <v>1.304238485635195</v>
      </c>
      <c r="Q160" s="2">
        <v>0</v>
      </c>
      <c r="R160" s="2">
        <v>0</v>
      </c>
      <c r="S160" s="33"/>
    </row>
    <row r="161" spans="1:19" ht="21.75">
      <c r="A161" s="2">
        <v>2</v>
      </c>
      <c r="B161" s="3" t="s">
        <v>406</v>
      </c>
      <c r="C161" s="3" t="s">
        <v>407</v>
      </c>
      <c r="D161" s="2">
        <v>1</v>
      </c>
      <c r="E161" s="14">
        <f t="shared" si="36"/>
        <v>79</v>
      </c>
      <c r="F161" s="2">
        <v>0</v>
      </c>
      <c r="G161" s="2">
        <v>2</v>
      </c>
      <c r="H161" s="2">
        <v>5</v>
      </c>
      <c r="I161" s="2">
        <v>7</v>
      </c>
      <c r="J161" s="2">
        <v>3</v>
      </c>
      <c r="K161" s="2">
        <v>27</v>
      </c>
      <c r="L161" s="2">
        <v>25</v>
      </c>
      <c r="M161" s="2">
        <v>10</v>
      </c>
      <c r="N161" s="2">
        <f t="shared" si="37"/>
        <v>79</v>
      </c>
      <c r="O161" s="5">
        <f t="shared" si="38"/>
        <v>3.0316455696202533</v>
      </c>
      <c r="P161" s="5">
        <f t="shared" si="39"/>
        <v>0.7392340037862083</v>
      </c>
      <c r="Q161" s="2">
        <v>0</v>
      </c>
      <c r="R161" s="2">
        <v>0</v>
      </c>
      <c r="S161" s="33"/>
    </row>
    <row r="162" spans="1:19" ht="21.75">
      <c r="A162" s="2">
        <v>3</v>
      </c>
      <c r="B162" s="3" t="s">
        <v>408</v>
      </c>
      <c r="C162" s="8" t="s">
        <v>409</v>
      </c>
      <c r="D162" s="2">
        <v>1</v>
      </c>
      <c r="E162" s="14">
        <f t="shared" si="36"/>
        <v>88</v>
      </c>
      <c r="F162" s="2">
        <v>0</v>
      </c>
      <c r="G162" s="2">
        <v>8</v>
      </c>
      <c r="H162" s="2">
        <v>8</v>
      </c>
      <c r="I162" s="2">
        <v>36</v>
      </c>
      <c r="J162" s="2">
        <v>20</v>
      </c>
      <c r="K162" s="2">
        <v>14</v>
      </c>
      <c r="L162" s="2">
        <v>1</v>
      </c>
      <c r="M162" s="2">
        <v>1</v>
      </c>
      <c r="N162" s="2">
        <f t="shared" si="37"/>
        <v>88</v>
      </c>
      <c r="O162" s="5">
        <f t="shared" si="38"/>
        <v>2.1761363636363638</v>
      </c>
      <c r="P162" s="5">
        <f t="shared" si="39"/>
        <v>0.6079014420308116</v>
      </c>
      <c r="Q162" s="2">
        <v>0</v>
      </c>
      <c r="R162" s="2">
        <v>0</v>
      </c>
      <c r="S162" s="33"/>
    </row>
    <row r="163" spans="1:19" ht="21.75">
      <c r="A163" s="2">
        <v>4</v>
      </c>
      <c r="B163" s="3" t="s">
        <v>410</v>
      </c>
      <c r="C163" s="8" t="s">
        <v>26</v>
      </c>
      <c r="D163" s="2">
        <v>3</v>
      </c>
      <c r="E163" s="14">
        <f t="shared" si="36"/>
        <v>388</v>
      </c>
      <c r="F163" s="2">
        <v>0</v>
      </c>
      <c r="G163" s="2">
        <v>6</v>
      </c>
      <c r="H163" s="2">
        <v>14</v>
      </c>
      <c r="I163" s="2">
        <v>39</v>
      </c>
      <c r="J163" s="2">
        <v>62</v>
      </c>
      <c r="K163" s="2">
        <v>82</v>
      </c>
      <c r="L163" s="2">
        <v>79</v>
      </c>
      <c r="M163" s="2">
        <v>105</v>
      </c>
      <c r="N163" s="2">
        <f t="shared" si="37"/>
        <v>387</v>
      </c>
      <c r="O163" s="5">
        <f t="shared" si="38"/>
        <v>3.107235142118863</v>
      </c>
      <c r="P163" s="5">
        <f t="shared" si="39"/>
        <v>0.7714206191057951</v>
      </c>
      <c r="Q163" s="2">
        <v>1</v>
      </c>
      <c r="R163" s="2">
        <v>0</v>
      </c>
      <c r="S163" s="33"/>
    </row>
    <row r="164" spans="1:19" ht="21.75">
      <c r="A164" s="2">
        <v>5</v>
      </c>
      <c r="B164" s="3" t="s">
        <v>411</v>
      </c>
      <c r="C164" s="8" t="s">
        <v>27</v>
      </c>
      <c r="D164" s="2">
        <v>1</v>
      </c>
      <c r="E164" s="14">
        <f t="shared" si="36"/>
        <v>387</v>
      </c>
      <c r="F164" s="2">
        <v>0</v>
      </c>
      <c r="G164" s="2">
        <v>0</v>
      </c>
      <c r="H164" s="2">
        <v>0</v>
      </c>
      <c r="I164" s="2">
        <v>1</v>
      </c>
      <c r="J164" s="2">
        <v>11</v>
      </c>
      <c r="K164" s="2">
        <v>62</v>
      </c>
      <c r="L164" s="2">
        <v>101</v>
      </c>
      <c r="M164" s="2">
        <v>212</v>
      </c>
      <c r="N164" s="2">
        <f t="shared" si="37"/>
        <v>387</v>
      </c>
      <c r="O164" s="5">
        <f t="shared" si="38"/>
        <v>3.661498708010336</v>
      </c>
      <c r="P164" s="5">
        <f t="shared" si="39"/>
        <v>0.4303004501374713</v>
      </c>
      <c r="Q164" s="2">
        <v>0</v>
      </c>
      <c r="R164" s="2">
        <v>0</v>
      </c>
      <c r="S164" s="33"/>
    </row>
    <row r="165" spans="1:19" ht="21.75" customHeight="1">
      <c r="A165" s="2">
        <v>6</v>
      </c>
      <c r="B165" s="3" t="s">
        <v>412</v>
      </c>
      <c r="C165" s="8" t="s">
        <v>413</v>
      </c>
      <c r="D165" s="2">
        <v>2</v>
      </c>
      <c r="E165" s="14">
        <f t="shared" si="36"/>
        <v>405</v>
      </c>
      <c r="F165" s="2">
        <v>21</v>
      </c>
      <c r="G165" s="2">
        <v>48</v>
      </c>
      <c r="H165" s="2">
        <v>37</v>
      </c>
      <c r="I165" s="2">
        <v>46</v>
      </c>
      <c r="J165" s="2">
        <v>39</v>
      </c>
      <c r="K165" s="2">
        <v>53</v>
      </c>
      <c r="L165" s="2">
        <v>36</v>
      </c>
      <c r="M165" s="2">
        <v>124</v>
      </c>
      <c r="N165" s="2">
        <f t="shared" si="37"/>
        <v>404</v>
      </c>
      <c r="O165" s="5">
        <f t="shared" si="38"/>
        <v>2.6584158415841586</v>
      </c>
      <c r="P165" s="5">
        <f t="shared" si="39"/>
        <v>1.2246047919156235</v>
      </c>
      <c r="Q165" s="2">
        <v>0</v>
      </c>
      <c r="R165" s="2">
        <v>1</v>
      </c>
      <c r="S165" s="33"/>
    </row>
    <row r="166" spans="1:19" ht="21.75">
      <c r="A166" s="2">
        <v>7</v>
      </c>
      <c r="B166" s="3" t="s">
        <v>414</v>
      </c>
      <c r="C166" s="8" t="s">
        <v>415</v>
      </c>
      <c r="D166" s="2">
        <v>2</v>
      </c>
      <c r="E166" s="14">
        <f t="shared" si="36"/>
        <v>405</v>
      </c>
      <c r="F166" s="2">
        <v>12</v>
      </c>
      <c r="G166" s="2">
        <v>20</v>
      </c>
      <c r="H166" s="2">
        <v>28</v>
      </c>
      <c r="I166" s="2">
        <v>48</v>
      </c>
      <c r="J166" s="2">
        <v>60</v>
      </c>
      <c r="K166" s="2">
        <v>76</v>
      </c>
      <c r="L166" s="2">
        <v>47</v>
      </c>
      <c r="M166" s="2">
        <v>113</v>
      </c>
      <c r="N166" s="2">
        <f t="shared" si="37"/>
        <v>404</v>
      </c>
      <c r="O166" s="5">
        <f t="shared" si="38"/>
        <v>2.852722772277228</v>
      </c>
      <c r="P166" s="5">
        <f t="shared" si="39"/>
        <v>1.0316609276692814</v>
      </c>
      <c r="Q166" s="2">
        <v>0</v>
      </c>
      <c r="R166" s="2">
        <v>1</v>
      </c>
      <c r="S166" s="33"/>
    </row>
    <row r="167" spans="1:19" ht="21.75">
      <c r="A167" s="2">
        <v>8</v>
      </c>
      <c r="B167" s="3" t="s">
        <v>416</v>
      </c>
      <c r="C167" s="8" t="s">
        <v>40</v>
      </c>
      <c r="D167" s="2">
        <v>2</v>
      </c>
      <c r="E167" s="14">
        <f t="shared" si="36"/>
        <v>513</v>
      </c>
      <c r="F167" s="2">
        <v>36</v>
      </c>
      <c r="G167" s="2">
        <v>83</v>
      </c>
      <c r="H167" s="2">
        <v>48</v>
      </c>
      <c r="I167" s="2">
        <v>57</v>
      </c>
      <c r="J167" s="2">
        <v>60</v>
      </c>
      <c r="K167" s="2">
        <v>102</v>
      </c>
      <c r="L167" s="2">
        <v>51</v>
      </c>
      <c r="M167" s="2">
        <v>73</v>
      </c>
      <c r="N167" s="2">
        <f t="shared" si="37"/>
        <v>510</v>
      </c>
      <c r="O167" s="5">
        <f t="shared" si="38"/>
        <v>2.3441176470588236</v>
      </c>
      <c r="P167" s="5">
        <f t="shared" si="39"/>
        <v>1.1735294117647055</v>
      </c>
      <c r="Q167" s="2">
        <v>3</v>
      </c>
      <c r="R167" s="2">
        <v>0</v>
      </c>
      <c r="S167" s="33"/>
    </row>
    <row r="168" spans="1:19" ht="21.75">
      <c r="A168" s="2">
        <v>9</v>
      </c>
      <c r="B168" s="3" t="s">
        <v>417</v>
      </c>
      <c r="C168" s="8" t="s">
        <v>106</v>
      </c>
      <c r="D168" s="2">
        <v>2</v>
      </c>
      <c r="E168" s="14">
        <f t="shared" si="36"/>
        <v>513</v>
      </c>
      <c r="F168" s="2">
        <v>54</v>
      </c>
      <c r="G168" s="2">
        <v>72</v>
      </c>
      <c r="H168" s="2">
        <v>75</v>
      </c>
      <c r="I168" s="2">
        <v>61</v>
      </c>
      <c r="J168" s="2">
        <v>57</v>
      </c>
      <c r="K168" s="2">
        <v>74</v>
      </c>
      <c r="L168" s="2">
        <v>46</v>
      </c>
      <c r="M168" s="2">
        <v>67</v>
      </c>
      <c r="N168" s="2">
        <f t="shared" si="37"/>
        <v>506</v>
      </c>
      <c r="O168" s="5">
        <f t="shared" si="38"/>
        <v>2.1739130434782608</v>
      </c>
      <c r="P168" s="5">
        <f t="shared" si="39"/>
        <v>1.2184319380644455</v>
      </c>
      <c r="Q168" s="2">
        <v>2</v>
      </c>
      <c r="R168" s="2">
        <v>5</v>
      </c>
      <c r="S168" s="33"/>
    </row>
    <row r="169" spans="1:19" ht="21.75">
      <c r="A169" s="2">
        <v>10</v>
      </c>
      <c r="B169" s="3" t="s">
        <v>418</v>
      </c>
      <c r="C169" s="8" t="s">
        <v>419</v>
      </c>
      <c r="D169" s="2">
        <v>1</v>
      </c>
      <c r="E169" s="14">
        <f t="shared" si="36"/>
        <v>78</v>
      </c>
      <c r="F169" s="2">
        <v>5</v>
      </c>
      <c r="G169" s="2">
        <v>9</v>
      </c>
      <c r="H169" s="2">
        <v>13</v>
      </c>
      <c r="I169" s="2">
        <v>8</v>
      </c>
      <c r="J169" s="2">
        <v>8</v>
      </c>
      <c r="K169" s="2">
        <v>5</v>
      </c>
      <c r="L169" s="2">
        <v>6</v>
      </c>
      <c r="M169" s="2">
        <v>24</v>
      </c>
      <c r="N169" s="2">
        <f t="shared" si="37"/>
        <v>78</v>
      </c>
      <c r="O169" s="5">
        <f t="shared" si="38"/>
        <v>2.519230769230769</v>
      </c>
      <c r="P169" s="5">
        <f t="shared" si="39"/>
        <v>1.279629122181621</v>
      </c>
      <c r="Q169" s="2">
        <v>0</v>
      </c>
      <c r="R169" s="2">
        <v>0</v>
      </c>
      <c r="S169" s="33"/>
    </row>
    <row r="170" spans="1:19" ht="21.75">
      <c r="A170" s="2">
        <v>11</v>
      </c>
      <c r="B170" s="3" t="s">
        <v>420</v>
      </c>
      <c r="C170" s="8" t="s">
        <v>421</v>
      </c>
      <c r="D170" s="2">
        <v>1</v>
      </c>
      <c r="E170" s="14">
        <f t="shared" si="36"/>
        <v>73</v>
      </c>
      <c r="F170" s="2">
        <v>2</v>
      </c>
      <c r="G170" s="2">
        <v>12</v>
      </c>
      <c r="H170" s="2">
        <v>12</v>
      </c>
      <c r="I170" s="2">
        <v>24</v>
      </c>
      <c r="J170" s="2">
        <v>12</v>
      </c>
      <c r="K170" s="2">
        <v>6</v>
      </c>
      <c r="L170" s="2">
        <v>3</v>
      </c>
      <c r="M170" s="2">
        <v>2</v>
      </c>
      <c r="N170" s="2">
        <f t="shared" si="37"/>
        <v>73</v>
      </c>
      <c r="O170" s="5">
        <f t="shared" si="38"/>
        <v>1.9794520547945205</v>
      </c>
      <c r="P170" s="5">
        <f t="shared" si="39"/>
        <v>0.7999929630015146</v>
      </c>
      <c r="Q170" s="2">
        <v>0</v>
      </c>
      <c r="R170" s="2">
        <v>0</v>
      </c>
      <c r="S170" s="33"/>
    </row>
    <row r="171" spans="1:19" ht="21.75">
      <c r="A171" s="2">
        <v>12</v>
      </c>
      <c r="B171" s="3" t="s">
        <v>166</v>
      </c>
      <c r="C171" s="8" t="s">
        <v>167</v>
      </c>
      <c r="D171" s="2">
        <v>1</v>
      </c>
      <c r="E171" s="14">
        <f t="shared" si="36"/>
        <v>71</v>
      </c>
      <c r="F171" s="2">
        <v>14</v>
      </c>
      <c r="G171" s="2">
        <v>3</v>
      </c>
      <c r="H171" s="2">
        <v>8</v>
      </c>
      <c r="I171" s="2">
        <v>14</v>
      </c>
      <c r="J171" s="2">
        <v>15</v>
      </c>
      <c r="K171" s="2">
        <v>8</v>
      </c>
      <c r="L171" s="2">
        <v>8</v>
      </c>
      <c r="M171" s="2">
        <v>0</v>
      </c>
      <c r="N171" s="2">
        <f t="shared" si="37"/>
        <v>70</v>
      </c>
      <c r="O171" s="5">
        <f t="shared" si="38"/>
        <v>1.8928571428571428</v>
      </c>
      <c r="P171" s="5">
        <f t="shared" si="39"/>
        <v>1.1335559005147637</v>
      </c>
      <c r="Q171" s="2">
        <v>0</v>
      </c>
      <c r="R171" s="2">
        <v>1</v>
      </c>
      <c r="S171" s="33"/>
    </row>
    <row r="172" spans="1:19" ht="21.75">
      <c r="A172" s="2">
        <v>13</v>
      </c>
      <c r="B172" s="3" t="s">
        <v>422</v>
      </c>
      <c r="C172" s="8" t="s">
        <v>413</v>
      </c>
      <c r="D172" s="2">
        <v>1</v>
      </c>
      <c r="E172" s="14">
        <f t="shared" si="36"/>
        <v>282</v>
      </c>
      <c r="F172" s="2">
        <v>55</v>
      </c>
      <c r="G172" s="2">
        <v>30</v>
      </c>
      <c r="H172" s="2">
        <v>17</v>
      </c>
      <c r="I172" s="2">
        <v>41</v>
      </c>
      <c r="J172" s="2">
        <v>26</v>
      </c>
      <c r="K172" s="2">
        <v>57</v>
      </c>
      <c r="L172" s="2">
        <v>40</v>
      </c>
      <c r="M172" s="2">
        <v>10</v>
      </c>
      <c r="N172" s="2">
        <f t="shared" si="37"/>
        <v>276</v>
      </c>
      <c r="O172" s="5">
        <f t="shared" si="38"/>
        <v>2.005434782608696</v>
      </c>
      <c r="P172" s="5">
        <f t="shared" si="39"/>
        <v>1.2736769888137447</v>
      </c>
      <c r="Q172" s="2">
        <v>6</v>
      </c>
      <c r="R172" s="2">
        <v>0</v>
      </c>
      <c r="S172" s="33"/>
    </row>
    <row r="173" spans="1:19" ht="21.75">
      <c r="A173" s="2">
        <v>14</v>
      </c>
      <c r="B173" s="3" t="s">
        <v>423</v>
      </c>
      <c r="C173" s="8" t="s">
        <v>415</v>
      </c>
      <c r="D173" s="2">
        <v>1</v>
      </c>
      <c r="E173" s="14">
        <f t="shared" si="36"/>
        <v>281</v>
      </c>
      <c r="F173" s="2">
        <v>33</v>
      </c>
      <c r="G173" s="2">
        <v>21</v>
      </c>
      <c r="H173" s="2">
        <v>15</v>
      </c>
      <c r="I173" s="2">
        <v>20</v>
      </c>
      <c r="J173" s="2">
        <v>35</v>
      </c>
      <c r="K173" s="2">
        <v>37</v>
      </c>
      <c r="L173" s="2">
        <v>44</v>
      </c>
      <c r="M173" s="2">
        <v>71</v>
      </c>
      <c r="N173" s="2">
        <f t="shared" si="37"/>
        <v>276</v>
      </c>
      <c r="O173" s="5">
        <f t="shared" si="38"/>
        <v>2.608695652173913</v>
      </c>
      <c r="P173" s="5">
        <f t="shared" si="39"/>
        <v>1.3232030889545179</v>
      </c>
      <c r="Q173" s="2">
        <v>5</v>
      </c>
      <c r="R173" s="2">
        <v>0</v>
      </c>
      <c r="S173" s="33"/>
    </row>
    <row r="174" spans="1:19" ht="21.75" customHeight="1">
      <c r="A174" s="2">
        <v>15</v>
      </c>
      <c r="B174" s="3" t="s">
        <v>424</v>
      </c>
      <c r="C174" s="8" t="s">
        <v>425</v>
      </c>
      <c r="D174" s="2">
        <v>1</v>
      </c>
      <c r="E174" s="14">
        <f t="shared" si="36"/>
        <v>251</v>
      </c>
      <c r="F174" s="2">
        <v>32</v>
      </c>
      <c r="G174" s="2">
        <v>30</v>
      </c>
      <c r="H174" s="2">
        <v>33</v>
      </c>
      <c r="I174" s="2">
        <v>31</v>
      </c>
      <c r="J174" s="2">
        <v>44</v>
      </c>
      <c r="K174" s="2">
        <v>35</v>
      </c>
      <c r="L174" s="2">
        <v>20</v>
      </c>
      <c r="M174" s="2">
        <v>13</v>
      </c>
      <c r="N174" s="2">
        <f t="shared" si="37"/>
        <v>238</v>
      </c>
      <c r="O174" s="5">
        <f t="shared" si="38"/>
        <v>2.0105042016806722</v>
      </c>
      <c r="P174" s="5">
        <f t="shared" si="39"/>
        <v>1.1398506084773616</v>
      </c>
      <c r="Q174" s="2">
        <v>0</v>
      </c>
      <c r="R174" s="2">
        <v>13</v>
      </c>
      <c r="S174" s="33"/>
    </row>
    <row r="175" spans="1:19" ht="21.75">
      <c r="A175" s="2">
        <v>16</v>
      </c>
      <c r="B175" s="3" t="s">
        <v>426</v>
      </c>
      <c r="C175" s="8" t="s">
        <v>427</v>
      </c>
      <c r="D175" s="2">
        <v>1</v>
      </c>
      <c r="E175" s="14">
        <f t="shared" si="36"/>
        <v>249</v>
      </c>
      <c r="F175" s="2">
        <v>20</v>
      </c>
      <c r="G175" s="2">
        <v>21</v>
      </c>
      <c r="H175" s="2">
        <v>22</v>
      </c>
      <c r="I175" s="2">
        <v>56</v>
      </c>
      <c r="J175" s="2">
        <v>44</v>
      </c>
      <c r="K175" s="2">
        <v>60</v>
      </c>
      <c r="L175" s="2">
        <v>25</v>
      </c>
      <c r="M175" s="2">
        <v>1</v>
      </c>
      <c r="N175" s="2">
        <f t="shared" si="37"/>
        <v>249</v>
      </c>
      <c r="O175" s="5">
        <f t="shared" si="38"/>
        <v>2.1987951807228914</v>
      </c>
      <c r="P175" s="5">
        <f t="shared" si="39"/>
        <v>0.9567129941783936</v>
      </c>
      <c r="Q175" s="2">
        <v>0</v>
      </c>
      <c r="R175" s="2">
        <v>0</v>
      </c>
      <c r="S175" s="33"/>
    </row>
    <row r="176" spans="1:19" ht="21.75">
      <c r="A176" s="2">
        <v>17</v>
      </c>
      <c r="B176" s="3" t="s">
        <v>428</v>
      </c>
      <c r="C176" s="8" t="s">
        <v>429</v>
      </c>
      <c r="D176" s="2">
        <v>1</v>
      </c>
      <c r="E176" s="14">
        <f t="shared" si="36"/>
        <v>289</v>
      </c>
      <c r="F176" s="2">
        <v>2</v>
      </c>
      <c r="G176" s="2">
        <v>58</v>
      </c>
      <c r="H176" s="2">
        <v>37</v>
      </c>
      <c r="I176" s="2">
        <v>62</v>
      </c>
      <c r="J176" s="2">
        <v>56</v>
      </c>
      <c r="K176" s="2">
        <v>38</v>
      </c>
      <c r="L176" s="2">
        <v>20</v>
      </c>
      <c r="M176" s="2">
        <v>13</v>
      </c>
      <c r="N176" s="2">
        <f t="shared" si="37"/>
        <v>286</v>
      </c>
      <c r="O176" s="5">
        <f t="shared" si="38"/>
        <v>2.145104895104895</v>
      </c>
      <c r="P176" s="5">
        <f t="shared" si="39"/>
        <v>0.8735190201177687</v>
      </c>
      <c r="Q176" s="2">
        <v>0</v>
      </c>
      <c r="R176" s="2">
        <v>3</v>
      </c>
      <c r="S176" s="33"/>
    </row>
    <row r="177" spans="1:19" ht="21.75">
      <c r="A177" s="2">
        <v>18</v>
      </c>
      <c r="B177" s="3" t="s">
        <v>430</v>
      </c>
      <c r="C177" s="8" t="s">
        <v>431</v>
      </c>
      <c r="D177" s="2">
        <v>1</v>
      </c>
      <c r="E177" s="14">
        <f t="shared" si="36"/>
        <v>288</v>
      </c>
      <c r="F177" s="2">
        <v>0</v>
      </c>
      <c r="G177" s="2">
        <v>2</v>
      </c>
      <c r="H177" s="2">
        <v>4</v>
      </c>
      <c r="I177" s="2">
        <v>25</v>
      </c>
      <c r="J177" s="2">
        <v>57</v>
      </c>
      <c r="K177" s="2">
        <v>76</v>
      </c>
      <c r="L177" s="2">
        <v>69</v>
      </c>
      <c r="M177" s="2">
        <v>51</v>
      </c>
      <c r="N177" s="2">
        <f t="shared" si="37"/>
        <v>284</v>
      </c>
      <c r="O177" s="5">
        <f t="shared" si="38"/>
        <v>3.0774647887323945</v>
      </c>
      <c r="P177" s="5">
        <f t="shared" si="39"/>
        <v>0.6575556920875881</v>
      </c>
      <c r="Q177" s="2">
        <v>2</v>
      </c>
      <c r="R177" s="2">
        <v>2</v>
      </c>
      <c r="S177" s="33"/>
    </row>
    <row r="178" spans="1:19" ht="21.75">
      <c r="A178" s="66" t="s">
        <v>11</v>
      </c>
      <c r="B178" s="67"/>
      <c r="C178" s="67"/>
      <c r="D178" s="68"/>
      <c r="E178" s="34">
        <f aca="true" t="shared" si="40" ref="E178:N178">SUM(E160:E177)</f>
        <v>4762</v>
      </c>
      <c r="F178" s="34">
        <f t="shared" si="40"/>
        <v>308</v>
      </c>
      <c r="G178" s="34">
        <f t="shared" si="40"/>
        <v>451</v>
      </c>
      <c r="H178" s="34">
        <f t="shared" si="40"/>
        <v>391</v>
      </c>
      <c r="I178" s="34">
        <f t="shared" si="40"/>
        <v>582</v>
      </c>
      <c r="J178" s="34">
        <f t="shared" si="40"/>
        <v>625</v>
      </c>
      <c r="K178" s="34">
        <f t="shared" si="40"/>
        <v>824</v>
      </c>
      <c r="L178" s="34">
        <f t="shared" si="40"/>
        <v>635</v>
      </c>
      <c r="M178" s="34">
        <f t="shared" si="40"/>
        <v>901</v>
      </c>
      <c r="N178" s="34">
        <f t="shared" si="40"/>
        <v>4717</v>
      </c>
      <c r="O178" s="59">
        <f t="shared" si="38"/>
        <v>2.557239771040916</v>
      </c>
      <c r="P178" s="59">
        <f t="shared" si="39"/>
        <v>1.1583402904573004</v>
      </c>
      <c r="Q178" s="34">
        <f>SUM(Q160:Q177)</f>
        <v>19</v>
      </c>
      <c r="R178" s="34">
        <f>SUM(R160:R177)</f>
        <v>26</v>
      </c>
      <c r="S178" s="33"/>
    </row>
    <row r="179" spans="1:19" ht="21.75">
      <c r="A179" s="66" t="s">
        <v>12</v>
      </c>
      <c r="B179" s="67" t="s">
        <v>12</v>
      </c>
      <c r="C179" s="67"/>
      <c r="D179" s="68"/>
      <c r="E179" s="35">
        <f aca="true" t="shared" si="41" ref="E179:N179">E178*100/$E$178</f>
        <v>100</v>
      </c>
      <c r="F179" s="35">
        <f t="shared" si="41"/>
        <v>6.467870642587148</v>
      </c>
      <c r="G179" s="35">
        <f t="shared" si="41"/>
        <v>9.470810583788325</v>
      </c>
      <c r="H179" s="35">
        <f t="shared" si="41"/>
        <v>8.210835783284335</v>
      </c>
      <c r="I179" s="35">
        <f t="shared" si="41"/>
        <v>12.221755564888703</v>
      </c>
      <c r="J179" s="35">
        <f t="shared" si="41"/>
        <v>13.124737505249895</v>
      </c>
      <c r="K179" s="35">
        <f t="shared" si="41"/>
        <v>17.303653926921463</v>
      </c>
      <c r="L179" s="35">
        <f t="shared" si="41"/>
        <v>13.334733305333893</v>
      </c>
      <c r="M179" s="35">
        <f t="shared" si="41"/>
        <v>18.92062158756825</v>
      </c>
      <c r="N179" s="35">
        <f t="shared" si="41"/>
        <v>99.05501889962201</v>
      </c>
      <c r="O179" s="60"/>
      <c r="P179" s="60"/>
      <c r="Q179" s="35">
        <f>Q178*100/$E$178</f>
        <v>0.3989920201595968</v>
      </c>
      <c r="R179" s="35">
        <f>R178*100/$E$178</f>
        <v>0.5459890802183957</v>
      </c>
      <c r="S179" s="33"/>
    </row>
    <row r="180" spans="2:19" ht="23.25">
      <c r="B180" s="30"/>
      <c r="C180" s="31" t="s">
        <v>432</v>
      </c>
      <c r="D180" s="6"/>
      <c r="E180" s="32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33"/>
      <c r="S180" s="33"/>
    </row>
    <row r="181" spans="1:19" ht="19.5" customHeight="1">
      <c r="A181" s="53" t="s">
        <v>2</v>
      </c>
      <c r="B181" s="53" t="s">
        <v>0</v>
      </c>
      <c r="C181" s="53" t="s">
        <v>1</v>
      </c>
      <c r="D181" s="53" t="s">
        <v>189</v>
      </c>
      <c r="E181" s="61" t="s">
        <v>190</v>
      </c>
      <c r="F181" s="48" t="s">
        <v>191</v>
      </c>
      <c r="G181" s="49"/>
      <c r="H181" s="49"/>
      <c r="I181" s="49"/>
      <c r="J181" s="49"/>
      <c r="K181" s="49"/>
      <c r="L181" s="49"/>
      <c r="M181" s="50"/>
      <c r="N181" s="53" t="s">
        <v>192</v>
      </c>
      <c r="O181" s="53" t="s">
        <v>6</v>
      </c>
      <c r="P181" s="53" t="s">
        <v>7</v>
      </c>
      <c r="Q181" s="54" t="s">
        <v>193</v>
      </c>
      <c r="R181" s="54"/>
      <c r="S181" s="33"/>
    </row>
    <row r="182" spans="1:19" ht="19.5" customHeight="1">
      <c r="A182" s="53"/>
      <c r="B182" s="53"/>
      <c r="C182" s="53"/>
      <c r="D182" s="53"/>
      <c r="E182" s="61"/>
      <c r="F182" s="2">
        <v>0</v>
      </c>
      <c r="G182" s="2">
        <v>1</v>
      </c>
      <c r="H182" s="2">
        <v>1.5</v>
      </c>
      <c r="I182" s="2">
        <v>2</v>
      </c>
      <c r="J182" s="2">
        <v>2.5</v>
      </c>
      <c r="K182" s="2">
        <v>3</v>
      </c>
      <c r="L182" s="2">
        <v>3.5</v>
      </c>
      <c r="M182" s="2">
        <v>4</v>
      </c>
      <c r="N182" s="53"/>
      <c r="O182" s="53"/>
      <c r="P182" s="53"/>
      <c r="Q182" s="2" t="s">
        <v>9</v>
      </c>
      <c r="R182" s="5" t="s">
        <v>10</v>
      </c>
      <c r="S182" s="33"/>
    </row>
    <row r="183" spans="1:19" ht="19.5" customHeight="1">
      <c r="A183" s="2">
        <v>1</v>
      </c>
      <c r="B183" s="3" t="s">
        <v>433</v>
      </c>
      <c r="C183" s="3" t="s">
        <v>35</v>
      </c>
      <c r="D183" s="2">
        <v>3</v>
      </c>
      <c r="E183" s="14">
        <f aca="true" t="shared" si="42" ref="E183:E200">SUM(Q183:R183,F183:M183)</f>
        <v>392</v>
      </c>
      <c r="F183" s="2">
        <v>0</v>
      </c>
      <c r="G183" s="2">
        <v>18</v>
      </c>
      <c r="H183" s="2">
        <v>41</v>
      </c>
      <c r="I183" s="2">
        <v>62</v>
      </c>
      <c r="J183" s="2">
        <v>54</v>
      </c>
      <c r="K183" s="2">
        <v>53</v>
      </c>
      <c r="L183" s="2">
        <v>44</v>
      </c>
      <c r="M183" s="2">
        <v>115</v>
      </c>
      <c r="N183" s="2">
        <f aca="true" t="shared" si="43" ref="N183:N200">SUM(F183:M183)</f>
        <v>387</v>
      </c>
      <c r="O183" s="5">
        <f aca="true" t="shared" si="44" ref="O183:O201">(1*G183+1.5*H183+2*I183+2.5*J183+3*K183+3.5*L183+4*M183)/N183</f>
        <v>2.872093023255814</v>
      </c>
      <c r="P183" s="5">
        <f aca="true" t="shared" si="45" ref="P183:P201">SQRT((F183*0^2+G183*1^2+H183*1.5^2+I183*2^2+J183*2.5^2+K183*3^2+L183*3.5^2+M183*4^2)/N183-O183^2)</f>
        <v>0.9637065137149623</v>
      </c>
      <c r="Q183" s="2">
        <v>5</v>
      </c>
      <c r="R183" s="2">
        <v>0</v>
      </c>
      <c r="S183" s="33"/>
    </row>
    <row r="184" spans="1:19" ht="19.5" customHeight="1">
      <c r="A184" s="2">
        <v>2</v>
      </c>
      <c r="B184" s="3" t="s">
        <v>434</v>
      </c>
      <c r="C184" s="3" t="s">
        <v>34</v>
      </c>
      <c r="D184" s="2">
        <v>1</v>
      </c>
      <c r="E184" s="14">
        <f t="shared" si="42"/>
        <v>108</v>
      </c>
      <c r="F184" s="2">
        <v>3</v>
      </c>
      <c r="G184" s="2">
        <v>2</v>
      </c>
      <c r="H184" s="2">
        <v>5</v>
      </c>
      <c r="I184" s="2">
        <v>2</v>
      </c>
      <c r="J184" s="2">
        <v>7</v>
      </c>
      <c r="K184" s="2">
        <v>13</v>
      </c>
      <c r="L184" s="2">
        <v>9</v>
      </c>
      <c r="M184" s="2">
        <v>67</v>
      </c>
      <c r="N184" s="2">
        <f t="shared" si="43"/>
        <v>108</v>
      </c>
      <c r="O184" s="5">
        <f t="shared" si="44"/>
        <v>3.4212962962962963</v>
      </c>
      <c r="P184" s="5">
        <f t="shared" si="45"/>
        <v>0.9626401702576566</v>
      </c>
      <c r="Q184" s="2">
        <v>0</v>
      </c>
      <c r="R184" s="2">
        <v>0</v>
      </c>
      <c r="S184" s="33"/>
    </row>
    <row r="185" spans="1:19" ht="19.5" customHeight="1">
      <c r="A185" s="2">
        <v>3</v>
      </c>
      <c r="B185" s="3" t="s">
        <v>435</v>
      </c>
      <c r="C185" s="3" t="s">
        <v>436</v>
      </c>
      <c r="D185" s="2">
        <v>3</v>
      </c>
      <c r="E185" s="14">
        <f t="shared" si="42"/>
        <v>405</v>
      </c>
      <c r="F185" s="2">
        <v>16</v>
      </c>
      <c r="G185" s="2">
        <v>108</v>
      </c>
      <c r="H185" s="2">
        <v>63</v>
      </c>
      <c r="I185" s="2">
        <v>68</v>
      </c>
      <c r="J185" s="2">
        <v>47</v>
      </c>
      <c r="K185" s="2">
        <v>40</v>
      </c>
      <c r="L185" s="2">
        <v>21</v>
      </c>
      <c r="M185" s="2">
        <v>42</v>
      </c>
      <c r="N185" s="2">
        <f t="shared" si="43"/>
        <v>405</v>
      </c>
      <c r="O185" s="5">
        <f t="shared" si="44"/>
        <v>2.0185185185185186</v>
      </c>
      <c r="P185" s="5">
        <f t="shared" si="45"/>
        <v>1.0594793866067989</v>
      </c>
      <c r="Q185" s="2">
        <v>0</v>
      </c>
      <c r="R185" s="2">
        <v>0</v>
      </c>
      <c r="S185" s="33"/>
    </row>
    <row r="186" spans="1:19" ht="19.5" customHeight="1">
      <c r="A186" s="2">
        <v>4</v>
      </c>
      <c r="B186" s="3" t="s">
        <v>437</v>
      </c>
      <c r="C186" s="8" t="s">
        <v>438</v>
      </c>
      <c r="D186" s="2">
        <v>1</v>
      </c>
      <c r="E186" s="14">
        <f t="shared" si="42"/>
        <v>201</v>
      </c>
      <c r="F186" s="2">
        <v>0</v>
      </c>
      <c r="G186" s="2">
        <v>25</v>
      </c>
      <c r="H186" s="2">
        <v>13</v>
      </c>
      <c r="I186" s="2">
        <v>16</v>
      </c>
      <c r="J186" s="2">
        <v>20</v>
      </c>
      <c r="K186" s="2">
        <v>27</v>
      </c>
      <c r="L186" s="2">
        <v>31</v>
      </c>
      <c r="M186" s="2">
        <v>69</v>
      </c>
      <c r="N186" s="2">
        <f t="shared" si="43"/>
        <v>201</v>
      </c>
      <c r="O186" s="5">
        <f t="shared" si="44"/>
        <v>2.945273631840796</v>
      </c>
      <c r="P186" s="5">
        <f t="shared" si="45"/>
        <v>1.061300267812531</v>
      </c>
      <c r="Q186" s="2">
        <v>0</v>
      </c>
      <c r="R186" s="2">
        <v>0</v>
      </c>
      <c r="S186" s="33"/>
    </row>
    <row r="187" spans="1:19" ht="19.5" customHeight="1">
      <c r="A187" s="2">
        <v>5</v>
      </c>
      <c r="B187" s="3" t="s">
        <v>439</v>
      </c>
      <c r="C187" s="8" t="s">
        <v>44</v>
      </c>
      <c r="D187" s="2">
        <v>2</v>
      </c>
      <c r="E187" s="14">
        <f t="shared" si="42"/>
        <v>122</v>
      </c>
      <c r="F187" s="2">
        <v>0</v>
      </c>
      <c r="G187" s="2">
        <v>3</v>
      </c>
      <c r="H187" s="2">
        <v>4</v>
      </c>
      <c r="I187" s="2">
        <v>8</v>
      </c>
      <c r="J187" s="2">
        <v>10</v>
      </c>
      <c r="K187" s="2">
        <v>7</v>
      </c>
      <c r="L187" s="2">
        <v>16</v>
      </c>
      <c r="M187" s="2">
        <v>74</v>
      </c>
      <c r="N187" s="2">
        <f t="shared" si="43"/>
        <v>122</v>
      </c>
      <c r="O187" s="5">
        <f t="shared" si="44"/>
        <v>3.4672131147540983</v>
      </c>
      <c r="P187" s="5">
        <f t="shared" si="45"/>
        <v>0.8241679980491428</v>
      </c>
      <c r="Q187" s="2">
        <v>0</v>
      </c>
      <c r="R187" s="2">
        <v>0</v>
      </c>
      <c r="S187" s="33"/>
    </row>
    <row r="188" spans="1:19" ht="19.5" customHeight="1">
      <c r="A188" s="2">
        <v>6</v>
      </c>
      <c r="B188" s="3" t="s">
        <v>440</v>
      </c>
      <c r="C188" s="8" t="s">
        <v>87</v>
      </c>
      <c r="D188" s="2">
        <v>3</v>
      </c>
      <c r="E188" s="14">
        <f t="shared" si="42"/>
        <v>515</v>
      </c>
      <c r="F188" s="2">
        <v>65</v>
      </c>
      <c r="G188" s="2">
        <v>80</v>
      </c>
      <c r="H188" s="2">
        <v>50</v>
      </c>
      <c r="I188" s="2">
        <v>73</v>
      </c>
      <c r="J188" s="2">
        <v>54</v>
      </c>
      <c r="K188" s="2">
        <v>61</v>
      </c>
      <c r="L188" s="2">
        <v>56</v>
      </c>
      <c r="M188" s="2">
        <v>67</v>
      </c>
      <c r="N188" s="2">
        <f t="shared" si="43"/>
        <v>506</v>
      </c>
      <c r="O188" s="5">
        <f t="shared" si="44"/>
        <v>2.1403162055335967</v>
      </c>
      <c r="P188" s="5">
        <f t="shared" si="45"/>
        <v>1.2660335725143423</v>
      </c>
      <c r="Q188" s="2">
        <v>2</v>
      </c>
      <c r="R188" s="2">
        <v>7</v>
      </c>
      <c r="S188" s="33"/>
    </row>
    <row r="189" spans="1:19" ht="19.5" customHeight="1">
      <c r="A189" s="2">
        <v>7</v>
      </c>
      <c r="B189" s="3" t="s">
        <v>441</v>
      </c>
      <c r="C189" s="8" t="s">
        <v>442</v>
      </c>
      <c r="D189" s="2">
        <v>1</v>
      </c>
      <c r="E189" s="14">
        <f t="shared" si="42"/>
        <v>272</v>
      </c>
      <c r="F189" s="2">
        <v>0</v>
      </c>
      <c r="G189" s="2">
        <v>0</v>
      </c>
      <c r="H189" s="2">
        <v>0</v>
      </c>
      <c r="I189" s="2">
        <v>14</v>
      </c>
      <c r="J189" s="2">
        <v>46</v>
      </c>
      <c r="K189" s="2">
        <v>51</v>
      </c>
      <c r="L189" s="2">
        <v>64</v>
      </c>
      <c r="M189" s="2">
        <v>94</v>
      </c>
      <c r="N189" s="2">
        <f t="shared" si="43"/>
        <v>269</v>
      </c>
      <c r="O189" s="5">
        <f t="shared" si="44"/>
        <v>3.3308550185873607</v>
      </c>
      <c r="P189" s="5">
        <f t="shared" si="45"/>
        <v>0.6278952371172409</v>
      </c>
      <c r="Q189" s="2">
        <v>3</v>
      </c>
      <c r="R189" s="2">
        <v>0</v>
      </c>
      <c r="S189" s="33"/>
    </row>
    <row r="190" spans="1:19" ht="19.5" customHeight="1">
      <c r="A190" s="2">
        <v>8</v>
      </c>
      <c r="B190" s="3" t="s">
        <v>443</v>
      </c>
      <c r="C190" s="8" t="s">
        <v>444</v>
      </c>
      <c r="D190" s="2">
        <v>2</v>
      </c>
      <c r="E190" s="14">
        <f t="shared" si="42"/>
        <v>129</v>
      </c>
      <c r="F190" s="2">
        <v>0</v>
      </c>
      <c r="G190" s="2">
        <v>0</v>
      </c>
      <c r="H190" s="2">
        <v>11</v>
      </c>
      <c r="I190" s="2">
        <v>21</v>
      </c>
      <c r="J190" s="2">
        <v>43</v>
      </c>
      <c r="K190" s="2">
        <v>39</v>
      </c>
      <c r="L190" s="2">
        <v>14</v>
      </c>
      <c r="M190" s="2">
        <v>0</v>
      </c>
      <c r="N190" s="2">
        <f t="shared" si="43"/>
        <v>128</v>
      </c>
      <c r="O190" s="5">
        <f t="shared" si="44"/>
        <v>2.59375</v>
      </c>
      <c r="P190" s="5">
        <f t="shared" si="45"/>
        <v>0.5510997527671374</v>
      </c>
      <c r="Q190" s="2">
        <v>1</v>
      </c>
      <c r="R190" s="2">
        <v>0</v>
      </c>
      <c r="S190" s="33"/>
    </row>
    <row r="191" spans="1:19" ht="19.5" customHeight="1">
      <c r="A191" s="2">
        <v>9</v>
      </c>
      <c r="B191" s="3" t="s">
        <v>445</v>
      </c>
      <c r="C191" s="8" t="s">
        <v>438</v>
      </c>
      <c r="D191" s="2">
        <v>1</v>
      </c>
      <c r="E191" s="14">
        <f t="shared" si="42"/>
        <v>118</v>
      </c>
      <c r="F191" s="2">
        <v>35</v>
      </c>
      <c r="G191" s="2">
        <v>19</v>
      </c>
      <c r="H191" s="2">
        <v>8</v>
      </c>
      <c r="I191" s="2">
        <v>9</v>
      </c>
      <c r="J191" s="2">
        <v>8</v>
      </c>
      <c r="K191" s="2">
        <v>11</v>
      </c>
      <c r="L191" s="2">
        <v>9</v>
      </c>
      <c r="M191" s="2">
        <v>16</v>
      </c>
      <c r="N191" s="2">
        <f t="shared" si="43"/>
        <v>115</v>
      </c>
      <c r="O191" s="5">
        <f t="shared" si="44"/>
        <v>1.7173913043478262</v>
      </c>
      <c r="P191" s="5">
        <f t="shared" si="45"/>
        <v>1.471660456441913</v>
      </c>
      <c r="Q191" s="2">
        <v>3</v>
      </c>
      <c r="R191" s="2">
        <v>0</v>
      </c>
      <c r="S191" s="33"/>
    </row>
    <row r="192" spans="1:19" ht="19.5" customHeight="1">
      <c r="A192" s="2">
        <v>10</v>
      </c>
      <c r="B192" s="3" t="s">
        <v>446</v>
      </c>
      <c r="C192" s="8" t="s">
        <v>447</v>
      </c>
      <c r="D192" s="2">
        <v>1</v>
      </c>
      <c r="E192" s="14">
        <f t="shared" si="42"/>
        <v>73</v>
      </c>
      <c r="F192" s="2">
        <v>5</v>
      </c>
      <c r="G192" s="2">
        <v>7</v>
      </c>
      <c r="H192" s="2">
        <v>10</v>
      </c>
      <c r="I192" s="2">
        <v>19</v>
      </c>
      <c r="J192" s="2">
        <v>14</v>
      </c>
      <c r="K192" s="2">
        <v>10</v>
      </c>
      <c r="L192" s="2">
        <v>5</v>
      </c>
      <c r="M192" s="2">
        <v>2</v>
      </c>
      <c r="N192" s="2">
        <f t="shared" si="43"/>
        <v>72</v>
      </c>
      <c r="O192" s="5">
        <f t="shared" si="44"/>
        <v>2.0902777777777777</v>
      </c>
      <c r="P192" s="5">
        <f t="shared" si="45"/>
        <v>0.9254367921002711</v>
      </c>
      <c r="Q192" s="2">
        <v>1</v>
      </c>
      <c r="R192" s="2">
        <v>0</v>
      </c>
      <c r="S192" s="33"/>
    </row>
    <row r="193" spans="1:19" ht="19.5" customHeight="1">
      <c r="A193" s="2">
        <v>11</v>
      </c>
      <c r="B193" s="3" t="s">
        <v>448</v>
      </c>
      <c r="C193" s="8" t="s">
        <v>449</v>
      </c>
      <c r="D193" s="2">
        <v>1</v>
      </c>
      <c r="E193" s="14">
        <f t="shared" si="42"/>
        <v>73</v>
      </c>
      <c r="F193" s="2">
        <v>8</v>
      </c>
      <c r="G193" s="2">
        <v>9</v>
      </c>
      <c r="H193" s="2">
        <v>6</v>
      </c>
      <c r="I193" s="2">
        <v>18</v>
      </c>
      <c r="J193" s="2">
        <v>13</v>
      </c>
      <c r="K193" s="2">
        <v>12</v>
      </c>
      <c r="L193" s="2">
        <v>6</v>
      </c>
      <c r="M193" s="2">
        <v>1</v>
      </c>
      <c r="N193" s="2">
        <f t="shared" si="43"/>
        <v>73</v>
      </c>
      <c r="O193" s="5">
        <f t="shared" si="44"/>
        <v>2.0205479452054793</v>
      </c>
      <c r="P193" s="5">
        <f t="shared" si="45"/>
        <v>1.0150860553450887</v>
      </c>
      <c r="Q193" s="2">
        <v>0</v>
      </c>
      <c r="R193" s="2">
        <v>0</v>
      </c>
      <c r="S193" s="33"/>
    </row>
    <row r="194" spans="1:19" ht="19.5" customHeight="1">
      <c r="A194" s="2">
        <v>12</v>
      </c>
      <c r="B194" s="3" t="s">
        <v>450</v>
      </c>
      <c r="C194" s="8" t="s">
        <v>451</v>
      </c>
      <c r="D194" s="2">
        <v>1</v>
      </c>
      <c r="E194" s="14">
        <f t="shared" si="42"/>
        <v>104</v>
      </c>
      <c r="F194" s="2">
        <v>7</v>
      </c>
      <c r="G194" s="2">
        <v>20</v>
      </c>
      <c r="H194" s="2">
        <v>14</v>
      </c>
      <c r="I194" s="2">
        <v>11</v>
      </c>
      <c r="J194" s="2">
        <v>15</v>
      </c>
      <c r="K194" s="2">
        <v>6</v>
      </c>
      <c r="L194" s="2">
        <v>15</v>
      </c>
      <c r="M194" s="2">
        <v>10</v>
      </c>
      <c r="N194" s="2">
        <f t="shared" si="43"/>
        <v>98</v>
      </c>
      <c r="O194" s="5">
        <f t="shared" si="44"/>
        <v>2.1530612244897958</v>
      </c>
      <c r="P194" s="5">
        <f t="shared" si="45"/>
        <v>1.1636680291070334</v>
      </c>
      <c r="Q194" s="2">
        <v>4</v>
      </c>
      <c r="R194" s="2">
        <v>2</v>
      </c>
      <c r="S194" s="33"/>
    </row>
    <row r="195" spans="1:19" ht="19.5" customHeight="1">
      <c r="A195" s="2">
        <v>13</v>
      </c>
      <c r="B195" s="3" t="s">
        <v>452</v>
      </c>
      <c r="C195" s="8" t="s">
        <v>453</v>
      </c>
      <c r="D195" s="2">
        <v>1</v>
      </c>
      <c r="E195" s="14">
        <f t="shared" si="42"/>
        <v>104</v>
      </c>
      <c r="F195" s="2">
        <v>3</v>
      </c>
      <c r="G195" s="2">
        <v>18</v>
      </c>
      <c r="H195" s="2">
        <v>1</v>
      </c>
      <c r="I195" s="2">
        <v>22</v>
      </c>
      <c r="J195" s="2">
        <v>27</v>
      </c>
      <c r="K195" s="2">
        <v>15</v>
      </c>
      <c r="L195" s="2">
        <v>7</v>
      </c>
      <c r="M195" s="2">
        <v>9</v>
      </c>
      <c r="N195" s="2">
        <f t="shared" si="43"/>
        <v>102</v>
      </c>
      <c r="O195" s="5">
        <f t="shared" si="44"/>
        <v>2.3186274509803924</v>
      </c>
      <c r="P195" s="5">
        <f t="shared" si="45"/>
        <v>0.9568873550355002</v>
      </c>
      <c r="Q195" s="2">
        <v>0</v>
      </c>
      <c r="R195" s="2">
        <v>2</v>
      </c>
      <c r="S195" s="33"/>
    </row>
    <row r="196" spans="1:19" ht="19.5" customHeight="1">
      <c r="A196" s="2">
        <v>14</v>
      </c>
      <c r="B196" s="3" t="s">
        <v>454</v>
      </c>
      <c r="C196" s="8" t="s">
        <v>436</v>
      </c>
      <c r="D196" s="2">
        <v>2</v>
      </c>
      <c r="E196" s="14">
        <f t="shared" si="42"/>
        <v>276</v>
      </c>
      <c r="F196" s="2">
        <v>25</v>
      </c>
      <c r="G196" s="2">
        <v>28</v>
      </c>
      <c r="H196" s="2">
        <v>23</v>
      </c>
      <c r="I196" s="2">
        <v>19</v>
      </c>
      <c r="J196" s="2">
        <v>39</v>
      </c>
      <c r="K196" s="2">
        <v>53</v>
      </c>
      <c r="L196" s="2">
        <v>43</v>
      </c>
      <c r="M196" s="2">
        <v>42</v>
      </c>
      <c r="N196" s="2">
        <f t="shared" si="43"/>
        <v>272</v>
      </c>
      <c r="O196" s="5">
        <f t="shared" si="44"/>
        <v>2.483455882352941</v>
      </c>
      <c r="P196" s="5">
        <f t="shared" si="45"/>
        <v>1.2091494815124675</v>
      </c>
      <c r="Q196" s="2">
        <v>0</v>
      </c>
      <c r="R196" s="2">
        <v>4</v>
      </c>
      <c r="S196" s="33"/>
    </row>
    <row r="197" spans="1:19" ht="19.5" customHeight="1">
      <c r="A197" s="2">
        <v>15</v>
      </c>
      <c r="B197" s="3" t="s">
        <v>455</v>
      </c>
      <c r="C197" s="8" t="s">
        <v>456</v>
      </c>
      <c r="D197" s="2">
        <v>2</v>
      </c>
      <c r="E197" s="14">
        <f t="shared" si="42"/>
        <v>248</v>
      </c>
      <c r="F197" s="2">
        <v>14</v>
      </c>
      <c r="G197" s="2">
        <v>15</v>
      </c>
      <c r="H197" s="2">
        <v>24</v>
      </c>
      <c r="I197" s="2">
        <v>60</v>
      </c>
      <c r="J197" s="2">
        <v>58</v>
      </c>
      <c r="K197" s="2">
        <v>31</v>
      </c>
      <c r="L197" s="2">
        <v>25</v>
      </c>
      <c r="M197" s="2">
        <v>19</v>
      </c>
      <c r="N197" s="2">
        <f t="shared" si="43"/>
        <v>246</v>
      </c>
      <c r="O197" s="5">
        <f t="shared" si="44"/>
        <v>2.3272357723577235</v>
      </c>
      <c r="P197" s="5">
        <f t="shared" si="45"/>
        <v>0.9635797086803467</v>
      </c>
      <c r="Q197" s="2">
        <v>2</v>
      </c>
      <c r="R197" s="2">
        <v>0</v>
      </c>
      <c r="S197" s="33"/>
    </row>
    <row r="198" spans="1:19" ht="19.5" customHeight="1">
      <c r="A198" s="2">
        <v>16</v>
      </c>
      <c r="B198" s="3" t="s">
        <v>457</v>
      </c>
      <c r="C198" s="8" t="s">
        <v>458</v>
      </c>
      <c r="D198" s="2">
        <v>2</v>
      </c>
      <c r="E198" s="14">
        <f t="shared" si="42"/>
        <v>289</v>
      </c>
      <c r="F198" s="2">
        <v>10</v>
      </c>
      <c r="G198" s="2">
        <v>35</v>
      </c>
      <c r="H198" s="2">
        <v>50</v>
      </c>
      <c r="I198" s="2">
        <v>65</v>
      </c>
      <c r="J198" s="2">
        <v>54</v>
      </c>
      <c r="K198" s="2">
        <v>31</v>
      </c>
      <c r="L198" s="2">
        <v>18</v>
      </c>
      <c r="M198" s="2">
        <v>23</v>
      </c>
      <c r="N198" s="2">
        <f t="shared" si="43"/>
        <v>286</v>
      </c>
      <c r="O198" s="5">
        <f t="shared" si="44"/>
        <v>2.1783216783216783</v>
      </c>
      <c r="P198" s="5">
        <f t="shared" si="45"/>
        <v>0.9450008221508143</v>
      </c>
      <c r="Q198" s="2">
        <v>0</v>
      </c>
      <c r="R198" s="2">
        <v>3</v>
      </c>
      <c r="S198" s="33"/>
    </row>
    <row r="199" spans="1:19" ht="19.5" customHeight="1">
      <c r="A199" s="2">
        <v>17</v>
      </c>
      <c r="B199" s="3" t="s">
        <v>459</v>
      </c>
      <c r="C199" s="3" t="s">
        <v>460</v>
      </c>
      <c r="D199" s="2">
        <v>4</v>
      </c>
      <c r="E199" s="14">
        <f t="shared" si="42"/>
        <v>28</v>
      </c>
      <c r="F199" s="2">
        <v>0</v>
      </c>
      <c r="G199" s="2">
        <v>7</v>
      </c>
      <c r="H199" s="2">
        <v>2</v>
      </c>
      <c r="I199" s="2">
        <v>4</v>
      </c>
      <c r="J199" s="2">
        <v>3</v>
      </c>
      <c r="K199" s="2">
        <v>4</v>
      </c>
      <c r="L199" s="2">
        <v>2</v>
      </c>
      <c r="M199" s="2">
        <v>6</v>
      </c>
      <c r="N199" s="2">
        <f t="shared" si="43"/>
        <v>28</v>
      </c>
      <c r="O199" s="5">
        <f t="shared" si="44"/>
        <v>2.4464285714285716</v>
      </c>
      <c r="P199" s="5">
        <f t="shared" si="45"/>
        <v>1.120740234608086</v>
      </c>
      <c r="Q199" s="2">
        <v>0</v>
      </c>
      <c r="R199" s="2">
        <v>0</v>
      </c>
      <c r="S199" s="33"/>
    </row>
    <row r="200" spans="1:19" ht="19.5" customHeight="1">
      <c r="A200" s="2">
        <v>18</v>
      </c>
      <c r="B200" s="3" t="s">
        <v>459</v>
      </c>
      <c r="C200" s="8" t="s">
        <v>460</v>
      </c>
      <c r="D200" s="2">
        <v>4</v>
      </c>
      <c r="E200" s="14">
        <f t="shared" si="42"/>
        <v>39</v>
      </c>
      <c r="F200" s="2">
        <v>0</v>
      </c>
      <c r="G200" s="2">
        <v>7</v>
      </c>
      <c r="H200" s="2">
        <v>5</v>
      </c>
      <c r="I200" s="2">
        <v>6</v>
      </c>
      <c r="J200" s="2">
        <v>7</v>
      </c>
      <c r="K200" s="2">
        <v>2</v>
      </c>
      <c r="L200" s="2">
        <v>6</v>
      </c>
      <c r="M200" s="2">
        <v>6</v>
      </c>
      <c r="N200" s="2">
        <f t="shared" si="43"/>
        <v>39</v>
      </c>
      <c r="O200" s="5">
        <f t="shared" si="44"/>
        <v>2.4358974358974357</v>
      </c>
      <c r="P200" s="5">
        <f t="shared" si="45"/>
        <v>1.0388571579427128</v>
      </c>
      <c r="Q200" s="2">
        <v>0</v>
      </c>
      <c r="R200" s="2">
        <v>0</v>
      </c>
      <c r="S200" s="33"/>
    </row>
    <row r="201" spans="1:19" ht="21.75">
      <c r="A201" s="66" t="s">
        <v>11</v>
      </c>
      <c r="B201" s="67"/>
      <c r="C201" s="67"/>
      <c r="D201" s="68"/>
      <c r="E201" s="34">
        <f aca="true" t="shared" si="46" ref="E201:N201">SUM(E183:E200)</f>
        <v>3496</v>
      </c>
      <c r="F201" s="34">
        <f t="shared" si="46"/>
        <v>191</v>
      </c>
      <c r="G201" s="34">
        <f t="shared" si="46"/>
        <v>401</v>
      </c>
      <c r="H201" s="34">
        <f t="shared" si="46"/>
        <v>330</v>
      </c>
      <c r="I201" s="34">
        <f t="shared" si="46"/>
        <v>497</v>
      </c>
      <c r="J201" s="34">
        <f t="shared" si="46"/>
        <v>519</v>
      </c>
      <c r="K201" s="34">
        <f t="shared" si="46"/>
        <v>466</v>
      </c>
      <c r="L201" s="34">
        <f t="shared" si="46"/>
        <v>391</v>
      </c>
      <c r="M201" s="34">
        <f t="shared" si="46"/>
        <v>662</v>
      </c>
      <c r="N201" s="34">
        <f t="shared" si="46"/>
        <v>3457</v>
      </c>
      <c r="O201" s="59">
        <f t="shared" si="44"/>
        <v>2.4882846398611513</v>
      </c>
      <c r="P201" s="59">
        <f t="shared" si="45"/>
        <v>1.146837980097062</v>
      </c>
      <c r="Q201" s="34">
        <f>SUM(Q183:Q200)</f>
        <v>21</v>
      </c>
      <c r="R201" s="34">
        <f>SUM(R183:R200)</f>
        <v>18</v>
      </c>
      <c r="S201" s="33"/>
    </row>
    <row r="202" spans="1:19" ht="21.75">
      <c r="A202" s="66" t="s">
        <v>12</v>
      </c>
      <c r="B202" s="67" t="s">
        <v>12</v>
      </c>
      <c r="C202" s="67"/>
      <c r="D202" s="68"/>
      <c r="E202" s="35">
        <f aca="true" t="shared" si="47" ref="E202:N202">E201*100/$E$201</f>
        <v>100</v>
      </c>
      <c r="F202" s="35">
        <f t="shared" si="47"/>
        <v>5.463386727688787</v>
      </c>
      <c r="G202" s="35">
        <f t="shared" si="47"/>
        <v>11.47025171624714</v>
      </c>
      <c r="H202" s="35">
        <f t="shared" si="47"/>
        <v>9.439359267734554</v>
      </c>
      <c r="I202" s="35">
        <f t="shared" si="47"/>
        <v>14.2162471395881</v>
      </c>
      <c r="J202" s="35">
        <f t="shared" si="47"/>
        <v>14.845537757437071</v>
      </c>
      <c r="K202" s="35">
        <f t="shared" si="47"/>
        <v>13.329519450800916</v>
      </c>
      <c r="L202" s="35">
        <f t="shared" si="47"/>
        <v>11.18421052631579</v>
      </c>
      <c r="M202" s="35">
        <f t="shared" si="47"/>
        <v>18.93592677345538</v>
      </c>
      <c r="N202" s="35">
        <f t="shared" si="47"/>
        <v>98.88443935926773</v>
      </c>
      <c r="O202" s="60"/>
      <c r="P202" s="60"/>
      <c r="Q202" s="35">
        <f>Q201*100/$E$201</f>
        <v>0.6006864988558352</v>
      </c>
      <c r="R202" s="35">
        <f>R201*100/$E$201</f>
        <v>0.5148741418764302</v>
      </c>
      <c r="S202" s="33"/>
    </row>
  </sheetData>
  <mergeCells count="112">
    <mergeCell ref="A2:A3"/>
    <mergeCell ref="B2:B3"/>
    <mergeCell ref="C2:C3"/>
    <mergeCell ref="D2:D3"/>
    <mergeCell ref="E2:E3"/>
    <mergeCell ref="F2:M2"/>
    <mergeCell ref="N2:N3"/>
    <mergeCell ref="O2:O3"/>
    <mergeCell ref="P2:P3"/>
    <mergeCell ref="Q2:R2"/>
    <mergeCell ref="O19:O20"/>
    <mergeCell ref="P19:P20"/>
    <mergeCell ref="A19:D19"/>
    <mergeCell ref="A20:D20"/>
    <mergeCell ref="A25:A26"/>
    <mergeCell ref="B25:B26"/>
    <mergeCell ref="C25:C26"/>
    <mergeCell ref="D25:D26"/>
    <mergeCell ref="P25:P26"/>
    <mergeCell ref="Q25:R25"/>
    <mergeCell ref="A59:D59"/>
    <mergeCell ref="O59:O60"/>
    <mergeCell ref="P59:P60"/>
    <mergeCell ref="A60:D60"/>
    <mergeCell ref="E25:E26"/>
    <mergeCell ref="F25:M25"/>
    <mergeCell ref="N25:N26"/>
    <mergeCell ref="O25:O26"/>
    <mergeCell ref="N62:N63"/>
    <mergeCell ref="O62:O63"/>
    <mergeCell ref="A62:A63"/>
    <mergeCell ref="B62:B63"/>
    <mergeCell ref="C62:C63"/>
    <mergeCell ref="D62:D63"/>
    <mergeCell ref="P62:P63"/>
    <mergeCell ref="Q62:R62"/>
    <mergeCell ref="A109:D109"/>
    <mergeCell ref="O109:O110"/>
    <mergeCell ref="P109:P110"/>
    <mergeCell ref="A110:D110"/>
    <mergeCell ref="O84:O85"/>
    <mergeCell ref="P84:P85"/>
    <mergeCell ref="E62:E63"/>
    <mergeCell ref="F62:M62"/>
    <mergeCell ref="A112:A113"/>
    <mergeCell ref="B112:B113"/>
    <mergeCell ref="C112:C113"/>
    <mergeCell ref="D112:D113"/>
    <mergeCell ref="P112:P113"/>
    <mergeCell ref="Q112:R112"/>
    <mergeCell ref="A131:D131"/>
    <mergeCell ref="O131:O132"/>
    <mergeCell ref="P131:P132"/>
    <mergeCell ref="A132:D132"/>
    <mergeCell ref="E112:E113"/>
    <mergeCell ref="F112:M112"/>
    <mergeCell ref="N112:N113"/>
    <mergeCell ref="O112:O113"/>
    <mergeCell ref="A136:A137"/>
    <mergeCell ref="B136:B137"/>
    <mergeCell ref="C136:C137"/>
    <mergeCell ref="D136:D137"/>
    <mergeCell ref="P136:P137"/>
    <mergeCell ref="Q136:R136"/>
    <mergeCell ref="A155:D155"/>
    <mergeCell ref="O155:O156"/>
    <mergeCell ref="P155:P156"/>
    <mergeCell ref="A156:D156"/>
    <mergeCell ref="E136:E137"/>
    <mergeCell ref="F136:M136"/>
    <mergeCell ref="N136:N137"/>
    <mergeCell ref="O136:O137"/>
    <mergeCell ref="A158:A159"/>
    <mergeCell ref="B158:B159"/>
    <mergeCell ref="C158:C159"/>
    <mergeCell ref="D158:D159"/>
    <mergeCell ref="P158:P159"/>
    <mergeCell ref="Q158:R158"/>
    <mergeCell ref="A178:D178"/>
    <mergeCell ref="O178:O179"/>
    <mergeCell ref="P178:P179"/>
    <mergeCell ref="A179:D179"/>
    <mergeCell ref="E158:E159"/>
    <mergeCell ref="F158:M158"/>
    <mergeCell ref="N158:N159"/>
    <mergeCell ref="O158:O159"/>
    <mergeCell ref="A181:A182"/>
    <mergeCell ref="B181:B182"/>
    <mergeCell ref="C181:C182"/>
    <mergeCell ref="D181:D182"/>
    <mergeCell ref="P181:P182"/>
    <mergeCell ref="Q181:R181"/>
    <mergeCell ref="A201:D201"/>
    <mergeCell ref="O201:O202"/>
    <mergeCell ref="P201:P202"/>
    <mergeCell ref="A202:D202"/>
    <mergeCell ref="E181:E182"/>
    <mergeCell ref="F181:M181"/>
    <mergeCell ref="N181:N182"/>
    <mergeCell ref="O181:O182"/>
    <mergeCell ref="A84:A85"/>
    <mergeCell ref="B84:B85"/>
    <mergeCell ref="C84:C85"/>
    <mergeCell ref="D84:D85"/>
    <mergeCell ref="A77:D77"/>
    <mergeCell ref="O77:O78"/>
    <mergeCell ref="P77:P78"/>
    <mergeCell ref="A78:D78"/>
    <mergeCell ref="E84:E85"/>
    <mergeCell ref="F84:M84"/>
    <mergeCell ref="N84:N85"/>
    <mergeCell ref="Q84:R84"/>
  </mergeCells>
  <printOptions horizontalCentered="1"/>
  <pageMargins left="0.75" right="0.75" top="0.75" bottom="0.75" header="0.25" footer="0.25"/>
  <pageSetup horizontalDpi="600" verticalDpi="600" orientation="landscape" paperSize="9" scale="95" r:id="rId2"/>
  <rowBreaks count="7" manualBreakCount="7">
    <brk id="23" max="255" man="1"/>
    <brk id="60" max="255" man="1"/>
    <brk id="82" max="255" man="1"/>
    <brk id="110" max="255" man="1"/>
    <brk id="134" max="255" man="1"/>
    <brk id="156" max="255" man="1"/>
    <brk id="179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BreakPreview" zoomScaleSheetLayoutView="100" workbookViewId="0" topLeftCell="A117">
      <selection activeCell="N98" sqref="N98"/>
    </sheetView>
  </sheetViews>
  <sheetFormatPr defaultColWidth="9.140625" defaultRowHeight="21.75"/>
  <cols>
    <col min="1" max="1" width="8.140625" style="27" customWidth="1"/>
    <col min="2" max="2" width="6.00390625" style="0" customWidth="1"/>
    <col min="4" max="11" width="7.28125" style="0" customWidth="1"/>
    <col min="13" max="14" width="7.28125" style="0" customWidth="1"/>
    <col min="15" max="16" width="7.140625" style="0" customWidth="1"/>
    <col min="17" max="17" width="8.57421875" style="0" bestFit="1" customWidth="1"/>
    <col min="18" max="18" width="9.57421875" style="0" bestFit="1" customWidth="1"/>
    <col min="19" max="19" width="7.7109375" style="0" customWidth="1"/>
  </cols>
  <sheetData>
    <row r="1" ht="21.75">
      <c r="D1" s="28" t="s">
        <v>474</v>
      </c>
    </row>
    <row r="2" spans="1:19" ht="29.25" customHeight="1">
      <c r="A2" s="77" t="s">
        <v>168</v>
      </c>
      <c r="B2" s="78" t="s">
        <v>2</v>
      </c>
      <c r="C2" s="46" t="s">
        <v>3</v>
      </c>
      <c r="D2" s="71" t="s">
        <v>4</v>
      </c>
      <c r="E2" s="71"/>
      <c r="F2" s="71"/>
      <c r="G2" s="71"/>
      <c r="H2" s="71"/>
      <c r="I2" s="71"/>
      <c r="J2" s="71"/>
      <c r="K2" s="71"/>
      <c r="L2" s="47" t="s">
        <v>5</v>
      </c>
      <c r="M2" s="44" t="s">
        <v>6</v>
      </c>
      <c r="N2" s="44" t="s">
        <v>7</v>
      </c>
      <c r="O2" s="69" t="s">
        <v>124</v>
      </c>
      <c r="P2" s="70"/>
      <c r="Q2" s="80" t="s">
        <v>169</v>
      </c>
      <c r="R2" s="81"/>
      <c r="S2" s="82"/>
    </row>
    <row r="3" spans="1:19" ht="21.75">
      <c r="A3" s="77"/>
      <c r="B3" s="79"/>
      <c r="C3" s="46"/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47"/>
      <c r="M3" s="44"/>
      <c r="N3" s="44"/>
      <c r="O3" s="2" t="s">
        <v>9</v>
      </c>
      <c r="P3" s="2" t="s">
        <v>10</v>
      </c>
      <c r="Q3" s="42" t="s">
        <v>484</v>
      </c>
      <c r="R3" s="2" t="s">
        <v>176</v>
      </c>
      <c r="S3" s="29" t="s">
        <v>177</v>
      </c>
    </row>
    <row r="4" spans="1:19" ht="21.75">
      <c r="A4" s="74">
        <v>1</v>
      </c>
      <c r="B4" s="2" t="s">
        <v>170</v>
      </c>
      <c r="C4" s="4">
        <f>SUM(D4:K4,O4:P4)</f>
        <v>385</v>
      </c>
      <c r="D4" s="4">
        <f>SUM(ชั้นภาค1!D5:D6)</f>
        <v>33</v>
      </c>
      <c r="E4" s="4">
        <f>SUM(ชั้นภาค1!E5:E6)</f>
        <v>42</v>
      </c>
      <c r="F4" s="4">
        <f>SUM(ชั้นภาค1!F5:F6)</f>
        <v>29</v>
      </c>
      <c r="G4" s="4">
        <f>SUM(ชั้นภาค1!G5:G6)</f>
        <v>44</v>
      </c>
      <c r="H4" s="4">
        <f>SUM(ชั้นภาค1!H5:H6)</f>
        <v>43</v>
      </c>
      <c r="I4" s="4">
        <f>SUM(ชั้นภาค1!I5:I6)</f>
        <v>69</v>
      </c>
      <c r="J4" s="4">
        <f>SUM(ชั้นภาค1!J5:J6)</f>
        <v>60</v>
      </c>
      <c r="K4" s="4">
        <f>SUM(ชั้นภาค1!K5:K6)</f>
        <v>45</v>
      </c>
      <c r="L4" s="4">
        <f>SUM(D4:K4)</f>
        <v>365</v>
      </c>
      <c r="M4" s="5">
        <f>(1*E4+1.5*F4+2*G4+2.5*H4+3*I4+3.5*J4+4*K4)/L4</f>
        <v>2.4054794520547946</v>
      </c>
      <c r="N4" s="5">
        <f>SQRT((D4*0^2+E4*1^2+F4*1.5^2+G4*2^2+H4*2.5^2+I4*3^2+J4*3.5^2+K4*4^2)/L4-M4^2)</f>
        <v>1.1889779668867566</v>
      </c>
      <c r="O4" s="4">
        <f>SUM(ชั้นภาค1!O5:O6)</f>
        <v>20</v>
      </c>
      <c r="P4" s="4">
        <f>SUM(ชั้นภาค1!P5:P6)</f>
        <v>0</v>
      </c>
      <c r="Q4" s="5">
        <f>(D4+E4)*100/L4</f>
        <v>20.54794520547945</v>
      </c>
      <c r="R4" s="5">
        <f>(E4+F4+G4+H4+I4+J4+K4)*100/L4</f>
        <v>90.95890410958904</v>
      </c>
      <c r="S4" s="5">
        <f>(I4+J4+K4)*100/L4</f>
        <v>47.67123287671233</v>
      </c>
    </row>
    <row r="5" spans="1:19" ht="21.75">
      <c r="A5" s="75"/>
      <c r="B5" s="2" t="s">
        <v>171</v>
      </c>
      <c r="C5" s="4">
        <f aca="true" t="shared" si="0" ref="C5:C12">SUM(D5:K5,O5:P5)</f>
        <v>327</v>
      </c>
      <c r="D5" s="4">
        <f>SUM(ชั้นภาค1!D33:D35)</f>
        <v>29</v>
      </c>
      <c r="E5" s="4">
        <f>SUM(ชั้นภาค1!E33:E35)</f>
        <v>30</v>
      </c>
      <c r="F5" s="4">
        <f>SUM(ชั้นภาค1!F33:F35)</f>
        <v>35</v>
      </c>
      <c r="G5" s="4">
        <f>SUM(ชั้นภาค1!G33:G35)</f>
        <v>58</v>
      </c>
      <c r="H5" s="4">
        <f>SUM(ชั้นภาค1!H33:H35)</f>
        <v>65</v>
      </c>
      <c r="I5" s="4">
        <f>SUM(ชั้นภาค1!I33:I35)</f>
        <v>57</v>
      </c>
      <c r="J5" s="4">
        <f>SUM(ชั้นภาค1!J33:J35)</f>
        <v>30</v>
      </c>
      <c r="K5" s="4">
        <f>SUM(ชั้นภาค1!K33:K35)</f>
        <v>22</v>
      </c>
      <c r="L5" s="4">
        <f aca="true" t="shared" si="1" ref="L5:L12">SUM(D5:K5)</f>
        <v>326</v>
      </c>
      <c r="M5" s="5">
        <f aca="true" t="shared" si="2" ref="M5:M15">(1*E5+1.5*F5+2*G5+2.5*H5+3*I5+3.5*J5+4*K5)/L5</f>
        <v>2.223926380368098</v>
      </c>
      <c r="N5" s="5">
        <f aca="true" t="shared" si="3" ref="N5:N15">SQRT((D5*0^2+E5*1^2+F5*1.5^2+G5*2^2+H5*2.5^2+I5*3^2+J5*3.5^2+K5*4^2)/L5-M5^2)</f>
        <v>1.0612433011677396</v>
      </c>
      <c r="O5" s="4">
        <f>SUM(ชั้นภาค1!O33:O35)</f>
        <v>1</v>
      </c>
      <c r="P5" s="4">
        <f>SUM(ชั้นภาค1!P33:P35)</f>
        <v>0</v>
      </c>
      <c r="Q5" s="5">
        <f aca="true" t="shared" si="4" ref="Q5:Q16">(D5+E5)*100/L5</f>
        <v>18.098159509202453</v>
      </c>
      <c r="R5" s="5">
        <f aca="true" t="shared" si="5" ref="R5:R16">(E5+F5+G5+H5+I5+J5+K5)*100/L5</f>
        <v>91.1042944785276</v>
      </c>
      <c r="S5" s="5">
        <f aca="true" t="shared" si="6" ref="S5:S16">(I5+J5+K5)*100/L5</f>
        <v>33.43558282208589</v>
      </c>
    </row>
    <row r="6" spans="1:19" ht="21.75">
      <c r="A6" s="76"/>
      <c r="B6" s="2" t="s">
        <v>172</v>
      </c>
      <c r="C6" s="4">
        <f t="shared" si="0"/>
        <v>293</v>
      </c>
      <c r="D6" s="4">
        <f>SUM(ชั้นภาค1!D67)</f>
        <v>30</v>
      </c>
      <c r="E6" s="4">
        <f>SUM(ชั้นภาค1!E67)</f>
        <v>33</v>
      </c>
      <c r="F6" s="4">
        <f>SUM(ชั้นภาค1!F67)</f>
        <v>41</v>
      </c>
      <c r="G6" s="4">
        <f>SUM(ชั้นภาค1!G67)</f>
        <v>47</v>
      </c>
      <c r="H6" s="4">
        <f>SUM(ชั้นภาค1!H67)</f>
        <v>77</v>
      </c>
      <c r="I6" s="4">
        <f>SUM(ชั้นภาค1!I67)</f>
        <v>48</v>
      </c>
      <c r="J6" s="4">
        <f>SUM(ชั้นภาค1!J67)</f>
        <v>15</v>
      </c>
      <c r="K6" s="4">
        <f>SUM(ชั้นภาค1!K67)</f>
        <v>2</v>
      </c>
      <c r="L6" s="4">
        <f t="shared" si="1"/>
        <v>293</v>
      </c>
      <c r="M6" s="5">
        <f t="shared" si="2"/>
        <v>1.9982935153583619</v>
      </c>
      <c r="N6" s="5">
        <f t="shared" si="3"/>
        <v>0.9639387819162485</v>
      </c>
      <c r="O6" s="4">
        <f>SUM(ชั้นภาค1!O67)</f>
        <v>0</v>
      </c>
      <c r="P6" s="4">
        <f>SUM(ชั้นภาค1!P67)</f>
        <v>0</v>
      </c>
      <c r="Q6" s="5">
        <f t="shared" si="4"/>
        <v>21.501706484641637</v>
      </c>
      <c r="R6" s="5">
        <f t="shared" si="5"/>
        <v>89.76109215017065</v>
      </c>
      <c r="S6" s="5">
        <f t="shared" si="6"/>
        <v>22.18430034129693</v>
      </c>
    </row>
    <row r="7" spans="1:19" ht="21.75">
      <c r="A7" s="74">
        <v>2</v>
      </c>
      <c r="B7" s="2" t="s">
        <v>173</v>
      </c>
      <c r="C7" s="4">
        <f t="shared" si="0"/>
        <v>472</v>
      </c>
      <c r="D7" s="4">
        <f>SUM(ชั้นภาค2!F4,ชั้นภาค2!F16)</f>
        <v>23</v>
      </c>
      <c r="E7" s="4">
        <f>SUM(ชั้นภาค2!G4,ชั้นภาค2!G16)</f>
        <v>44</v>
      </c>
      <c r="F7" s="4">
        <f>SUM(ชั้นภาค2!H4,ชั้นภาค2!H16)</f>
        <v>51</v>
      </c>
      <c r="G7" s="4">
        <f>SUM(ชั้นภาค2!I4,ชั้นภาค2!I16)</f>
        <v>56</v>
      </c>
      <c r="H7" s="4">
        <f>SUM(ชั้นภาค2!J4,ชั้นภาค2!J16)</f>
        <v>75</v>
      </c>
      <c r="I7" s="4">
        <f>SUM(ชั้นภาค2!K4,ชั้นภาค2!K16)</f>
        <v>97</v>
      </c>
      <c r="J7" s="4">
        <f>SUM(ชั้นภาค2!L4,ชั้นภาค2!L16)</f>
        <v>64</v>
      </c>
      <c r="K7" s="4">
        <f>SUM(ชั้นภาค2!M4,ชั้นภาค2!M16)</f>
        <v>57</v>
      </c>
      <c r="L7" s="4">
        <f t="shared" si="1"/>
        <v>467</v>
      </c>
      <c r="M7" s="5">
        <f t="shared" si="2"/>
        <v>2.4903640256959316</v>
      </c>
      <c r="N7" s="5">
        <f t="shared" si="3"/>
        <v>1.0594801340389506</v>
      </c>
      <c r="O7" s="4">
        <f>SUM(ชั้นภาค2!Q4,ชั้นภาค2!Q16)</f>
        <v>5</v>
      </c>
      <c r="P7" s="4">
        <f>SUM(ชั้นภาค2!R4,ชั้นภาค2!R16)</f>
        <v>0</v>
      </c>
      <c r="Q7" s="5">
        <f t="shared" si="4"/>
        <v>14.346895074946467</v>
      </c>
      <c r="R7" s="5">
        <f t="shared" si="5"/>
        <v>95.07494646680942</v>
      </c>
      <c r="S7" s="5">
        <f t="shared" si="6"/>
        <v>46.680942184154176</v>
      </c>
    </row>
    <row r="8" spans="1:19" ht="21.75">
      <c r="A8" s="75"/>
      <c r="B8" s="2" t="s">
        <v>174</v>
      </c>
      <c r="C8" s="4">
        <f t="shared" si="0"/>
        <v>527</v>
      </c>
      <c r="D8" s="4">
        <f>SUM(ชั้นภาค2!F42,ชั้นภาค2!F54)</f>
        <v>47</v>
      </c>
      <c r="E8" s="4">
        <f>SUM(ชั้นภาค2!G42,ชั้นภาค2!G54)</f>
        <v>40</v>
      </c>
      <c r="F8" s="4">
        <f>SUM(ชั้นภาค2!H42,ชั้นภาค2!H54)</f>
        <v>64</v>
      </c>
      <c r="G8" s="4">
        <f>SUM(ชั้นภาค2!I42,ชั้นภาค2!I54)</f>
        <v>68</v>
      </c>
      <c r="H8" s="4">
        <f>SUM(ชั้นภาค2!J42,ชั้นภาค2!J54)</f>
        <v>92</v>
      </c>
      <c r="I8" s="4">
        <f>SUM(ชั้นภาค2!K42,ชั้นภาค2!K54)</f>
        <v>96</v>
      </c>
      <c r="J8" s="4">
        <f>SUM(ชั้นภาค2!L42,ชั้นภาค2!L54)</f>
        <v>73</v>
      </c>
      <c r="K8" s="4">
        <f>SUM(ชั้นภาค2!M42,ชั้นภาค2!M54)</f>
        <v>47</v>
      </c>
      <c r="L8" s="4">
        <f t="shared" si="1"/>
        <v>527</v>
      </c>
      <c r="M8" s="5">
        <f t="shared" si="2"/>
        <v>2.340607210626186</v>
      </c>
      <c r="N8" s="5">
        <f t="shared" si="3"/>
        <v>1.114090370775821</v>
      </c>
      <c r="O8" s="4">
        <f>SUM(ชั้นภาค2!Q42,ชั้นภาค2!Q54)</f>
        <v>0</v>
      </c>
      <c r="P8" s="4">
        <f>SUM(ชั้นภาค2!R42,ชั้นภาค2!R54)</f>
        <v>0</v>
      </c>
      <c r="Q8" s="5">
        <f t="shared" si="4"/>
        <v>16.50853889943074</v>
      </c>
      <c r="R8" s="5">
        <f t="shared" si="5"/>
        <v>91.08159392789373</v>
      </c>
      <c r="S8" s="5">
        <f t="shared" si="6"/>
        <v>40.98671726755218</v>
      </c>
    </row>
    <row r="9" spans="1:19" ht="21.75">
      <c r="A9" s="75"/>
      <c r="B9" s="2" t="s">
        <v>175</v>
      </c>
      <c r="C9" s="4">
        <f t="shared" si="0"/>
        <v>599</v>
      </c>
      <c r="D9" s="4">
        <f>SUM(ชั้นภาค2!F80,ชั้นภาค2!F93)</f>
        <v>61</v>
      </c>
      <c r="E9" s="4">
        <f>SUM(ชั้นภาค2!G80,ชั้นภาค2!G93)</f>
        <v>126</v>
      </c>
      <c r="F9" s="4">
        <f>SUM(ชั้นภาค2!H80,ชั้นภาค2!H93)</f>
        <v>78</v>
      </c>
      <c r="G9" s="4">
        <f>SUM(ชั้นภาค2!I80,ชั้นภาค2!I93)</f>
        <v>96</v>
      </c>
      <c r="H9" s="4">
        <f>SUM(ชั้นภาค2!J80,ชั้นภาค2!J93)</f>
        <v>72</v>
      </c>
      <c r="I9" s="4">
        <f>SUM(ชั้นภาค2!K80,ชั้นภาค2!K93)</f>
        <v>76</v>
      </c>
      <c r="J9" s="4">
        <f>SUM(ชั้นภาค2!L80,ชั้นภาค2!L93)</f>
        <v>51</v>
      </c>
      <c r="K9" s="4">
        <f>SUM(ชั้นภาค2!M80,ชั้นภาค2!M93)</f>
        <v>33</v>
      </c>
      <c r="L9" s="4">
        <f t="shared" si="1"/>
        <v>593</v>
      </c>
      <c r="M9" s="5">
        <f t="shared" si="2"/>
        <v>1.945193929173693</v>
      </c>
      <c r="N9" s="5">
        <f t="shared" si="3"/>
        <v>1.1083530789201057</v>
      </c>
      <c r="O9" s="4">
        <f>SUM(ชั้นภาค2!Q80,ชั้นภาค2!Q93)</f>
        <v>0</v>
      </c>
      <c r="P9" s="4">
        <f>SUM(ชั้นภาค2!R80,ชั้นภาค2!R93)</f>
        <v>6</v>
      </c>
      <c r="Q9" s="5">
        <f t="shared" si="4"/>
        <v>31.534569983136592</v>
      </c>
      <c r="R9" s="5">
        <f t="shared" si="5"/>
        <v>89.7133220910624</v>
      </c>
      <c r="S9" s="5">
        <f t="shared" si="6"/>
        <v>26.981450252951095</v>
      </c>
    </row>
    <row r="10" spans="1:19" ht="21.75">
      <c r="A10" s="75"/>
      <c r="B10" s="2" t="s">
        <v>170</v>
      </c>
      <c r="C10" s="4">
        <f t="shared" si="0"/>
        <v>361</v>
      </c>
      <c r="D10" s="4">
        <f>SUM(ชั้นภาค2!F117,ชั้นภาค2!F130)</f>
        <v>17</v>
      </c>
      <c r="E10" s="4">
        <f>SUM(ชั้นภาค2!G117,ชั้นภาค2!G130)</f>
        <v>40</v>
      </c>
      <c r="F10" s="4">
        <f>SUM(ชั้นภาค2!H117,ชั้นภาค2!H130)</f>
        <v>25</v>
      </c>
      <c r="G10" s="4">
        <f>SUM(ชั้นภาค2!I117,ชั้นภาค2!I130)</f>
        <v>30</v>
      </c>
      <c r="H10" s="4">
        <f>SUM(ชั้นภาค2!J117,ชั้นภาค2!J130)</f>
        <v>55</v>
      </c>
      <c r="I10" s="4">
        <f>SUM(ชั้นภาค2!K117,ชั้นภาค2!K130)</f>
        <v>69</v>
      </c>
      <c r="J10" s="4">
        <f>SUM(ชั้นภาค2!L117,ชั้นภาค2!L130)</f>
        <v>66</v>
      </c>
      <c r="K10" s="4">
        <f>SUM(ชั้นภาค2!M117,ชั้นภาค2!M130)</f>
        <v>52</v>
      </c>
      <c r="L10" s="4">
        <f t="shared" si="1"/>
        <v>354</v>
      </c>
      <c r="M10" s="5">
        <f t="shared" si="2"/>
        <v>2.6016949152542375</v>
      </c>
      <c r="N10" s="5">
        <f t="shared" si="3"/>
        <v>1.0961398409833913</v>
      </c>
      <c r="O10" s="4">
        <f>SUM(ชั้นภาค2!Q117,ชั้นภาค2!Q130)</f>
        <v>7</v>
      </c>
      <c r="P10" s="4">
        <f>SUM(ชั้นภาค2!R117,ชั้นภาค2!R130)</f>
        <v>0</v>
      </c>
      <c r="Q10" s="5">
        <f t="shared" si="4"/>
        <v>16.10169491525424</v>
      </c>
      <c r="R10" s="5">
        <f t="shared" si="5"/>
        <v>95.19774011299435</v>
      </c>
      <c r="S10" s="5">
        <f t="shared" si="6"/>
        <v>52.824858757062145</v>
      </c>
    </row>
    <row r="11" spans="1:19" ht="21.75">
      <c r="A11" s="75"/>
      <c r="B11" s="2" t="s">
        <v>171</v>
      </c>
      <c r="C11" s="4">
        <f t="shared" si="0"/>
        <v>396</v>
      </c>
      <c r="D11" s="4">
        <f>SUM(ชั้นภาค2!F150,ชั้นภาค2!F162:F163)</f>
        <v>5</v>
      </c>
      <c r="E11" s="4">
        <f>SUM(ชั้นภาค2!G150,ชั้นภาค2!G162:G163)</f>
        <v>37</v>
      </c>
      <c r="F11" s="4">
        <f>SUM(ชั้นภาค2!H150,ชั้นภาค2!H162:H163)</f>
        <v>31</v>
      </c>
      <c r="G11" s="4">
        <f>SUM(ชั้นภาค2!I150,ชั้นภาค2!I162:I163)</f>
        <v>90</v>
      </c>
      <c r="H11" s="4">
        <f>SUM(ชั้นภาค2!J150,ชั้นภาค2!J162:J163)</f>
        <v>63</v>
      </c>
      <c r="I11" s="4">
        <f>SUM(ชั้นภาค2!K150,ชั้นภาค2!K162:K163)</f>
        <v>88</v>
      </c>
      <c r="J11" s="4">
        <f>SUM(ชั้นภาค2!L150,ชั้นภาค2!L162:L163)</f>
        <v>39</v>
      </c>
      <c r="K11" s="4">
        <f>SUM(ชั้นภาค2!M150,ชั้นภาค2!M162:M163)</f>
        <v>37</v>
      </c>
      <c r="L11" s="4">
        <f t="shared" si="1"/>
        <v>390</v>
      </c>
      <c r="M11" s="5">
        <f t="shared" si="2"/>
        <v>2.485897435897436</v>
      </c>
      <c r="N11" s="5">
        <f t="shared" si="3"/>
        <v>0.8946743224921334</v>
      </c>
      <c r="O11" s="4">
        <f>SUM(ชั้นภาค2!Q150,ชั้นภาค2!Q162:Q163)</f>
        <v>2</v>
      </c>
      <c r="P11" s="4">
        <f>SUM(ชั้นภาค2!R150,ชั้นภาค2!R162:R163)</f>
        <v>4</v>
      </c>
      <c r="Q11" s="5">
        <f t="shared" si="4"/>
        <v>10.76923076923077</v>
      </c>
      <c r="R11" s="5">
        <f t="shared" si="5"/>
        <v>98.71794871794872</v>
      </c>
      <c r="S11" s="5">
        <f t="shared" si="6"/>
        <v>42.05128205128205</v>
      </c>
    </row>
    <row r="12" spans="1:19" ht="21.75">
      <c r="A12" s="76"/>
      <c r="B12" s="2" t="s">
        <v>172</v>
      </c>
      <c r="C12" s="4">
        <f t="shared" si="0"/>
        <v>359</v>
      </c>
      <c r="D12" s="4">
        <f>SUM(ชั้นภาค2!F190,ชั้นภาค2!F200)</f>
        <v>18</v>
      </c>
      <c r="E12" s="4">
        <f>SUM(ชั้นภาค2!G190,ชั้นภาค2!G200)</f>
        <v>59</v>
      </c>
      <c r="F12" s="4">
        <f>SUM(ชั้นภาค2!H190,ชั้นภาค2!H200)</f>
        <v>34</v>
      </c>
      <c r="G12" s="4">
        <f>SUM(ชั้นภาค2!I190,ชั้นภาค2!I200)</f>
        <v>66</v>
      </c>
      <c r="H12" s="4">
        <f>SUM(ชั้นภาค2!J190,ชั้นภาค2!J200)</f>
        <v>81</v>
      </c>
      <c r="I12" s="4">
        <f>SUM(ชั้นภาค2!K190,ชั้นภาค2!K200)</f>
        <v>64</v>
      </c>
      <c r="J12" s="4">
        <f>SUM(ชั้นภาค2!L190,ชั้นภาค2!L200)</f>
        <v>13</v>
      </c>
      <c r="K12" s="4">
        <f>SUM(ชั้นภาค2!M190,ชั้นภาค2!M200)</f>
        <v>21</v>
      </c>
      <c r="L12" s="4">
        <f t="shared" si="1"/>
        <v>356</v>
      </c>
      <c r="M12" s="5">
        <f t="shared" si="2"/>
        <v>2.151685393258427</v>
      </c>
      <c r="N12" s="5">
        <f t="shared" si="3"/>
        <v>0.9610519002401392</v>
      </c>
      <c r="O12" s="4">
        <f>SUM(ชั้นภาค2!Q190,ชั้นภาค2!Q200)</f>
        <v>0</v>
      </c>
      <c r="P12" s="4">
        <f>SUM(ชั้นภาค2!R190,ชั้นภาค2!R200)</f>
        <v>3</v>
      </c>
      <c r="Q12" s="5">
        <f t="shared" si="4"/>
        <v>21.629213483146067</v>
      </c>
      <c r="R12" s="5">
        <f t="shared" si="5"/>
        <v>94.9438202247191</v>
      </c>
      <c r="S12" s="5">
        <f t="shared" si="6"/>
        <v>27.528089887640448</v>
      </c>
    </row>
    <row r="13" spans="1:19" ht="21.75">
      <c r="A13" s="72" t="s">
        <v>482</v>
      </c>
      <c r="B13" s="73"/>
      <c r="C13" s="4">
        <f>SUM(C7:C9)</f>
        <v>1598</v>
      </c>
      <c r="D13" s="4">
        <f aca="true" t="shared" si="7" ref="D13:L13">SUM(D7:D9)</f>
        <v>131</v>
      </c>
      <c r="E13" s="4">
        <f t="shared" si="7"/>
        <v>210</v>
      </c>
      <c r="F13" s="4">
        <f t="shared" si="7"/>
        <v>193</v>
      </c>
      <c r="G13" s="4">
        <f t="shared" si="7"/>
        <v>220</v>
      </c>
      <c r="H13" s="4">
        <f t="shared" si="7"/>
        <v>239</v>
      </c>
      <c r="I13" s="4">
        <f t="shared" si="7"/>
        <v>269</v>
      </c>
      <c r="J13" s="4">
        <f t="shared" si="7"/>
        <v>188</v>
      </c>
      <c r="K13" s="4">
        <f t="shared" si="7"/>
        <v>137</v>
      </c>
      <c r="L13" s="4">
        <f t="shared" si="7"/>
        <v>1587</v>
      </c>
      <c r="M13" s="5">
        <f>(1*E13+1.5*F13+2*G13+2.5*H13+3*I13+3.5*J13+4*K13)/L13</f>
        <v>2.236925015752993</v>
      </c>
      <c r="N13" s="5">
        <f>SQRT((D13*0^2+E13*1^2+F13*1.5^2+G13*2^2+H13*2.5^2+I13*3^2+J13*3.5^2+K13*4^2)/L13-M13^2)</f>
        <v>1.1206140279642982</v>
      </c>
      <c r="O13" s="4">
        <f>SUM(O7:O9)</f>
        <v>5</v>
      </c>
      <c r="P13" s="4">
        <f>SUM(P7:P9)</f>
        <v>6</v>
      </c>
      <c r="Q13" s="5">
        <f t="shared" si="4"/>
        <v>21.48708254568368</v>
      </c>
      <c r="R13" s="5">
        <f>(E13+F13+G13+H13+I13+J13+K13)*100/L13</f>
        <v>91.74543163201008</v>
      </c>
      <c r="S13" s="5">
        <f>(I13+J13+K13)*100/L13</f>
        <v>37.42911153119093</v>
      </c>
    </row>
    <row r="14" spans="1:19" ht="21.75">
      <c r="A14" s="72" t="s">
        <v>483</v>
      </c>
      <c r="B14" s="73"/>
      <c r="C14" s="4">
        <f>SUM(C4:C6,C10:C12)</f>
        <v>2121</v>
      </c>
      <c r="D14" s="4">
        <f aca="true" t="shared" si="8" ref="D14:L14">SUM(D4:D6,D10:D12)</f>
        <v>132</v>
      </c>
      <c r="E14" s="4">
        <f t="shared" si="8"/>
        <v>241</v>
      </c>
      <c r="F14" s="4">
        <f t="shared" si="8"/>
        <v>195</v>
      </c>
      <c r="G14" s="4">
        <f t="shared" si="8"/>
        <v>335</v>
      </c>
      <c r="H14" s="4">
        <f t="shared" si="8"/>
        <v>384</v>
      </c>
      <c r="I14" s="4">
        <f t="shared" si="8"/>
        <v>395</v>
      </c>
      <c r="J14" s="4">
        <f t="shared" si="8"/>
        <v>223</v>
      </c>
      <c r="K14" s="4">
        <f t="shared" si="8"/>
        <v>179</v>
      </c>
      <c r="L14" s="4">
        <f t="shared" si="8"/>
        <v>2084</v>
      </c>
      <c r="M14" s="5">
        <f>(1*E14+1.5*F14+2*G14+2.5*H14+3*I14+3.5*J14+4*K14)/L14</f>
        <v>2.324856046065259</v>
      </c>
      <c r="N14" s="5">
        <f>SQRT((D14*0^2+E14*1^2+F14*1.5^2+G14*2^2+H14*2.5^2+I14*3^2+J14*3.5^2+K14*4^2)/L14-M14^2)</f>
        <v>1.052045913008386</v>
      </c>
      <c r="O14" s="4">
        <f>SUM(O4:O6,O10:O12)</f>
        <v>30</v>
      </c>
      <c r="P14" s="4">
        <f>SUM(P4:P6,P10:P12)</f>
        <v>7</v>
      </c>
      <c r="Q14" s="5">
        <f t="shared" si="4"/>
        <v>17.89827255278311</v>
      </c>
      <c r="R14" s="5">
        <f>(E14+F14+G14+H14+I14+J14+K14)*100/L14</f>
        <v>93.66602687140116</v>
      </c>
      <c r="S14" s="5">
        <f>(I14+J14+K14)*100/L14</f>
        <v>38.243761996161226</v>
      </c>
    </row>
    <row r="15" spans="1:19" ht="21.75">
      <c r="A15" s="72" t="s">
        <v>485</v>
      </c>
      <c r="B15" s="73"/>
      <c r="C15" s="14">
        <f>SUM(C4:C12)</f>
        <v>3719</v>
      </c>
      <c r="D15" s="14">
        <f aca="true" t="shared" si="9" ref="D15:L15">SUM(D4:D12)</f>
        <v>263</v>
      </c>
      <c r="E15" s="14">
        <f t="shared" si="9"/>
        <v>451</v>
      </c>
      <c r="F15" s="14">
        <f t="shared" si="9"/>
        <v>388</v>
      </c>
      <c r="G15" s="14">
        <f t="shared" si="9"/>
        <v>555</v>
      </c>
      <c r="H15" s="14">
        <f t="shared" si="9"/>
        <v>623</v>
      </c>
      <c r="I15" s="14">
        <f t="shared" si="9"/>
        <v>664</v>
      </c>
      <c r="J15" s="14">
        <f t="shared" si="9"/>
        <v>411</v>
      </c>
      <c r="K15" s="14">
        <f t="shared" si="9"/>
        <v>316</v>
      </c>
      <c r="L15" s="14">
        <f t="shared" si="9"/>
        <v>3671</v>
      </c>
      <c r="M15" s="5">
        <f t="shared" si="2"/>
        <v>2.2868428221193136</v>
      </c>
      <c r="N15" s="5">
        <f t="shared" si="3"/>
        <v>1.0830979645658718</v>
      </c>
      <c r="O15" s="4">
        <f>SUM(O4:O12)</f>
        <v>35</v>
      </c>
      <c r="P15" s="4">
        <f>SUM(P4:P12)</f>
        <v>13</v>
      </c>
      <c r="Q15" s="5">
        <f t="shared" si="4"/>
        <v>19.449741214927812</v>
      </c>
      <c r="R15" s="5">
        <f t="shared" si="5"/>
        <v>92.83573958049578</v>
      </c>
      <c r="S15" s="5">
        <f t="shared" si="6"/>
        <v>37.89158267502043</v>
      </c>
    </row>
    <row r="16" spans="1:19" ht="21.75">
      <c r="A16" s="72" t="s">
        <v>12</v>
      </c>
      <c r="B16" s="73"/>
      <c r="C16" s="5">
        <f>C15*100/$C$15</f>
        <v>100</v>
      </c>
      <c r="D16" s="5">
        <f aca="true" t="shared" si="10" ref="D16:L16">D15*100/$C$15</f>
        <v>7.071793492874429</v>
      </c>
      <c r="E16" s="5">
        <f t="shared" si="10"/>
        <v>12.12691583759075</v>
      </c>
      <c r="F16" s="5">
        <f t="shared" si="10"/>
        <v>10.43291207313794</v>
      </c>
      <c r="G16" s="5">
        <f t="shared" si="10"/>
        <v>14.923366496369992</v>
      </c>
      <c r="H16" s="5">
        <f t="shared" si="10"/>
        <v>16.751815004033343</v>
      </c>
      <c r="I16" s="5">
        <f t="shared" si="10"/>
        <v>17.854261898359773</v>
      </c>
      <c r="J16" s="5">
        <f t="shared" si="10"/>
        <v>11.051357891906427</v>
      </c>
      <c r="K16" s="5">
        <f t="shared" si="10"/>
        <v>8.496907770906157</v>
      </c>
      <c r="L16" s="5">
        <f t="shared" si="10"/>
        <v>98.70933046517881</v>
      </c>
      <c r="M16" s="5"/>
      <c r="N16" s="5"/>
      <c r="O16" s="5">
        <f>O15*100/$C$15</f>
        <v>0.9411132024737833</v>
      </c>
      <c r="P16" s="5">
        <f>P15*100/$C$15</f>
        <v>0.34955633234740524</v>
      </c>
      <c r="Q16" s="5">
        <f t="shared" si="4"/>
        <v>19.449741214927812</v>
      </c>
      <c r="R16" s="5">
        <f t="shared" si="5"/>
        <v>92.8357395804958</v>
      </c>
      <c r="S16" s="5">
        <f t="shared" si="6"/>
        <v>37.89158267502043</v>
      </c>
    </row>
    <row r="18" ht="21.75">
      <c r="D18" s="28" t="s">
        <v>475</v>
      </c>
    </row>
    <row r="19" spans="1:19" ht="25.5" customHeight="1">
      <c r="A19" s="77" t="s">
        <v>168</v>
      </c>
      <c r="B19" s="78" t="s">
        <v>2</v>
      </c>
      <c r="C19" s="46" t="s">
        <v>3</v>
      </c>
      <c r="D19" s="71" t="s">
        <v>4</v>
      </c>
      <c r="E19" s="71"/>
      <c r="F19" s="71"/>
      <c r="G19" s="71"/>
      <c r="H19" s="71"/>
      <c r="I19" s="71"/>
      <c r="J19" s="71"/>
      <c r="K19" s="71"/>
      <c r="L19" s="47" t="s">
        <v>5</v>
      </c>
      <c r="M19" s="44" t="s">
        <v>6</v>
      </c>
      <c r="N19" s="44" t="s">
        <v>7</v>
      </c>
      <c r="O19" s="69" t="s">
        <v>124</v>
      </c>
      <c r="P19" s="70"/>
      <c r="Q19" s="80" t="s">
        <v>169</v>
      </c>
      <c r="R19" s="81"/>
      <c r="S19" s="82"/>
    </row>
    <row r="20" spans="1:19" ht="21.75">
      <c r="A20" s="77"/>
      <c r="B20" s="79"/>
      <c r="C20" s="46"/>
      <c r="D20" s="2">
        <v>0</v>
      </c>
      <c r="E20" s="2">
        <v>1</v>
      </c>
      <c r="F20" s="2">
        <v>1.5</v>
      </c>
      <c r="G20" s="2">
        <v>2</v>
      </c>
      <c r="H20" s="2">
        <v>2.5</v>
      </c>
      <c r="I20" s="2">
        <v>3</v>
      </c>
      <c r="J20" s="2">
        <v>3.5</v>
      </c>
      <c r="K20" s="2">
        <v>4</v>
      </c>
      <c r="L20" s="47"/>
      <c r="M20" s="44"/>
      <c r="N20" s="44"/>
      <c r="O20" s="2" t="s">
        <v>9</v>
      </c>
      <c r="P20" s="2" t="s">
        <v>10</v>
      </c>
      <c r="Q20" s="42" t="s">
        <v>484</v>
      </c>
      <c r="R20" s="2" t="s">
        <v>176</v>
      </c>
      <c r="S20" s="29" t="s">
        <v>177</v>
      </c>
    </row>
    <row r="21" spans="1:19" ht="21.75">
      <c r="A21" s="74">
        <v>1</v>
      </c>
      <c r="B21" s="2" t="s">
        <v>170</v>
      </c>
      <c r="C21" s="4">
        <f>SUM(D21:K21,O21:P21)</f>
        <v>477</v>
      </c>
      <c r="D21" s="4">
        <f>SUM(ชั้นภาค1!D7:D9)</f>
        <v>55</v>
      </c>
      <c r="E21" s="4">
        <f>SUM(ชั้นภาค1!E7:E9)</f>
        <v>47</v>
      </c>
      <c r="F21" s="4">
        <f>SUM(ชั้นภาค1!F7:F9)</f>
        <v>66</v>
      </c>
      <c r="G21" s="4">
        <f>SUM(ชั้นภาค1!G7:G9)</f>
        <v>78</v>
      </c>
      <c r="H21" s="4">
        <f>SUM(ชั้นภาค1!H7:H9)</f>
        <v>69</v>
      </c>
      <c r="I21" s="4">
        <f>SUM(ชั้นภาค1!I7:I9)</f>
        <v>51</v>
      </c>
      <c r="J21" s="4">
        <f>SUM(ชั้นภาค1!J7:J9)</f>
        <v>29</v>
      </c>
      <c r="K21" s="4">
        <f>SUM(ชั้นภาค1!K7:K9)</f>
        <v>77</v>
      </c>
      <c r="L21" s="4">
        <f>SUM(D21:K21)</f>
        <v>472</v>
      </c>
      <c r="M21" s="5">
        <f>(1*E21+1.5*F21+2*G21+2.5*H21+3*I21+3.5*J21+4*K21)/L21</f>
        <v>2.1970338983050848</v>
      </c>
      <c r="N21" s="5">
        <f>SQRT((D21*0^2+E21*1^2+F21*1.5^2+G21*2^2+H21*2.5^2+I21*3^2+J21*3.5^2+K21*4^2)/L21-M21^2)</f>
        <v>1.2235990323922474</v>
      </c>
      <c r="O21" s="4">
        <f>SUM(ชั้นภาค1!O7:O9)</f>
        <v>0</v>
      </c>
      <c r="P21" s="4">
        <f>SUM(ชั้นภาค1!P7:P9)</f>
        <v>5</v>
      </c>
      <c r="Q21" s="5">
        <f>(D21+E21)*100/L21</f>
        <v>21.610169491525422</v>
      </c>
      <c r="R21" s="5">
        <f>(E21+F21+G21+H21+I21+J21+K21)*100/L21</f>
        <v>88.34745762711864</v>
      </c>
      <c r="S21" s="5">
        <f>(I21+J21+K21)*100/L21</f>
        <v>33.26271186440678</v>
      </c>
    </row>
    <row r="22" spans="1:19" ht="21.75">
      <c r="A22" s="75"/>
      <c r="B22" s="2" t="s">
        <v>171</v>
      </c>
      <c r="C22" s="4">
        <f aca="true" t="shared" si="11" ref="C22:C29">SUM(D22:K22,O22:P22)</f>
        <v>414</v>
      </c>
      <c r="D22" s="4">
        <f>SUM(ชั้นภาค1!D36:D38)</f>
        <v>41</v>
      </c>
      <c r="E22" s="4">
        <f>SUM(ชั้นภาค1!E36:E38)</f>
        <v>50</v>
      </c>
      <c r="F22" s="4">
        <f>SUM(ชั้นภาค1!F36:F38)</f>
        <v>44</v>
      </c>
      <c r="G22" s="4">
        <f>SUM(ชั้นภาค1!G36:G38)</f>
        <v>43</v>
      </c>
      <c r="H22" s="4">
        <f>SUM(ชั้นภาค1!H36:H38)</f>
        <v>61</v>
      </c>
      <c r="I22" s="4">
        <f>SUM(ชั้นภาค1!I36:I38)</f>
        <v>58</v>
      </c>
      <c r="J22" s="4">
        <f>SUM(ชั้นภาค1!J36:J38)</f>
        <v>45</v>
      </c>
      <c r="K22" s="4">
        <f>SUM(ชั้นภาค1!K36:K38)</f>
        <v>51</v>
      </c>
      <c r="L22" s="4">
        <f aca="true" t="shared" si="12" ref="L22:L29">SUM(D22:K22)</f>
        <v>393</v>
      </c>
      <c r="M22" s="5">
        <f aca="true" t="shared" si="13" ref="M22:M31">(1*E22+1.5*F22+2*G22+2.5*H22+3*I22+3.5*J22+4*K22)/L22</f>
        <v>2.2646310432569976</v>
      </c>
      <c r="N22" s="5">
        <f aca="true" t="shared" si="14" ref="N22:N31">SQRT((D22*0^2+E22*1^2+F22*1.5^2+G22*2^2+H22*2.5^2+I22*3^2+J22*3.5^2+K22*4^2)/L22-M22^2)</f>
        <v>1.2106171238727477</v>
      </c>
      <c r="O22" s="4">
        <f>SUM(ชั้นภาค1!O36:O38)</f>
        <v>0</v>
      </c>
      <c r="P22" s="4">
        <f>SUM(ชั้นภาค1!P36:P38)</f>
        <v>21</v>
      </c>
      <c r="Q22" s="5">
        <f aca="true" t="shared" si="15" ref="Q22:Q33">(D22+E22)*100/L22</f>
        <v>23.155216284987276</v>
      </c>
      <c r="R22" s="5">
        <f aca="true" t="shared" si="16" ref="R22:R31">(E22+F22+G22+H22+I22+J22+K22)*100/L22</f>
        <v>89.56743002544529</v>
      </c>
      <c r="S22" s="5">
        <f aca="true" t="shared" si="17" ref="S22:S31">(I22+J22+K22)*100/L22</f>
        <v>39.18575063613232</v>
      </c>
    </row>
    <row r="23" spans="1:19" ht="21.75">
      <c r="A23" s="76"/>
      <c r="B23" s="2" t="s">
        <v>172</v>
      </c>
      <c r="C23" s="4">
        <f t="shared" si="11"/>
        <v>293</v>
      </c>
      <c r="D23" s="4">
        <f>SUM(ชั้นภาค1!D68:D70)</f>
        <v>7</v>
      </c>
      <c r="E23" s="4">
        <f>SUM(ชั้นภาค1!E68:E70)</f>
        <v>32</v>
      </c>
      <c r="F23" s="4">
        <f>SUM(ชั้นภาค1!F68:F70)</f>
        <v>37</v>
      </c>
      <c r="G23" s="4">
        <f>SUM(ชั้นภาค1!G68:G70)</f>
        <v>73</v>
      </c>
      <c r="H23" s="4">
        <f>SUM(ชั้นภาค1!H68:H70)</f>
        <v>48</v>
      </c>
      <c r="I23" s="4">
        <f>SUM(ชั้นภาค1!I68:I70)</f>
        <v>48</v>
      </c>
      <c r="J23" s="4">
        <f>SUM(ชั้นภาค1!J68:J70)</f>
        <v>21</v>
      </c>
      <c r="K23" s="4">
        <f>SUM(ชั้นภาค1!K68:K70)</f>
        <v>25</v>
      </c>
      <c r="L23" s="4">
        <f t="shared" si="12"/>
        <v>291</v>
      </c>
      <c r="M23" s="5">
        <f t="shared" si="13"/>
        <v>2.3058419243986252</v>
      </c>
      <c r="N23" s="5">
        <f t="shared" si="14"/>
        <v>0.9255444552186505</v>
      </c>
      <c r="O23" s="4">
        <f>SUM(ชั้นภาค1!O68:O70)</f>
        <v>1</v>
      </c>
      <c r="P23" s="4">
        <f>SUM(ชั้นภาค1!P68:P70)</f>
        <v>1</v>
      </c>
      <c r="Q23" s="5">
        <f t="shared" si="15"/>
        <v>13.402061855670103</v>
      </c>
      <c r="R23" s="5">
        <f t="shared" si="16"/>
        <v>97.59450171821305</v>
      </c>
      <c r="S23" s="5">
        <f t="shared" si="17"/>
        <v>32.302405498281786</v>
      </c>
    </row>
    <row r="24" spans="1:19" ht="21.75">
      <c r="A24" s="74">
        <v>2</v>
      </c>
      <c r="B24" s="2" t="s">
        <v>173</v>
      </c>
      <c r="C24" s="4">
        <f t="shared" si="11"/>
        <v>595</v>
      </c>
      <c r="D24" s="4">
        <f>SUM(ชั้นภาค2!F5,ชั้นภาค2!F17)</f>
        <v>21</v>
      </c>
      <c r="E24" s="4">
        <f>SUM(ชั้นภาค2!G5,ชั้นภาค2!G17)</f>
        <v>76</v>
      </c>
      <c r="F24" s="4">
        <f>SUM(ชั้นภาค2!H5,ชั้นภาค2!H17)</f>
        <v>74</v>
      </c>
      <c r="G24" s="4">
        <f>SUM(ชั้นภาค2!I5,ชั้นภาค2!I17)</f>
        <v>88</v>
      </c>
      <c r="H24" s="4">
        <f>SUM(ชั้นภาค2!J5,ชั้นภาค2!J17)</f>
        <v>87</v>
      </c>
      <c r="I24" s="4">
        <f>SUM(ชั้นภาค2!K5,ชั้นภาค2!K17)</f>
        <v>83</v>
      </c>
      <c r="J24" s="4">
        <f>SUM(ชั้นภาค2!L5,ชั้นภาค2!L17)</f>
        <v>65</v>
      </c>
      <c r="K24" s="4">
        <f>SUM(ชั้นภาค2!M5,ชั้นภาค2!M17)</f>
        <v>101</v>
      </c>
      <c r="L24" s="4">
        <f t="shared" si="12"/>
        <v>595</v>
      </c>
      <c r="M24" s="5">
        <f t="shared" si="13"/>
        <v>2.4554621848739497</v>
      </c>
      <c r="N24" s="5">
        <f t="shared" si="14"/>
        <v>1.0924259857236558</v>
      </c>
      <c r="O24" s="4">
        <f>SUM(ชั้นภาค2!Q5,ชั้นภาค2!Q17)</f>
        <v>0</v>
      </c>
      <c r="P24" s="4">
        <f>SUM(ชั้นภาค2!R5,ชั้นภาค2!R17)</f>
        <v>0</v>
      </c>
      <c r="Q24" s="5">
        <f t="shared" si="15"/>
        <v>16.30252100840336</v>
      </c>
      <c r="R24" s="5">
        <f t="shared" si="16"/>
        <v>96.47058823529412</v>
      </c>
      <c r="S24" s="5">
        <f t="shared" si="17"/>
        <v>41.84873949579832</v>
      </c>
    </row>
    <row r="25" spans="1:19" ht="21.75">
      <c r="A25" s="75"/>
      <c r="B25" s="2" t="s">
        <v>174</v>
      </c>
      <c r="C25" s="4">
        <f t="shared" si="11"/>
        <v>606</v>
      </c>
      <c r="D25" s="4">
        <f>SUM(ชั้นภาค2!F43,ชั้นภาค2!F55)</f>
        <v>38</v>
      </c>
      <c r="E25" s="4">
        <f>SUM(ชั้นภาค2!G43,ชั้นภาค2!G55)</f>
        <v>84</v>
      </c>
      <c r="F25" s="4">
        <f>SUM(ชั้นภาค2!H43,ชั้นภาค2!H55)</f>
        <v>90</v>
      </c>
      <c r="G25" s="4">
        <f>SUM(ชั้นภาค2!I43,ชั้นภาค2!I55)</f>
        <v>98</v>
      </c>
      <c r="H25" s="4">
        <f>SUM(ชั้นภาค2!J43,ชั้นภาค2!J55)</f>
        <v>104</v>
      </c>
      <c r="I25" s="4">
        <f>SUM(ชั้นภาค2!K43,ชั้นภาค2!K55)</f>
        <v>72</v>
      </c>
      <c r="J25" s="4">
        <f>SUM(ชั้นภาค2!L43,ชั้นภาค2!L55)</f>
        <v>44</v>
      </c>
      <c r="K25" s="4">
        <f>SUM(ชั้นภาค2!M43,ชั้นภาค2!M55)</f>
        <v>75</v>
      </c>
      <c r="L25" s="4">
        <f t="shared" si="12"/>
        <v>605</v>
      </c>
      <c r="M25" s="5">
        <f t="shared" si="13"/>
        <v>2.2231404958677685</v>
      </c>
      <c r="N25" s="5">
        <f t="shared" si="14"/>
        <v>1.094974268959047</v>
      </c>
      <c r="O25" s="4">
        <f>SUM(ชั้นภาค2!Q43,ชั้นภาค2!Q55)</f>
        <v>0</v>
      </c>
      <c r="P25" s="4">
        <f>SUM(ชั้นภาค2!R43,ชั้นภาค2!R55)</f>
        <v>1</v>
      </c>
      <c r="Q25" s="5">
        <f t="shared" si="15"/>
        <v>20.165289256198346</v>
      </c>
      <c r="R25" s="5">
        <f t="shared" si="16"/>
        <v>93.71900826446281</v>
      </c>
      <c r="S25" s="5">
        <f t="shared" si="17"/>
        <v>31.570247933884296</v>
      </c>
    </row>
    <row r="26" spans="1:19" ht="21.75">
      <c r="A26" s="75"/>
      <c r="B26" s="2" t="s">
        <v>175</v>
      </c>
      <c r="C26" s="4">
        <f t="shared" si="11"/>
        <v>789</v>
      </c>
      <c r="D26" s="4">
        <f>SUM(ชั้นภาค2!F81,ชั้นภาค2!F92)</f>
        <v>38</v>
      </c>
      <c r="E26" s="4">
        <f>SUM(ชั้นภาค2!G81,ชั้นภาค2!G92)</f>
        <v>118</v>
      </c>
      <c r="F26" s="4">
        <f>SUM(ชั้นภาค2!H81,ชั้นภาค2!H92)</f>
        <v>109</v>
      </c>
      <c r="G26" s="4">
        <f>SUM(ชั้นภาค2!I81,ชั้นภาค2!I92)</f>
        <v>128</v>
      </c>
      <c r="H26" s="4">
        <f>SUM(ชั้นภาค2!J81,ชั้นภาค2!J92)</f>
        <v>117</v>
      </c>
      <c r="I26" s="4">
        <f>SUM(ชั้นภาค2!K81,ชั้นภาค2!K92)</f>
        <v>87</v>
      </c>
      <c r="J26" s="4">
        <f>SUM(ชั้นภาค2!L81,ชั้นภาค2!L92)</f>
        <v>59</v>
      </c>
      <c r="K26" s="4">
        <f>SUM(ชั้นภาค2!M81,ชั้นภาค2!M92)</f>
        <v>111</v>
      </c>
      <c r="L26" s="4">
        <f t="shared" si="12"/>
        <v>767</v>
      </c>
      <c r="M26" s="5">
        <f t="shared" si="13"/>
        <v>2.270534550195567</v>
      </c>
      <c r="N26" s="5">
        <f t="shared" si="14"/>
        <v>1.1035760769161396</v>
      </c>
      <c r="O26" s="4">
        <f>SUM(ชั้นภาค2!Q81,ชั้นภาค2!Q92)</f>
        <v>5</v>
      </c>
      <c r="P26" s="4">
        <f>SUM(ชั้นภาค2!R81,ชั้นภาค2!R92)</f>
        <v>17</v>
      </c>
      <c r="Q26" s="5">
        <f t="shared" si="15"/>
        <v>20.338983050847457</v>
      </c>
      <c r="R26" s="5">
        <f t="shared" si="16"/>
        <v>95.04563233376793</v>
      </c>
      <c r="S26" s="5">
        <f t="shared" si="17"/>
        <v>33.507170795306386</v>
      </c>
    </row>
    <row r="27" spans="1:19" ht="21.75">
      <c r="A27" s="75"/>
      <c r="B27" s="2" t="s">
        <v>170</v>
      </c>
      <c r="C27" s="4">
        <f t="shared" si="11"/>
        <v>448</v>
      </c>
      <c r="D27" s="4">
        <f>SUM(ชั้นภาค2!F118,ชั้นภาค2!F131:F132)</f>
        <v>17</v>
      </c>
      <c r="E27" s="4">
        <f>SUM(ชั้นภาค2!G118,ชั้นภาค2!G131:G132)</f>
        <v>24</v>
      </c>
      <c r="F27" s="4">
        <f>SUM(ชั้นภาค2!H118,ชั้นภาค2!H131:H132)</f>
        <v>57</v>
      </c>
      <c r="G27" s="4">
        <f>SUM(ชั้นภาค2!I118,ชั้นภาค2!I131:I132)</f>
        <v>73</v>
      </c>
      <c r="H27" s="4">
        <f>SUM(ชั้นภาค2!J118,ชั้นภาค2!J131:J132)</f>
        <v>63</v>
      </c>
      <c r="I27" s="4">
        <f>SUM(ชั้นภาค2!K118,ชั้นภาค2!K131:K132)</f>
        <v>60</v>
      </c>
      <c r="J27" s="4">
        <f>SUM(ชั้นภาค2!L118,ชั้นภาค2!L131:L132)</f>
        <v>71</v>
      </c>
      <c r="K27" s="4">
        <f>SUM(ชั้นภาค2!M118,ชั้นภาค2!M131:M132)</f>
        <v>80</v>
      </c>
      <c r="L27" s="4">
        <f t="shared" si="12"/>
        <v>445</v>
      </c>
      <c r="M27" s="5">
        <f t="shared" si="13"/>
        <v>2.6101123595505618</v>
      </c>
      <c r="N27" s="5">
        <f t="shared" si="14"/>
        <v>1.0558605781110684</v>
      </c>
      <c r="O27" s="4">
        <f>SUM(ชั้นภาค2!Q118,ชั้นภาค2!Q131:Q132)</f>
        <v>0</v>
      </c>
      <c r="P27" s="4">
        <f>SUM(ชั้นภาค2!R118,ชั้นภาค2!R131:R132)</f>
        <v>3</v>
      </c>
      <c r="Q27" s="5">
        <f t="shared" si="15"/>
        <v>9.213483146067416</v>
      </c>
      <c r="R27" s="5">
        <f t="shared" si="16"/>
        <v>96.17977528089888</v>
      </c>
      <c r="S27" s="5">
        <f t="shared" si="17"/>
        <v>47.41573033707865</v>
      </c>
    </row>
    <row r="28" spans="1:19" ht="21.75">
      <c r="A28" s="75"/>
      <c r="B28" s="2" t="s">
        <v>171</v>
      </c>
      <c r="C28" s="4">
        <f t="shared" si="11"/>
        <v>404</v>
      </c>
      <c r="D28" s="4">
        <f>SUM(ชั้นภาค2!F151,ชั้นภาค2!F161,ชั้นภาค2!F164)</f>
        <v>53</v>
      </c>
      <c r="E28" s="4">
        <f>SUM(ชั้นภาค2!G151,ชั้นภาค2!G161,ชั้นภาค2!G164)</f>
        <v>43</v>
      </c>
      <c r="F28" s="4">
        <f>SUM(ชั้นภาค2!H151,ชั้นภาค2!H161,ชั้นภาค2!H164)</f>
        <v>22</v>
      </c>
      <c r="G28" s="4">
        <f>SUM(ชั้นภาค2!I151,ชั้นภาค2!I161,ชั้นภาค2!I164)</f>
        <v>37</v>
      </c>
      <c r="H28" s="4">
        <f>SUM(ชั้นภาค2!J151,ชั้นภาค2!J161,ชั้นภาค2!J164)</f>
        <v>46</v>
      </c>
      <c r="I28" s="4">
        <f>SUM(ชั้นภาค2!K151,ชั้นภาค2!K161,ชั้นภาค2!K164)</f>
        <v>75</v>
      </c>
      <c r="J28" s="4">
        <f>SUM(ชั้นภาค2!L151,ชั้นภาค2!L161,ชั้นภาค2!L164)</f>
        <v>52</v>
      </c>
      <c r="K28" s="4">
        <f>SUM(ชั้นภาค2!M151,ชั้นภาค2!M161,ชั้นภาค2!M164)</f>
        <v>60</v>
      </c>
      <c r="L28" s="4">
        <f t="shared" si="12"/>
        <v>388</v>
      </c>
      <c r="M28" s="5">
        <f t="shared" si="13"/>
        <v>2.350515463917526</v>
      </c>
      <c r="N28" s="5">
        <f t="shared" si="14"/>
        <v>1.3006044361163018</v>
      </c>
      <c r="O28" s="4">
        <f>SUM(ชั้นภาค2!Q151,ชั้นภาค2!Q161,ชั้นภาค2!Q164)</f>
        <v>0</v>
      </c>
      <c r="P28" s="4">
        <f>SUM(ชั้นภาค2!R151,ชั้นภาค2!R161,ชั้นภาค2!R164)</f>
        <v>16</v>
      </c>
      <c r="Q28" s="5">
        <f t="shared" si="15"/>
        <v>24.742268041237114</v>
      </c>
      <c r="R28" s="5">
        <f t="shared" si="16"/>
        <v>86.34020618556701</v>
      </c>
      <c r="S28" s="5">
        <f t="shared" si="17"/>
        <v>48.1958762886598</v>
      </c>
    </row>
    <row r="29" spans="1:19" ht="21.75">
      <c r="A29" s="76"/>
      <c r="B29" s="2" t="s">
        <v>172</v>
      </c>
      <c r="C29" s="4">
        <f t="shared" si="11"/>
        <v>289</v>
      </c>
      <c r="D29" s="4">
        <f>SUM(ชั้นภาค2!F201:F203)</f>
        <v>5</v>
      </c>
      <c r="E29" s="4">
        <f>SUM(ชั้นภาค2!G201:G203)</f>
        <v>54</v>
      </c>
      <c r="F29" s="4">
        <f>SUM(ชั้นภาค2!H201:H203)</f>
        <v>41</v>
      </c>
      <c r="G29" s="4">
        <f>SUM(ชั้นภาค2!I201:I203)</f>
        <v>54</v>
      </c>
      <c r="H29" s="4">
        <f>SUM(ชั้นภาค2!J201:J203)</f>
        <v>48</v>
      </c>
      <c r="I29" s="4">
        <f>SUM(ชั้นภาค2!K201:K203)</f>
        <v>43</v>
      </c>
      <c r="J29" s="4">
        <f>SUM(ชั้นภาค2!L201:L203)</f>
        <v>26</v>
      </c>
      <c r="K29" s="4">
        <f>SUM(ชั้นภาค2!M201:M203)</f>
        <v>15</v>
      </c>
      <c r="L29" s="4">
        <f t="shared" si="12"/>
        <v>286</v>
      </c>
      <c r="M29" s="5">
        <f t="shared" si="13"/>
        <v>2.18006993006993</v>
      </c>
      <c r="N29" s="5">
        <f t="shared" si="14"/>
        <v>0.9320936629483045</v>
      </c>
      <c r="O29" s="4">
        <f>SUM(ชั้นภาค2!Q201:Q203)</f>
        <v>0</v>
      </c>
      <c r="P29" s="4">
        <f>SUM(ชั้นภาค2!R201:R203)</f>
        <v>3</v>
      </c>
      <c r="Q29" s="5">
        <f t="shared" si="15"/>
        <v>20.62937062937063</v>
      </c>
      <c r="R29" s="5">
        <f t="shared" si="16"/>
        <v>98.25174825174825</v>
      </c>
      <c r="S29" s="5">
        <f t="shared" si="17"/>
        <v>29.37062937062937</v>
      </c>
    </row>
    <row r="30" spans="1:19" ht="21.75">
      <c r="A30" s="72" t="s">
        <v>482</v>
      </c>
      <c r="B30" s="73"/>
      <c r="C30" s="4">
        <f>SUM(C24:C26)</f>
        <v>1990</v>
      </c>
      <c r="D30" s="4">
        <f aca="true" t="shared" si="18" ref="D30:L30">SUM(D24:D26)</f>
        <v>97</v>
      </c>
      <c r="E30" s="4">
        <f t="shared" si="18"/>
        <v>278</v>
      </c>
      <c r="F30" s="4">
        <f t="shared" si="18"/>
        <v>273</v>
      </c>
      <c r="G30" s="4">
        <f t="shared" si="18"/>
        <v>314</v>
      </c>
      <c r="H30" s="4">
        <f t="shared" si="18"/>
        <v>308</v>
      </c>
      <c r="I30" s="4">
        <f t="shared" si="18"/>
        <v>242</v>
      </c>
      <c r="J30" s="4">
        <f t="shared" si="18"/>
        <v>168</v>
      </c>
      <c r="K30" s="4">
        <f t="shared" si="18"/>
        <v>287</v>
      </c>
      <c r="L30" s="4">
        <f t="shared" si="18"/>
        <v>1967</v>
      </c>
      <c r="M30" s="5">
        <f t="shared" si="13"/>
        <v>2.311896288764616</v>
      </c>
      <c r="N30" s="5">
        <f t="shared" si="14"/>
        <v>1.1018082901796233</v>
      </c>
      <c r="O30" s="4">
        <f>SUM(O24:O26)</f>
        <v>5</v>
      </c>
      <c r="P30" s="4">
        <f>SUM(P24:P26)</f>
        <v>18</v>
      </c>
      <c r="Q30" s="5">
        <f t="shared" si="15"/>
        <v>19.064565327910525</v>
      </c>
      <c r="R30" s="5">
        <f t="shared" si="16"/>
        <v>95.06863243518048</v>
      </c>
      <c r="S30" s="5">
        <f t="shared" si="17"/>
        <v>35.43467208947636</v>
      </c>
    </row>
    <row r="31" spans="1:19" ht="21.75">
      <c r="A31" s="72" t="s">
        <v>483</v>
      </c>
      <c r="B31" s="73"/>
      <c r="C31" s="4">
        <f>SUM(C21:C23,C27:C29)</f>
        <v>2325</v>
      </c>
      <c r="D31" s="4">
        <f aca="true" t="shared" si="19" ref="D31:L31">SUM(D21:D23,D27:D29)</f>
        <v>178</v>
      </c>
      <c r="E31" s="4">
        <f t="shared" si="19"/>
        <v>250</v>
      </c>
      <c r="F31" s="4">
        <f t="shared" si="19"/>
        <v>267</v>
      </c>
      <c r="G31" s="4">
        <f t="shared" si="19"/>
        <v>358</v>
      </c>
      <c r="H31" s="4">
        <f t="shared" si="19"/>
        <v>335</v>
      </c>
      <c r="I31" s="4">
        <f t="shared" si="19"/>
        <v>335</v>
      </c>
      <c r="J31" s="4">
        <f t="shared" si="19"/>
        <v>244</v>
      </c>
      <c r="K31" s="4">
        <f t="shared" si="19"/>
        <v>308</v>
      </c>
      <c r="L31" s="4">
        <f t="shared" si="19"/>
        <v>2275</v>
      </c>
      <c r="M31" s="5">
        <f t="shared" si="13"/>
        <v>2.3274725274725276</v>
      </c>
      <c r="N31" s="5">
        <f t="shared" si="14"/>
        <v>1.145374446577028</v>
      </c>
      <c r="O31" s="4">
        <f>SUM(O21:O23,O27:O29)</f>
        <v>1</v>
      </c>
      <c r="P31" s="4">
        <f>SUM(P21:P23,P27:P29)</f>
        <v>49</v>
      </c>
      <c r="Q31" s="5">
        <f t="shared" si="15"/>
        <v>18.813186813186814</v>
      </c>
      <c r="R31" s="5">
        <f t="shared" si="16"/>
        <v>92.17582417582418</v>
      </c>
      <c r="S31" s="5">
        <f t="shared" si="17"/>
        <v>38.989010989010985</v>
      </c>
    </row>
    <row r="32" spans="1:19" ht="21.75">
      <c r="A32" s="72" t="s">
        <v>485</v>
      </c>
      <c r="B32" s="73"/>
      <c r="C32" s="14">
        <f>SUM(C21:C29)</f>
        <v>4315</v>
      </c>
      <c r="D32" s="14">
        <f aca="true" t="shared" si="20" ref="D32:L32">SUM(D21:D29)</f>
        <v>275</v>
      </c>
      <c r="E32" s="14">
        <f t="shared" si="20"/>
        <v>528</v>
      </c>
      <c r="F32" s="14">
        <f t="shared" si="20"/>
        <v>540</v>
      </c>
      <c r="G32" s="14">
        <f t="shared" si="20"/>
        <v>672</v>
      </c>
      <c r="H32" s="14">
        <f t="shared" si="20"/>
        <v>643</v>
      </c>
      <c r="I32" s="14">
        <f t="shared" si="20"/>
        <v>577</v>
      </c>
      <c r="J32" s="14">
        <f t="shared" si="20"/>
        <v>412</v>
      </c>
      <c r="K32" s="14">
        <f t="shared" si="20"/>
        <v>595</v>
      </c>
      <c r="L32" s="14">
        <f t="shared" si="20"/>
        <v>4242</v>
      </c>
      <c r="M32" s="5">
        <f>(1*E32+1.5*F32+2*G32+2.5*H32+3*I32+3.5*J32+4*K32)/L32</f>
        <v>2.3202498821310704</v>
      </c>
      <c r="N32" s="5">
        <f>SQRT((D32*0^2+E32*1^2+F32*1.5^2+G32*2^2+H32*2.5^2+I32*3^2+J32*3.5^2+K32*4^2)/L32-M32^2)</f>
        <v>1.1254095105816055</v>
      </c>
      <c r="O32" s="4">
        <f>SUM(O21:O29)</f>
        <v>6</v>
      </c>
      <c r="P32" s="4">
        <f>SUM(P21:P29)</f>
        <v>67</v>
      </c>
      <c r="Q32" s="5">
        <f t="shared" si="15"/>
        <v>18.92975011786893</v>
      </c>
      <c r="R32" s="5">
        <f>(E32+F32+G32+H32+I32+J32+K32)*100/L32</f>
        <v>93.51720886374352</v>
      </c>
      <c r="S32" s="5">
        <f>(I32+J32+K32)*100/L32</f>
        <v>37.34087694483734</v>
      </c>
    </row>
    <row r="33" spans="1:19" ht="21.75">
      <c r="A33" s="72" t="s">
        <v>12</v>
      </c>
      <c r="B33" s="73"/>
      <c r="C33" s="5">
        <f>C32*100/$C$32</f>
        <v>100</v>
      </c>
      <c r="D33" s="5">
        <f aca="true" t="shared" si="21" ref="D33:L33">D32*100/$C$32</f>
        <v>6.373117033603708</v>
      </c>
      <c r="E33" s="5">
        <f t="shared" si="21"/>
        <v>12.23638470451912</v>
      </c>
      <c r="F33" s="5">
        <f t="shared" si="21"/>
        <v>12.514484356894554</v>
      </c>
      <c r="G33" s="5">
        <f t="shared" si="21"/>
        <v>15.573580533024334</v>
      </c>
      <c r="H33" s="5">
        <f t="shared" si="21"/>
        <v>14.901506373117034</v>
      </c>
      <c r="I33" s="5">
        <f t="shared" si="21"/>
        <v>13.371958285052143</v>
      </c>
      <c r="J33" s="5">
        <f t="shared" si="21"/>
        <v>9.54808806488992</v>
      </c>
      <c r="K33" s="5">
        <f t="shared" si="21"/>
        <v>13.789107763615295</v>
      </c>
      <c r="L33" s="5">
        <f t="shared" si="21"/>
        <v>98.3082271147161</v>
      </c>
      <c r="M33" s="5"/>
      <c r="N33" s="5"/>
      <c r="O33" s="5">
        <f>O32*100/$C$32</f>
        <v>0.13904982618771727</v>
      </c>
      <c r="P33" s="5">
        <f>P32*100/$C$32</f>
        <v>1.552723059096176</v>
      </c>
      <c r="Q33" s="5">
        <f t="shared" si="15"/>
        <v>18.92975011786893</v>
      </c>
      <c r="R33" s="5">
        <f>(E33+F33+G33+H33+I33+J33+K33)*100/L33</f>
        <v>93.51720886374352</v>
      </c>
      <c r="S33" s="5">
        <f>(I33+J33+K33)*100/L33</f>
        <v>37.34087694483735</v>
      </c>
    </row>
    <row r="34" s="43" customFormat="1" ht="21.75"/>
    <row r="35" ht="21.75">
      <c r="D35" s="28" t="s">
        <v>476</v>
      </c>
    </row>
    <row r="36" spans="1:19" ht="26.25" customHeight="1">
      <c r="A36" s="77" t="s">
        <v>168</v>
      </c>
      <c r="B36" s="78" t="s">
        <v>2</v>
      </c>
      <c r="C36" s="46" t="s">
        <v>3</v>
      </c>
      <c r="D36" s="71" t="s">
        <v>4</v>
      </c>
      <c r="E36" s="71"/>
      <c r="F36" s="71"/>
      <c r="G36" s="71"/>
      <c r="H36" s="71"/>
      <c r="I36" s="71"/>
      <c r="J36" s="71"/>
      <c r="K36" s="71"/>
      <c r="L36" s="47" t="s">
        <v>5</v>
      </c>
      <c r="M36" s="44" t="s">
        <v>6</v>
      </c>
      <c r="N36" s="44" t="s">
        <v>7</v>
      </c>
      <c r="O36" s="69" t="s">
        <v>124</v>
      </c>
      <c r="P36" s="70"/>
      <c r="Q36" s="80" t="s">
        <v>169</v>
      </c>
      <c r="R36" s="81"/>
      <c r="S36" s="82"/>
    </row>
    <row r="37" spans="1:19" ht="21.75">
      <c r="A37" s="77"/>
      <c r="B37" s="79"/>
      <c r="C37" s="46"/>
      <c r="D37" s="2">
        <v>0</v>
      </c>
      <c r="E37" s="2">
        <v>1</v>
      </c>
      <c r="F37" s="2">
        <v>1.5</v>
      </c>
      <c r="G37" s="2">
        <v>2</v>
      </c>
      <c r="H37" s="2">
        <v>2.5</v>
      </c>
      <c r="I37" s="2">
        <v>3</v>
      </c>
      <c r="J37" s="2">
        <v>3.5</v>
      </c>
      <c r="K37" s="2">
        <v>4</v>
      </c>
      <c r="L37" s="47"/>
      <c r="M37" s="44"/>
      <c r="N37" s="44"/>
      <c r="O37" s="2" t="s">
        <v>9</v>
      </c>
      <c r="P37" s="2" t="s">
        <v>10</v>
      </c>
      <c r="Q37" s="42" t="s">
        <v>484</v>
      </c>
      <c r="R37" s="2" t="s">
        <v>176</v>
      </c>
      <c r="S37" s="29" t="s">
        <v>177</v>
      </c>
    </row>
    <row r="38" spans="1:19" ht="21.75">
      <c r="A38" s="74">
        <v>1</v>
      </c>
      <c r="B38" s="2" t="s">
        <v>170</v>
      </c>
      <c r="C38" s="4">
        <f>SUM(D38:K38,O38:P38)</f>
        <v>732</v>
      </c>
      <c r="D38" s="4">
        <f>SUM(ชั้นภาค1!D10:D12)</f>
        <v>33</v>
      </c>
      <c r="E38" s="4">
        <f>SUM(ชั้นภาค1!E10:E12)</f>
        <v>47</v>
      </c>
      <c r="F38" s="4">
        <f>SUM(ชั้นภาค1!F10:F12)</f>
        <v>36</v>
      </c>
      <c r="G38" s="4">
        <f>SUM(ชั้นภาค1!G10:G12)</f>
        <v>91</v>
      </c>
      <c r="H38" s="4">
        <f>SUM(ชั้นภาค1!H10:H12)</f>
        <v>109</v>
      </c>
      <c r="I38" s="4">
        <f>SUM(ชั้นภาค1!I10:I12)</f>
        <v>156</v>
      </c>
      <c r="J38" s="4">
        <f>SUM(ชั้นภาค1!J10:J12)</f>
        <v>147</v>
      </c>
      <c r="K38" s="4">
        <f>SUM(ชั้นภาค1!K10:K12)</f>
        <v>109</v>
      </c>
      <c r="L38" s="4">
        <f>SUM(D38:K38)</f>
        <v>728</v>
      </c>
      <c r="M38" s="5">
        <f>(1*E38+1.5*F38+2*G38+2.5*H38+3*I38+3.5*J38+4*K38)/L38</f>
        <v>2.7115384615384617</v>
      </c>
      <c r="N38" s="5">
        <f>SQRT((D38*0^2+E38*1^2+F38*1.5^2+G38*2^2+H38*2.5^2+I38*3^2+J38*3.5^2+K38*4^2)/L38-M38^2)</f>
        <v>1.0280563364613298</v>
      </c>
      <c r="O38" s="4">
        <f>SUM(ชั้นภาค1!O10:O12)</f>
        <v>2</v>
      </c>
      <c r="P38" s="4">
        <f>SUM(ชั้นภาค1!P10:P12)</f>
        <v>2</v>
      </c>
      <c r="Q38" s="5">
        <f>(D38+E38)*100/L38</f>
        <v>10.989010989010989</v>
      </c>
      <c r="R38" s="5">
        <f>(E38+F38+G38+H38+I38+J38+K38)*100/L38</f>
        <v>95.46703296703296</v>
      </c>
      <c r="S38" s="5">
        <f>(I38+J38+K38)*100/L38</f>
        <v>56.59340659340659</v>
      </c>
    </row>
    <row r="39" spans="1:19" ht="21.75">
      <c r="A39" s="75"/>
      <c r="B39" s="2" t="s">
        <v>171</v>
      </c>
      <c r="C39" s="4">
        <f aca="true" t="shared" si="22" ref="C39:C46">SUM(D39:K39,O39:P39)</f>
        <v>502</v>
      </c>
      <c r="D39" s="4">
        <f>SUM(ชั้นภาค1!D39:D42)</f>
        <v>39</v>
      </c>
      <c r="E39" s="4">
        <f>SUM(ชั้นภาค1!E39:E42)</f>
        <v>33</v>
      </c>
      <c r="F39" s="4">
        <f>SUM(ชั้นภาค1!F39:F42)</f>
        <v>40</v>
      </c>
      <c r="G39" s="4">
        <f>SUM(ชั้นภาค1!G39:G42)</f>
        <v>60</v>
      </c>
      <c r="H39" s="4">
        <f>SUM(ชั้นภาค1!H39:H42)</f>
        <v>69</v>
      </c>
      <c r="I39" s="4">
        <f>SUM(ชั้นภาค1!I39:I42)</f>
        <v>104</v>
      </c>
      <c r="J39" s="4">
        <f>SUM(ชั้นภาค1!J39:J42)</f>
        <v>76</v>
      </c>
      <c r="K39" s="4">
        <f>SUM(ชั้นภาค1!K39:K42)</f>
        <v>74</v>
      </c>
      <c r="L39" s="4">
        <f aca="true" t="shared" si="23" ref="L39:L46">SUM(D39:K39)</f>
        <v>495</v>
      </c>
      <c r="M39" s="5">
        <f aca="true" t="shared" si="24" ref="M39:M49">(1*E39+1.5*F39+2*G39+2.5*H39+3*I39+3.5*J39+4*K39)/L39</f>
        <v>2.5444444444444443</v>
      </c>
      <c r="N39" s="5">
        <f aca="true" t="shared" si="25" ref="N39:N49">SQRT((D39*0^2+E39*1^2+F39*1.5^2+G39*2^2+H39*2.5^2+I39*3^2+J39*3.5^2+K39*4^2)/L39-M39^2)</f>
        <v>1.1375343016004493</v>
      </c>
      <c r="O39" s="4">
        <f>SUM(ชั้นภาค1!O39:O42)</f>
        <v>0</v>
      </c>
      <c r="P39" s="4">
        <f>SUM(ชั้นภาค1!P39:P42)</f>
        <v>7</v>
      </c>
      <c r="Q39" s="5">
        <f aca="true" t="shared" si="26" ref="Q39:Q50">(D39+E39)*100/L39</f>
        <v>14.545454545454545</v>
      </c>
      <c r="R39" s="5">
        <f aca="true" t="shared" si="27" ref="R39:R50">(E39+F39+G39+H39+I39+J39+K39)*100/L39</f>
        <v>92.12121212121212</v>
      </c>
      <c r="S39" s="5">
        <f aca="true" t="shared" si="28" ref="S39:S50">(I39+J39+K39)*100/L39</f>
        <v>51.313131313131315</v>
      </c>
    </row>
    <row r="40" spans="1:19" ht="21.75">
      <c r="A40" s="76"/>
      <c r="B40" s="2" t="s">
        <v>172</v>
      </c>
      <c r="C40" s="4">
        <f t="shared" si="22"/>
        <v>658</v>
      </c>
      <c r="D40" s="4">
        <f>SUM(ชั้นภาค1!D71:D74)</f>
        <v>8</v>
      </c>
      <c r="E40" s="4">
        <f>SUM(ชั้นภาค1!E71:E74)</f>
        <v>40</v>
      </c>
      <c r="F40" s="4">
        <f>SUM(ชั้นภาค1!F71:F74)</f>
        <v>45</v>
      </c>
      <c r="G40" s="4">
        <f>SUM(ชั้นภาค1!G71:G74)</f>
        <v>90</v>
      </c>
      <c r="H40" s="4">
        <f>SUM(ชั้นภาค1!H71:H74)</f>
        <v>118</v>
      </c>
      <c r="I40" s="4">
        <f>SUM(ชั้นภาค1!I71:I74)</f>
        <v>135</v>
      </c>
      <c r="J40" s="4">
        <f>SUM(ชั้นภาค1!J71:J74)</f>
        <v>96</v>
      </c>
      <c r="K40" s="4">
        <f>SUM(ชั้นภาค1!K71:K74)</f>
        <v>115</v>
      </c>
      <c r="L40" s="4">
        <f t="shared" si="23"/>
        <v>647</v>
      </c>
      <c r="M40" s="5">
        <f t="shared" si="24"/>
        <v>2.7565687789799074</v>
      </c>
      <c r="N40" s="5">
        <f t="shared" si="25"/>
        <v>0.9248497790959737</v>
      </c>
      <c r="O40" s="4">
        <f>SUM(ชั้นภาค1!O71:O74)</f>
        <v>11</v>
      </c>
      <c r="P40" s="4">
        <f>SUM(ชั้นภาค1!P71:P74)</f>
        <v>0</v>
      </c>
      <c r="Q40" s="5">
        <f t="shared" si="26"/>
        <v>7.418856259659969</v>
      </c>
      <c r="R40" s="5">
        <f t="shared" si="27"/>
        <v>98.76352395672333</v>
      </c>
      <c r="S40" s="5">
        <f t="shared" si="28"/>
        <v>53.47758887171561</v>
      </c>
    </row>
    <row r="41" spans="1:19" ht="21.75">
      <c r="A41" s="74">
        <v>2</v>
      </c>
      <c r="B41" s="2" t="s">
        <v>173</v>
      </c>
      <c r="C41" s="4">
        <f t="shared" si="22"/>
        <v>388</v>
      </c>
      <c r="D41" s="4">
        <f>SUM(ชั้นภาค2!F6)</f>
        <v>4</v>
      </c>
      <c r="E41" s="4">
        <f>SUM(ชั้นภาค2!G6)</f>
        <v>21</v>
      </c>
      <c r="F41" s="4">
        <f>SUM(ชั้นภาค2!H6)</f>
        <v>19</v>
      </c>
      <c r="G41" s="4">
        <f>SUM(ชั้นภาค2!I6)</f>
        <v>26</v>
      </c>
      <c r="H41" s="4">
        <f>SUM(ชั้นภาค2!J6)</f>
        <v>32</v>
      </c>
      <c r="I41" s="4">
        <f>SUM(ชั้นภาค2!K6)</f>
        <v>49</v>
      </c>
      <c r="J41" s="4">
        <f>SUM(ชั้นภาค2!L6)</f>
        <v>62</v>
      </c>
      <c r="K41" s="4">
        <f>SUM(ชั้นภาค2!M6)</f>
        <v>174</v>
      </c>
      <c r="L41" s="4">
        <f t="shared" si="23"/>
        <v>387</v>
      </c>
      <c r="M41" s="5">
        <f t="shared" si="24"/>
        <v>3.208010335917313</v>
      </c>
      <c r="N41" s="5">
        <f t="shared" si="25"/>
        <v>0.9771354643320663</v>
      </c>
      <c r="O41" s="4">
        <f>SUM(ชั้นภาค2!Q6)</f>
        <v>1</v>
      </c>
      <c r="P41" s="4">
        <f>SUM(ชั้นภาค2!R6)</f>
        <v>0</v>
      </c>
      <c r="Q41" s="5">
        <f t="shared" si="26"/>
        <v>6.459948320413437</v>
      </c>
      <c r="R41" s="5">
        <f t="shared" si="27"/>
        <v>98.96640826873384</v>
      </c>
      <c r="S41" s="5">
        <f t="shared" si="28"/>
        <v>73.64341085271317</v>
      </c>
    </row>
    <row r="42" spans="1:19" ht="21.75">
      <c r="A42" s="75"/>
      <c r="B42" s="2" t="s">
        <v>174</v>
      </c>
      <c r="C42" s="4">
        <f t="shared" si="22"/>
        <v>606</v>
      </c>
      <c r="D42" s="4">
        <f>SUM(ชั้นภาค2!F44,ชั้นภาค2!F56)</f>
        <v>124</v>
      </c>
      <c r="E42" s="4">
        <f>SUM(ชั้นภาค2!G44,ชั้นภาค2!G56)</f>
        <v>56</v>
      </c>
      <c r="F42" s="4">
        <f>SUM(ชั้นภาค2!H44,ชั้นภาค2!H56)</f>
        <v>60</v>
      </c>
      <c r="G42" s="4">
        <f>SUM(ชั้นภาค2!I44,ชั้นภาค2!I56)</f>
        <v>96</v>
      </c>
      <c r="H42" s="4">
        <f>SUM(ชั้นภาค2!J44,ชั้นภาค2!J56)</f>
        <v>79</v>
      </c>
      <c r="I42" s="4">
        <f>SUM(ชั้นภาค2!K44,ชั้นภาค2!K56)</f>
        <v>29</v>
      </c>
      <c r="J42" s="4">
        <f>SUM(ชั้นภาค2!L44,ชั้นภาค2!L56)</f>
        <v>31</v>
      </c>
      <c r="K42" s="4">
        <f>SUM(ชั้นภาค2!M44,ชั้นภาค2!M56)</f>
        <v>123</v>
      </c>
      <c r="L42" s="4">
        <f t="shared" si="23"/>
        <v>598</v>
      </c>
      <c r="M42" s="5">
        <f t="shared" si="24"/>
        <v>2.0451505016722407</v>
      </c>
      <c r="N42" s="5">
        <f t="shared" si="25"/>
        <v>1.4025066764009528</v>
      </c>
      <c r="O42" s="4">
        <f>SUM(ชั้นภาค2!Q44,ชั้นภาค2!Q56)</f>
        <v>0</v>
      </c>
      <c r="P42" s="4">
        <f>SUM(ชั้นภาค2!R44,ชั้นภาค2!R56)</f>
        <v>8</v>
      </c>
      <c r="Q42" s="5">
        <f t="shared" si="26"/>
        <v>30.100334448160535</v>
      </c>
      <c r="R42" s="5">
        <f t="shared" si="27"/>
        <v>79.26421404682274</v>
      </c>
      <c r="S42" s="5">
        <f t="shared" si="28"/>
        <v>30.60200668896321</v>
      </c>
    </row>
    <row r="43" spans="1:19" ht="21.75">
      <c r="A43" s="75"/>
      <c r="B43" s="2" t="s">
        <v>175</v>
      </c>
      <c r="C43" s="4">
        <f t="shared" si="22"/>
        <v>743</v>
      </c>
      <c r="D43" s="4">
        <f>SUM(ชั้นภาค2!F82,ชั้นภาค2!F95)</f>
        <v>10</v>
      </c>
      <c r="E43" s="4">
        <f>SUM(ชั้นภาค2!G82,ชั้นภาค2!G95)</f>
        <v>36</v>
      </c>
      <c r="F43" s="4">
        <f>SUM(ชั้นภาค2!H82,ชั้นภาค2!H95)</f>
        <v>32</v>
      </c>
      <c r="G43" s="4">
        <f>SUM(ชั้นภาค2!I82,ชั้นภาค2!I95)</f>
        <v>84</v>
      </c>
      <c r="H43" s="4">
        <f>SUM(ชั้นภาค2!J82,ชั้นภาค2!J95)</f>
        <v>148</v>
      </c>
      <c r="I43" s="4">
        <f>SUM(ชั้นภาค2!K82,ชั้นภาค2!K95)</f>
        <v>161</v>
      </c>
      <c r="J43" s="4">
        <f>SUM(ชั้นภาค2!L82,ชั้นภาค2!L95)</f>
        <v>126</v>
      </c>
      <c r="K43" s="4">
        <f>SUM(ชั้นภาค2!M82,ชั้นภาค2!M95)</f>
        <v>123</v>
      </c>
      <c r="L43" s="4">
        <f t="shared" si="23"/>
        <v>720</v>
      </c>
      <c r="M43" s="5">
        <f t="shared" si="24"/>
        <v>2.8305555555555557</v>
      </c>
      <c r="N43" s="5">
        <f t="shared" si="25"/>
        <v>0.8825686767248211</v>
      </c>
      <c r="O43" s="4">
        <f>SUM(ชั้นภาค2!Q82,ชั้นภาค2!Q95)</f>
        <v>2</v>
      </c>
      <c r="P43" s="4">
        <f>SUM(ชั้นภาค2!R82,ชั้นภาค2!R95)</f>
        <v>21</v>
      </c>
      <c r="Q43" s="5">
        <f t="shared" si="26"/>
        <v>6.388888888888889</v>
      </c>
      <c r="R43" s="5">
        <f t="shared" si="27"/>
        <v>98.61111111111111</v>
      </c>
      <c r="S43" s="5">
        <f t="shared" si="28"/>
        <v>56.94444444444444</v>
      </c>
    </row>
    <row r="44" spans="1:19" ht="21.75">
      <c r="A44" s="75"/>
      <c r="B44" s="2" t="s">
        <v>170</v>
      </c>
      <c r="C44" s="4">
        <f t="shared" si="22"/>
        <v>829</v>
      </c>
      <c r="D44" s="4">
        <f>SUM(ชั้นภาค2!F119:F120,ชั้นภาค2!F133:F134)</f>
        <v>39</v>
      </c>
      <c r="E44" s="4">
        <f>SUM(ชั้นภาค2!G119:G120,ชั้นภาค2!G133:G134)</f>
        <v>48</v>
      </c>
      <c r="F44" s="4">
        <f>SUM(ชั้นภาค2!H119:H120,ชั้นภาค2!H133:H134)</f>
        <v>60</v>
      </c>
      <c r="G44" s="4">
        <f>SUM(ชั้นภาค2!I119:I120,ชั้นภาค2!I133:I134)</f>
        <v>116</v>
      </c>
      <c r="H44" s="4">
        <f>SUM(ชั้นภาค2!J119:J120,ชั้นภาค2!J133:J134)</f>
        <v>154</v>
      </c>
      <c r="I44" s="4">
        <f>SUM(ชั้นภาค2!K119:K120,ชั้นภาค2!K133:K134)</f>
        <v>198</v>
      </c>
      <c r="J44" s="4">
        <f>SUM(ชั้นภาค2!L119:L120,ชั้นภาค2!L133:L134)</f>
        <v>115</v>
      </c>
      <c r="K44" s="4">
        <f>SUM(ชั้นภาค2!M119:M120,ชั้นภาค2!M133:M134)</f>
        <v>94</v>
      </c>
      <c r="L44" s="4">
        <f t="shared" si="23"/>
        <v>824</v>
      </c>
      <c r="M44" s="5">
        <f t="shared" si="24"/>
        <v>2.5819174757281553</v>
      </c>
      <c r="N44" s="5">
        <f t="shared" si="25"/>
        <v>0.9922151901079755</v>
      </c>
      <c r="O44" s="4">
        <f>SUM(ชั้นภาค2!Q119:Q120,ชั้นภาค2!Q133:Q134)</f>
        <v>5</v>
      </c>
      <c r="P44" s="4">
        <f>SUM(ชั้นภาค2!R119:R120,ชั้นภาค2!R133:R134)</f>
        <v>0</v>
      </c>
      <c r="Q44" s="5">
        <f t="shared" si="26"/>
        <v>10.558252427184467</v>
      </c>
      <c r="R44" s="5">
        <f t="shared" si="27"/>
        <v>95.26699029126213</v>
      </c>
      <c r="S44" s="5">
        <f t="shared" si="28"/>
        <v>49.39320388349515</v>
      </c>
    </row>
    <row r="45" spans="1:19" ht="21.75">
      <c r="A45" s="75"/>
      <c r="B45" s="2" t="s">
        <v>171</v>
      </c>
      <c r="C45" s="4">
        <f t="shared" si="22"/>
        <v>494</v>
      </c>
      <c r="D45" s="4">
        <f>SUM(ชั้นภาค2!F165:F168)</f>
        <v>9</v>
      </c>
      <c r="E45" s="4">
        <f>SUM(ชั้นภาค2!G165:G168)</f>
        <v>42</v>
      </c>
      <c r="F45" s="4">
        <f>SUM(ชั้นภาค2!H165:H168)</f>
        <v>52</v>
      </c>
      <c r="G45" s="4">
        <f>SUM(ชั้นภาค2!I165:I168)</f>
        <v>92</v>
      </c>
      <c r="H45" s="4">
        <f>SUM(ชั้นภาค2!J165:J168)</f>
        <v>108</v>
      </c>
      <c r="I45" s="4">
        <f>SUM(ชั้นภาค2!K165:K168)</f>
        <v>82</v>
      </c>
      <c r="J45" s="4">
        <f>SUM(ชั้นภาค2!L165:L168)</f>
        <v>64</v>
      </c>
      <c r="K45" s="4">
        <f>SUM(ชั้นภาค2!M165:M168)</f>
        <v>33</v>
      </c>
      <c r="L45" s="4">
        <f t="shared" si="23"/>
        <v>482</v>
      </c>
      <c r="M45" s="5">
        <f t="shared" si="24"/>
        <v>2.4398340248962658</v>
      </c>
      <c r="N45" s="5">
        <f t="shared" si="25"/>
        <v>0.8911217076042234</v>
      </c>
      <c r="O45" s="4">
        <f>SUM(ชั้นภาค2!Q165:Q168)</f>
        <v>8</v>
      </c>
      <c r="P45" s="4">
        <f>SUM(ชั้นภาค2!R165:R168)</f>
        <v>4</v>
      </c>
      <c r="Q45" s="5">
        <f t="shared" si="26"/>
        <v>10.58091286307054</v>
      </c>
      <c r="R45" s="5">
        <f t="shared" si="27"/>
        <v>98.13278008298755</v>
      </c>
      <c r="S45" s="5">
        <f t="shared" si="28"/>
        <v>37.136929460580916</v>
      </c>
    </row>
    <row r="46" spans="1:19" ht="21.75">
      <c r="A46" s="76"/>
      <c r="B46" s="2" t="s">
        <v>172</v>
      </c>
      <c r="C46" s="4">
        <f t="shared" si="22"/>
        <v>648</v>
      </c>
      <c r="D46" s="4">
        <f>SUM(ชั้นภาค2!F204:F207)</f>
        <v>21</v>
      </c>
      <c r="E46" s="4">
        <f>SUM(ชั้นภาค2!G204:G207)</f>
        <v>27</v>
      </c>
      <c r="F46" s="4">
        <f>SUM(ชั้นภาค2!H204:H207)</f>
        <v>46</v>
      </c>
      <c r="G46" s="4">
        <f>SUM(ชั้นภาค2!I204:I207)</f>
        <v>69</v>
      </c>
      <c r="H46" s="4">
        <f>SUM(ชั้นภาค2!J204:J207)</f>
        <v>97</v>
      </c>
      <c r="I46" s="4">
        <f>SUM(ชั้นภาค2!K204:K207)</f>
        <v>117</v>
      </c>
      <c r="J46" s="4">
        <f>SUM(ชั้นภาค2!L204:L207)</f>
        <v>102</v>
      </c>
      <c r="K46" s="4">
        <f>SUM(ชั้นภาค2!M204:M207)</f>
        <v>166</v>
      </c>
      <c r="L46" s="4">
        <f t="shared" si="23"/>
        <v>645</v>
      </c>
      <c r="M46" s="5">
        <f t="shared" si="24"/>
        <v>2.865891472868217</v>
      </c>
      <c r="N46" s="5">
        <f t="shared" si="25"/>
        <v>1.0219677116845416</v>
      </c>
      <c r="O46" s="4">
        <f>SUM(ชั้นภาค2!Q204:Q207)</f>
        <v>1</v>
      </c>
      <c r="P46" s="4">
        <f>SUM(ชั้นภาค2!R204:R207)</f>
        <v>2</v>
      </c>
      <c r="Q46" s="5">
        <f t="shared" si="26"/>
        <v>7.441860465116279</v>
      </c>
      <c r="R46" s="5">
        <f t="shared" si="27"/>
        <v>96.74418604651163</v>
      </c>
      <c r="S46" s="5">
        <f t="shared" si="28"/>
        <v>59.689922480620154</v>
      </c>
    </row>
    <row r="47" spans="1:19" ht="21.75">
      <c r="A47" s="72" t="s">
        <v>482</v>
      </c>
      <c r="B47" s="73"/>
      <c r="C47" s="4">
        <f>SUM(C41:C43)</f>
        <v>1737</v>
      </c>
      <c r="D47" s="4">
        <f aca="true" t="shared" si="29" ref="D47:L47">SUM(D41:D43)</f>
        <v>138</v>
      </c>
      <c r="E47" s="4">
        <f t="shared" si="29"/>
        <v>113</v>
      </c>
      <c r="F47" s="4">
        <f t="shared" si="29"/>
        <v>111</v>
      </c>
      <c r="G47" s="4">
        <f t="shared" si="29"/>
        <v>206</v>
      </c>
      <c r="H47" s="4">
        <f t="shared" si="29"/>
        <v>259</v>
      </c>
      <c r="I47" s="4">
        <f t="shared" si="29"/>
        <v>239</v>
      </c>
      <c r="J47" s="4">
        <f t="shared" si="29"/>
        <v>219</v>
      </c>
      <c r="K47" s="4">
        <f t="shared" si="29"/>
        <v>420</v>
      </c>
      <c r="L47" s="4">
        <f t="shared" si="29"/>
        <v>1705</v>
      </c>
      <c r="M47" s="5">
        <f t="shared" si="24"/>
        <v>2.6407624633431084</v>
      </c>
      <c r="N47" s="5">
        <f t="shared" si="25"/>
        <v>1.2034205912852816</v>
      </c>
      <c r="O47" s="4">
        <f>SUM(O41:O43)</f>
        <v>3</v>
      </c>
      <c r="P47" s="4">
        <f>SUM(P41:P43)</f>
        <v>29</v>
      </c>
      <c r="Q47" s="5">
        <f t="shared" si="26"/>
        <v>14.72140762463343</v>
      </c>
      <c r="R47" s="5">
        <f t="shared" si="27"/>
        <v>91.90615835777126</v>
      </c>
      <c r="S47" s="5">
        <f t="shared" si="28"/>
        <v>51.495601173020525</v>
      </c>
    </row>
    <row r="48" spans="1:19" ht="21.75">
      <c r="A48" s="72" t="s">
        <v>483</v>
      </c>
      <c r="B48" s="73"/>
      <c r="C48" s="4">
        <f>SUM(C38:C40,C44:C46)</f>
        <v>3863</v>
      </c>
      <c r="D48" s="4">
        <f aca="true" t="shared" si="30" ref="D48:L48">SUM(D38:D40,D44:D46)</f>
        <v>149</v>
      </c>
      <c r="E48" s="4">
        <f t="shared" si="30"/>
        <v>237</v>
      </c>
      <c r="F48" s="4">
        <f t="shared" si="30"/>
        <v>279</v>
      </c>
      <c r="G48" s="4">
        <f t="shared" si="30"/>
        <v>518</v>
      </c>
      <c r="H48" s="4">
        <f t="shared" si="30"/>
        <v>655</v>
      </c>
      <c r="I48" s="4">
        <f t="shared" si="30"/>
        <v>792</v>
      </c>
      <c r="J48" s="4">
        <f t="shared" si="30"/>
        <v>600</v>
      </c>
      <c r="K48" s="4">
        <f t="shared" si="30"/>
        <v>591</v>
      </c>
      <c r="L48" s="4">
        <f t="shared" si="30"/>
        <v>3821</v>
      </c>
      <c r="M48" s="5">
        <f t="shared" si="24"/>
        <v>2.6613451975922535</v>
      </c>
      <c r="N48" s="5">
        <f t="shared" si="25"/>
        <v>1.0104505857307964</v>
      </c>
      <c r="O48" s="4">
        <f>SUM(O38:O40,O44:O46)</f>
        <v>27</v>
      </c>
      <c r="P48" s="4">
        <f>SUM(P38:P40,P44:P46)</f>
        <v>15</v>
      </c>
      <c r="Q48" s="5">
        <f t="shared" si="26"/>
        <v>10.102067521591206</v>
      </c>
      <c r="R48" s="5">
        <f t="shared" si="27"/>
        <v>96.10049725202826</v>
      </c>
      <c r="S48" s="5">
        <f t="shared" si="28"/>
        <v>51.897409055221146</v>
      </c>
    </row>
    <row r="49" spans="1:19" ht="21.75">
      <c r="A49" s="72" t="s">
        <v>485</v>
      </c>
      <c r="B49" s="73"/>
      <c r="C49" s="14">
        <f>SUM(C38:C46)</f>
        <v>5600</v>
      </c>
      <c r="D49" s="14">
        <f aca="true" t="shared" si="31" ref="D49:L49">SUM(D38:D46)</f>
        <v>287</v>
      </c>
      <c r="E49" s="14">
        <f t="shared" si="31"/>
        <v>350</v>
      </c>
      <c r="F49" s="14">
        <f t="shared" si="31"/>
        <v>390</v>
      </c>
      <c r="G49" s="14">
        <f t="shared" si="31"/>
        <v>724</v>
      </c>
      <c r="H49" s="14">
        <f t="shared" si="31"/>
        <v>914</v>
      </c>
      <c r="I49" s="14">
        <f t="shared" si="31"/>
        <v>1031</v>
      </c>
      <c r="J49" s="14">
        <f t="shared" si="31"/>
        <v>819</v>
      </c>
      <c r="K49" s="14">
        <f t="shared" si="31"/>
        <v>1011</v>
      </c>
      <c r="L49" s="14">
        <f t="shared" si="31"/>
        <v>5526</v>
      </c>
      <c r="M49" s="5">
        <f t="shared" si="24"/>
        <v>2.65499457111835</v>
      </c>
      <c r="N49" s="5">
        <f t="shared" si="25"/>
        <v>1.0737378562972464</v>
      </c>
      <c r="O49" s="14">
        <f>SUM(O38:O46)</f>
        <v>30</v>
      </c>
      <c r="P49" s="14">
        <f>SUM(P38:P46)</f>
        <v>44</v>
      </c>
      <c r="Q49" s="5">
        <f t="shared" si="26"/>
        <v>11.52732537097358</v>
      </c>
      <c r="R49" s="5">
        <f t="shared" si="27"/>
        <v>94.80636988780311</v>
      </c>
      <c r="S49" s="5">
        <f t="shared" si="28"/>
        <v>51.773434672457476</v>
      </c>
    </row>
    <row r="50" spans="1:19" ht="21.75">
      <c r="A50" s="72" t="s">
        <v>12</v>
      </c>
      <c r="B50" s="73"/>
      <c r="C50" s="5">
        <f>C49*100/$C$49</f>
        <v>100</v>
      </c>
      <c r="D50" s="5">
        <f aca="true" t="shared" si="32" ref="D50:L50">D49*100/$C$49</f>
        <v>5.125</v>
      </c>
      <c r="E50" s="5">
        <f t="shared" si="32"/>
        <v>6.25</v>
      </c>
      <c r="F50" s="5">
        <f t="shared" si="32"/>
        <v>6.964285714285714</v>
      </c>
      <c r="G50" s="5">
        <f t="shared" si="32"/>
        <v>12.928571428571429</v>
      </c>
      <c r="H50" s="5">
        <f t="shared" si="32"/>
        <v>16.321428571428573</v>
      </c>
      <c r="I50" s="5">
        <f t="shared" si="32"/>
        <v>18.410714285714285</v>
      </c>
      <c r="J50" s="5">
        <f t="shared" si="32"/>
        <v>14.625</v>
      </c>
      <c r="K50" s="5">
        <f t="shared" si="32"/>
        <v>18.053571428571427</v>
      </c>
      <c r="L50" s="5">
        <f t="shared" si="32"/>
        <v>98.67857142857143</v>
      </c>
      <c r="M50" s="5"/>
      <c r="N50" s="5"/>
      <c r="O50" s="5">
        <f>O49*100/$C$49</f>
        <v>0.5357142857142857</v>
      </c>
      <c r="P50" s="5">
        <f>P49*100/$C$49</f>
        <v>0.7857142857142857</v>
      </c>
      <c r="Q50" s="5">
        <f t="shared" si="26"/>
        <v>11.527325370973578</v>
      </c>
      <c r="R50" s="5">
        <f t="shared" si="27"/>
        <v>94.80636988780311</v>
      </c>
      <c r="S50" s="5">
        <f t="shared" si="28"/>
        <v>51.77343467245746</v>
      </c>
    </row>
    <row r="52" ht="21.75">
      <c r="D52" s="28" t="s">
        <v>477</v>
      </c>
    </row>
    <row r="53" spans="1:19" ht="26.25" customHeight="1">
      <c r="A53" s="77" t="s">
        <v>168</v>
      </c>
      <c r="B53" s="78" t="s">
        <v>2</v>
      </c>
      <c r="C53" s="46" t="s">
        <v>3</v>
      </c>
      <c r="D53" s="71" t="s">
        <v>4</v>
      </c>
      <c r="E53" s="71"/>
      <c r="F53" s="71"/>
      <c r="G53" s="71"/>
      <c r="H53" s="71"/>
      <c r="I53" s="71"/>
      <c r="J53" s="71"/>
      <c r="K53" s="71"/>
      <c r="L53" s="47" t="s">
        <v>5</v>
      </c>
      <c r="M53" s="44" t="s">
        <v>6</v>
      </c>
      <c r="N53" s="44" t="s">
        <v>7</v>
      </c>
      <c r="O53" s="69" t="s">
        <v>124</v>
      </c>
      <c r="P53" s="70"/>
      <c r="Q53" s="80" t="s">
        <v>169</v>
      </c>
      <c r="R53" s="81"/>
      <c r="S53" s="82"/>
    </row>
    <row r="54" spans="1:19" ht="21.75">
      <c r="A54" s="77"/>
      <c r="B54" s="79"/>
      <c r="C54" s="46"/>
      <c r="D54" s="2">
        <v>0</v>
      </c>
      <c r="E54" s="2">
        <v>1</v>
      </c>
      <c r="F54" s="2">
        <v>1.5</v>
      </c>
      <c r="G54" s="2">
        <v>2</v>
      </c>
      <c r="H54" s="2">
        <v>2.5</v>
      </c>
      <c r="I54" s="2">
        <v>3</v>
      </c>
      <c r="J54" s="2">
        <v>3.5</v>
      </c>
      <c r="K54" s="2">
        <v>4</v>
      </c>
      <c r="L54" s="47"/>
      <c r="M54" s="44"/>
      <c r="N54" s="44"/>
      <c r="O54" s="2" t="s">
        <v>9</v>
      </c>
      <c r="P54" s="2" t="s">
        <v>10</v>
      </c>
      <c r="Q54" s="42" t="s">
        <v>484</v>
      </c>
      <c r="R54" s="2" t="s">
        <v>176</v>
      </c>
      <c r="S54" s="29" t="s">
        <v>177</v>
      </c>
    </row>
    <row r="55" spans="1:19" ht="21.75">
      <c r="A55" s="74">
        <v>1</v>
      </c>
      <c r="B55" s="2" t="s">
        <v>170</v>
      </c>
      <c r="C55" s="4">
        <f>SUM(D55:K55,O55:P55)</f>
        <v>683</v>
      </c>
      <c r="D55" s="4">
        <f>SUM(ชั้นภาค1!D13:D15)</f>
        <v>45</v>
      </c>
      <c r="E55" s="4">
        <f>SUM(ชั้นภาค1!E13:E15)</f>
        <v>25</v>
      </c>
      <c r="F55" s="4">
        <f>SUM(ชั้นภาค1!F13:F15)</f>
        <v>55</v>
      </c>
      <c r="G55" s="4">
        <f>SUM(ชั้นภาค1!G13:G15)</f>
        <v>62</v>
      </c>
      <c r="H55" s="4">
        <f>SUM(ชั้นภาค1!H13:H15)</f>
        <v>99</v>
      </c>
      <c r="I55" s="4">
        <f>SUM(ชั้นภาค1!I13:I15)</f>
        <v>143</v>
      </c>
      <c r="J55" s="4">
        <f>SUM(ชั้นภาค1!J13:J15)</f>
        <v>150</v>
      </c>
      <c r="K55" s="4">
        <f>SUM(ชั้นภาค1!K13:K15)</f>
        <v>96</v>
      </c>
      <c r="L55" s="4">
        <f>SUM(D55:K55)</f>
        <v>675</v>
      </c>
      <c r="M55" s="5">
        <f>(1*E55+1.5*F55+2*G55+2.5*H55+3*I55+3.5*J55+4*K55)/L55</f>
        <v>2.691851851851852</v>
      </c>
      <c r="N55" s="5">
        <f>SQRT((D55*0^2+E55*1^2+F55*1.5^2+G55*2^2+H55*2.5^2+I55*3^2+J55*3.5^2+K55*4^2)/L55-M55^2)</f>
        <v>1.0783424764751894</v>
      </c>
      <c r="O55" s="4">
        <f>SUM(ชั้นภาค1!O13:O15)</f>
        <v>8</v>
      </c>
      <c r="P55" s="4">
        <f>SUM(ชั้นภาค1!P13:P15)</f>
        <v>0</v>
      </c>
      <c r="Q55" s="5">
        <f>(D55+E55)*100/L55</f>
        <v>10.37037037037037</v>
      </c>
      <c r="R55" s="5">
        <f>(E55+F55+G55+H55+I55+J55+K55)*100/L55</f>
        <v>93.33333333333333</v>
      </c>
      <c r="S55" s="5">
        <f>(I55+J55+K55)*100/L55</f>
        <v>57.629629629629626</v>
      </c>
    </row>
    <row r="56" spans="1:19" ht="21.75">
      <c r="A56" s="75"/>
      <c r="B56" s="2" t="s">
        <v>171</v>
      </c>
      <c r="C56" s="4">
        <f aca="true" t="shared" si="33" ref="C56:C63">SUM(D56:K56,O56:P56)</f>
        <v>588</v>
      </c>
      <c r="D56" s="4">
        <f>SUM(ชั้นภาค1!D43:D45)</f>
        <v>51</v>
      </c>
      <c r="E56" s="4">
        <f>SUM(ชั้นภาค1!E43:E45)</f>
        <v>101</v>
      </c>
      <c r="F56" s="4">
        <f>SUM(ชั้นภาค1!F43:F45)</f>
        <v>107</v>
      </c>
      <c r="G56" s="4">
        <f>SUM(ชั้นภาค1!G43:G45)</f>
        <v>126</v>
      </c>
      <c r="H56" s="4">
        <f>SUM(ชั้นภาค1!H43:H45)</f>
        <v>95</v>
      </c>
      <c r="I56" s="4">
        <f>SUM(ชั้นภาค1!I43:I45)</f>
        <v>46</v>
      </c>
      <c r="J56" s="4">
        <f>SUM(ชั้นภาค1!J43:J45)</f>
        <v>21</v>
      </c>
      <c r="K56" s="4">
        <f>SUM(ชั้นภาค1!K43:K45)</f>
        <v>15</v>
      </c>
      <c r="L56" s="4">
        <f aca="true" t="shared" si="34" ref="L56:L63">SUM(D56:K56)</f>
        <v>562</v>
      </c>
      <c r="M56" s="5">
        <f aca="true" t="shared" si="35" ref="M56:M66">(1*E56+1.5*F56+2*G56+2.5*H56+3*I56+3.5*J56+4*K56)/L56</f>
        <v>1.8193950177935942</v>
      </c>
      <c r="N56" s="5">
        <f aca="true" t="shared" si="36" ref="N56:N66">SQRT((D56*0^2+E56*1^2+F56*1.5^2+G56*2^2+H56*2.5^2+I56*3^2+J56*3.5^2+K56*4^2)/L56-M56^2)</f>
        <v>0.9341471782982105</v>
      </c>
      <c r="O56" s="4">
        <f>SUM(ชั้นภาค1!O43:O45)</f>
        <v>2</v>
      </c>
      <c r="P56" s="4">
        <f>SUM(ชั้นภาค1!P43:P45)</f>
        <v>24</v>
      </c>
      <c r="Q56" s="5">
        <f aca="true" t="shared" si="37" ref="Q56:Q67">(D56+E56)*100/L56</f>
        <v>27.04626334519573</v>
      </c>
      <c r="R56" s="5">
        <f aca="true" t="shared" si="38" ref="R56:R67">(E56+F56+G56+H56+I56+J56+K56)*100/L56</f>
        <v>90.92526690391459</v>
      </c>
      <c r="S56" s="5">
        <f aca="true" t="shared" si="39" ref="S56:S67">(I56+J56+K56)*100/L56</f>
        <v>14.590747330960854</v>
      </c>
    </row>
    <row r="57" spans="1:19" ht="21.75">
      <c r="A57" s="76"/>
      <c r="B57" s="2" t="s">
        <v>172</v>
      </c>
      <c r="C57" s="4">
        <f t="shared" si="33"/>
        <v>657</v>
      </c>
      <c r="D57" s="4">
        <f>SUM(ชั้นภาค1!D75:D77)</f>
        <v>48</v>
      </c>
      <c r="E57" s="4">
        <f>SUM(ชั้นภาค1!E75:E77)</f>
        <v>46</v>
      </c>
      <c r="F57" s="4">
        <f>SUM(ชั้นภาค1!F75:F77)</f>
        <v>56</v>
      </c>
      <c r="G57" s="4">
        <f>SUM(ชั้นภาค1!G75:G77)</f>
        <v>120</v>
      </c>
      <c r="H57" s="4">
        <f>SUM(ชั้นภาค1!H75:H77)</f>
        <v>95</v>
      </c>
      <c r="I57" s="4">
        <f>SUM(ชั้นภาค1!I75:I77)</f>
        <v>151</v>
      </c>
      <c r="J57" s="4">
        <f>SUM(ชั้นภาค1!J75:J77)</f>
        <v>74</v>
      </c>
      <c r="K57" s="4">
        <f>SUM(ชั้นภาค1!K75:K77)</f>
        <v>63</v>
      </c>
      <c r="L57" s="4">
        <f t="shared" si="34"/>
        <v>653</v>
      </c>
      <c r="M57" s="5">
        <f t="shared" si="35"/>
        <v>2.4065849923430322</v>
      </c>
      <c r="N57" s="5">
        <f t="shared" si="36"/>
        <v>1.0625907290569025</v>
      </c>
      <c r="O57" s="4">
        <f>SUM(ชั้นภาค1!O75:O77)</f>
        <v>4</v>
      </c>
      <c r="P57" s="4">
        <f>SUM(ชั้นภาค1!P75:P77)</f>
        <v>0</v>
      </c>
      <c r="Q57" s="5">
        <f t="shared" si="37"/>
        <v>14.39509954058193</v>
      </c>
      <c r="R57" s="5">
        <f t="shared" si="38"/>
        <v>92.64931087289433</v>
      </c>
      <c r="S57" s="5">
        <f t="shared" si="39"/>
        <v>44.104134762634</v>
      </c>
    </row>
    <row r="58" spans="1:19" ht="21.75">
      <c r="A58" s="74">
        <v>2</v>
      </c>
      <c r="B58" s="2" t="s">
        <v>173</v>
      </c>
      <c r="C58" s="4">
        <f t="shared" si="33"/>
        <v>775</v>
      </c>
      <c r="D58" s="4">
        <f>SUM(ชั้นภาค2!F7:F8)</f>
        <v>0</v>
      </c>
      <c r="E58" s="4">
        <f>SUM(ชั้นภาค2!G7:G8)</f>
        <v>6</v>
      </c>
      <c r="F58" s="4">
        <f>SUM(ชั้นภาค2!H7:H8)</f>
        <v>14</v>
      </c>
      <c r="G58" s="4">
        <f>SUM(ชั้นภาค2!I7:I8)</f>
        <v>40</v>
      </c>
      <c r="H58" s="4">
        <f>SUM(ชั้นภาค2!J7:J8)</f>
        <v>73</v>
      </c>
      <c r="I58" s="4">
        <f>SUM(ชั้นภาค2!K7:K8)</f>
        <v>144</v>
      </c>
      <c r="J58" s="4">
        <f>SUM(ชั้นภาค2!L7:L8)</f>
        <v>180</v>
      </c>
      <c r="K58" s="4">
        <f>SUM(ชั้นภาค2!M7:M8)</f>
        <v>317</v>
      </c>
      <c r="L58" s="4">
        <f t="shared" si="34"/>
        <v>774</v>
      </c>
      <c r="M58" s="5">
        <f t="shared" si="35"/>
        <v>3.3843669250645996</v>
      </c>
      <c r="N58" s="5">
        <f t="shared" si="36"/>
        <v>0.6833199467333895</v>
      </c>
      <c r="O58" s="4">
        <f>SUM(ชั้นภาค2!Q7:Q8)</f>
        <v>1</v>
      </c>
      <c r="P58" s="4">
        <f>SUM(ชั้นภาค2!R7:R8)</f>
        <v>0</v>
      </c>
      <c r="Q58" s="5">
        <f t="shared" si="37"/>
        <v>0.7751937984496124</v>
      </c>
      <c r="R58" s="5">
        <f t="shared" si="38"/>
        <v>100</v>
      </c>
      <c r="S58" s="5">
        <f t="shared" si="39"/>
        <v>82.81653746770026</v>
      </c>
    </row>
    <row r="59" spans="1:19" ht="21.75">
      <c r="A59" s="75"/>
      <c r="B59" s="2" t="s">
        <v>174</v>
      </c>
      <c r="C59" s="4">
        <f t="shared" si="33"/>
        <v>932</v>
      </c>
      <c r="D59" s="4">
        <f>SUM(ชั้นภาค2!F45:F46,ชั้นภาค2!F57)</f>
        <v>55</v>
      </c>
      <c r="E59" s="4">
        <f>SUM(ชั้นภาค2!G45:G46,ชั้นภาค2!G57)</f>
        <v>94</v>
      </c>
      <c r="F59" s="4">
        <f>SUM(ชั้นภาค2!H45:H46,ชั้นภาค2!H57)</f>
        <v>80</v>
      </c>
      <c r="G59" s="4">
        <f>SUM(ชั้นภาค2!I45:I46,ชั้นภาค2!I57)</f>
        <v>100</v>
      </c>
      <c r="H59" s="4">
        <f>SUM(ชั้นภาค2!J45:J46,ชั้นภาค2!J57)</f>
        <v>115</v>
      </c>
      <c r="I59" s="4">
        <f>SUM(ชั้นภาค2!K45:K46,ชั้นภาค2!K57)</f>
        <v>141</v>
      </c>
      <c r="J59" s="4">
        <f>SUM(ชั้นภาค2!L45:L46,ชั้นภาค2!L57)</f>
        <v>97</v>
      </c>
      <c r="K59" s="4">
        <f>SUM(ชั้นภาค2!M45:M46,ชั้นภาค2!M57)</f>
        <v>248</v>
      </c>
      <c r="L59" s="4">
        <f t="shared" si="34"/>
        <v>930</v>
      </c>
      <c r="M59" s="5">
        <f t="shared" si="35"/>
        <v>2.6408602150537632</v>
      </c>
      <c r="N59" s="5">
        <f t="shared" si="36"/>
        <v>1.1967911001713778</v>
      </c>
      <c r="O59" s="4">
        <f>SUM(ชั้นภาค2!Q45:Q46,ชั้นภาค2!Q57)</f>
        <v>0</v>
      </c>
      <c r="P59" s="4">
        <f>SUM(ชั้นภาค2!R45:R46,ชั้นภาค2!R57)</f>
        <v>2</v>
      </c>
      <c r="Q59" s="5">
        <f t="shared" si="37"/>
        <v>16.021505376344088</v>
      </c>
      <c r="R59" s="5">
        <f t="shared" si="38"/>
        <v>94.08602150537635</v>
      </c>
      <c r="S59" s="5">
        <f t="shared" si="39"/>
        <v>52.25806451612903</v>
      </c>
    </row>
    <row r="60" spans="1:19" ht="21.75">
      <c r="A60" s="75"/>
      <c r="B60" s="2" t="s">
        <v>175</v>
      </c>
      <c r="C60" s="4">
        <f t="shared" si="33"/>
        <v>1114</v>
      </c>
      <c r="D60" s="4">
        <f>SUM(ชั้นภาค2!F83:F84,ชั้นภาค2!F94)</f>
        <v>90</v>
      </c>
      <c r="E60" s="4">
        <f>SUM(ชั้นภาค2!G83:G84,ชั้นภาค2!G94)</f>
        <v>163</v>
      </c>
      <c r="F60" s="4">
        <f>SUM(ชั้นภาค2!H83:H84,ชั้นภาค2!H94)</f>
        <v>131</v>
      </c>
      <c r="G60" s="4">
        <f>SUM(ชั้นภาค2!I83:I84,ชั้นภาค2!I94)</f>
        <v>154</v>
      </c>
      <c r="H60" s="4">
        <f>SUM(ชั้นภาค2!J83:J84,ชั้นภาค2!J94)</f>
        <v>137</v>
      </c>
      <c r="I60" s="4">
        <f>SUM(ชั้นภาค2!K83:K84,ชั้นภาค2!K94)</f>
        <v>190</v>
      </c>
      <c r="J60" s="4">
        <f>SUM(ชั้นภาค2!L83:L84,ชั้นภาค2!L94)</f>
        <v>98</v>
      </c>
      <c r="K60" s="4">
        <f>SUM(ชั้นภาค2!M83:M84,ชั้นภาค2!M94)</f>
        <v>141</v>
      </c>
      <c r="L60" s="4">
        <f t="shared" si="34"/>
        <v>1104</v>
      </c>
      <c r="M60" s="5">
        <f t="shared" si="35"/>
        <v>2.2527173913043477</v>
      </c>
      <c r="N60" s="5">
        <f t="shared" si="36"/>
        <v>1.1632942385096372</v>
      </c>
      <c r="O60" s="4">
        <f>SUM(ชั้นภาค2!Q83:Q84,ชั้นภาค2!Q94)</f>
        <v>5</v>
      </c>
      <c r="P60" s="4">
        <f>SUM(ชั้นภาค2!R83:R84,ชั้นภาค2!R94)</f>
        <v>5</v>
      </c>
      <c r="Q60" s="5">
        <f t="shared" si="37"/>
        <v>22.916666666666668</v>
      </c>
      <c r="R60" s="5">
        <f t="shared" si="38"/>
        <v>91.84782608695652</v>
      </c>
      <c r="S60" s="5">
        <f t="shared" si="39"/>
        <v>38.858695652173914</v>
      </c>
    </row>
    <row r="61" spans="1:19" ht="21.75">
      <c r="A61" s="75"/>
      <c r="B61" s="2" t="s">
        <v>170</v>
      </c>
      <c r="C61" s="4">
        <f t="shared" si="33"/>
        <v>641</v>
      </c>
      <c r="D61" s="4">
        <f>SUM(ชั้นภาค2!F121:F122,ชั้นภาค2!F135)</f>
        <v>93</v>
      </c>
      <c r="E61" s="4">
        <f>SUM(ชั้นภาค2!G121:G122,ชั้นภาค2!G135)</f>
        <v>60</v>
      </c>
      <c r="F61" s="4">
        <f>SUM(ชั้นภาค2!H121:H122,ชั้นภาค2!H135)</f>
        <v>45</v>
      </c>
      <c r="G61" s="4">
        <f>SUM(ชั้นภาค2!I121:I122,ชั้นภาค2!I135)</f>
        <v>69</v>
      </c>
      <c r="H61" s="4">
        <f>SUM(ชั้นภาค2!J121:J122,ชั้นภาค2!J135)</f>
        <v>69</v>
      </c>
      <c r="I61" s="4">
        <f>SUM(ชั้นภาค2!K121:K122,ชั้นภาค2!K135)</f>
        <v>99</v>
      </c>
      <c r="J61" s="4">
        <f>SUM(ชั้นภาค2!L121:L122,ชั้นภาค2!L135)</f>
        <v>90</v>
      </c>
      <c r="K61" s="4">
        <f>SUM(ชั้นภาค2!M121:M122,ชั้นภาค2!M135)</f>
        <v>105</v>
      </c>
      <c r="L61" s="4">
        <f t="shared" si="34"/>
        <v>630</v>
      </c>
      <c r="M61" s="5">
        <f t="shared" si="35"/>
        <v>2.3333333333333335</v>
      </c>
      <c r="N61" s="5">
        <f t="shared" si="36"/>
        <v>1.3285628946645183</v>
      </c>
      <c r="O61" s="4">
        <f>SUM(ชั้นภาค2!Q121:Q122,ชั้นภาค2!Q135)</f>
        <v>11</v>
      </c>
      <c r="P61" s="4">
        <f>SUM(ชั้นภาค2!R121:R122,ชั้นภาค2!R135)</f>
        <v>0</v>
      </c>
      <c r="Q61" s="5">
        <f t="shared" si="37"/>
        <v>24.285714285714285</v>
      </c>
      <c r="R61" s="5">
        <f t="shared" si="38"/>
        <v>85.23809523809524</v>
      </c>
      <c r="S61" s="5">
        <f t="shared" si="39"/>
        <v>46.666666666666664</v>
      </c>
    </row>
    <row r="62" spans="1:19" ht="21.75">
      <c r="A62" s="75"/>
      <c r="B62" s="2" t="s">
        <v>171</v>
      </c>
      <c r="C62" s="4">
        <f t="shared" si="33"/>
        <v>573</v>
      </c>
      <c r="D62" s="4">
        <f>SUM(ชั้นภาค2!F152:F153,ชั้นภาค2!F169)</f>
        <v>54</v>
      </c>
      <c r="E62" s="4">
        <f>SUM(ชั้นภาค2!G152:G153,ชั้นภาค2!G169)</f>
        <v>63</v>
      </c>
      <c r="F62" s="4">
        <f>SUM(ชั้นภาค2!H152:H153,ชั้นภาค2!H169)</f>
        <v>67</v>
      </c>
      <c r="G62" s="4">
        <f>SUM(ชั้นภาค2!I152:I153,ชั้นภาค2!I169)</f>
        <v>111</v>
      </c>
      <c r="H62" s="4">
        <f>SUM(ชั้นภาค2!J152:J153,ชั้นภาค2!J169)</f>
        <v>100</v>
      </c>
      <c r="I62" s="4">
        <f>SUM(ชั้นภาค2!K152:K153,ชั้นภาค2!K169)</f>
        <v>101</v>
      </c>
      <c r="J62" s="4">
        <f>SUM(ชั้นภาค2!L152:L153,ชั้นภาค2!L169)</f>
        <v>48</v>
      </c>
      <c r="K62" s="4">
        <f>SUM(ชั้นภาค2!M152:M153,ชั้นภาค2!M169)</f>
        <v>16</v>
      </c>
      <c r="L62" s="4">
        <f t="shared" si="34"/>
        <v>560</v>
      </c>
      <c r="M62" s="5">
        <f t="shared" si="35"/>
        <v>2.0901785714285714</v>
      </c>
      <c r="N62" s="5">
        <f t="shared" si="36"/>
        <v>1.0257366535314796</v>
      </c>
      <c r="O62" s="4">
        <f>SUM(ชั้นภาค2!Q152:Q153,ชั้นภาค2!Q169)</f>
        <v>0</v>
      </c>
      <c r="P62" s="4">
        <f>SUM(ชั้นภาค2!R152:R153,ชั้นภาค2!R169)</f>
        <v>13</v>
      </c>
      <c r="Q62" s="5">
        <f t="shared" si="37"/>
        <v>20.892857142857142</v>
      </c>
      <c r="R62" s="5">
        <f t="shared" si="38"/>
        <v>90.35714285714286</v>
      </c>
      <c r="S62" s="5">
        <f t="shared" si="39"/>
        <v>29.464285714285715</v>
      </c>
    </row>
    <row r="63" spans="1:19" ht="21.75">
      <c r="A63" s="76"/>
      <c r="B63" s="2" t="s">
        <v>172</v>
      </c>
      <c r="C63" s="4">
        <f t="shared" si="33"/>
        <v>577</v>
      </c>
      <c r="D63" s="4">
        <f>SUM(ชั้นภาค2!F191:F192)</f>
        <v>2</v>
      </c>
      <c r="E63" s="4">
        <f>SUM(ชั้นภาค2!G191:G192)</f>
        <v>60</v>
      </c>
      <c r="F63" s="4">
        <f>SUM(ชั้นภาค2!H191:H192)</f>
        <v>41</v>
      </c>
      <c r="G63" s="4">
        <f>SUM(ชั้นภาค2!I191:I192)</f>
        <v>87</v>
      </c>
      <c r="H63" s="4">
        <f>SUM(ชั้นภาค2!J191:J192)</f>
        <v>113</v>
      </c>
      <c r="I63" s="4">
        <f>SUM(ชั้นภาค2!K191:K192)</f>
        <v>114</v>
      </c>
      <c r="J63" s="4">
        <f>SUM(ชั้นภาค2!L191:L192)</f>
        <v>89</v>
      </c>
      <c r="K63" s="4">
        <f>SUM(ชั้นภาค2!M191:M192)</f>
        <v>64</v>
      </c>
      <c r="L63" s="4">
        <f t="shared" si="34"/>
        <v>570</v>
      </c>
      <c r="M63" s="5">
        <f t="shared" si="35"/>
        <v>2.6096491228070176</v>
      </c>
      <c r="N63" s="5">
        <f t="shared" si="36"/>
        <v>0.9031105407506989</v>
      </c>
      <c r="O63" s="4">
        <f>SUM(ชั้นภาค2!Q191:Q192)</f>
        <v>2</v>
      </c>
      <c r="P63" s="4">
        <f>SUM(ชั้นภาค2!R191:R192)</f>
        <v>5</v>
      </c>
      <c r="Q63" s="5">
        <f t="shared" si="37"/>
        <v>10.87719298245614</v>
      </c>
      <c r="R63" s="5">
        <f t="shared" si="38"/>
        <v>99.64912280701755</v>
      </c>
      <c r="S63" s="5">
        <f t="shared" si="39"/>
        <v>46.8421052631579</v>
      </c>
    </row>
    <row r="64" spans="1:19" ht="21.75">
      <c r="A64" s="72" t="s">
        <v>482</v>
      </c>
      <c r="B64" s="73"/>
      <c r="C64" s="4">
        <f>SUM(C58:C60)</f>
        <v>2821</v>
      </c>
      <c r="D64" s="4">
        <f aca="true" t="shared" si="40" ref="D64:L64">SUM(D58:D60)</f>
        <v>145</v>
      </c>
      <c r="E64" s="4">
        <f t="shared" si="40"/>
        <v>263</v>
      </c>
      <c r="F64" s="4">
        <f t="shared" si="40"/>
        <v>225</v>
      </c>
      <c r="G64" s="4">
        <f t="shared" si="40"/>
        <v>294</v>
      </c>
      <c r="H64" s="4">
        <f t="shared" si="40"/>
        <v>325</v>
      </c>
      <c r="I64" s="4">
        <f t="shared" si="40"/>
        <v>475</v>
      </c>
      <c r="J64" s="4">
        <f t="shared" si="40"/>
        <v>375</v>
      </c>
      <c r="K64" s="4">
        <f t="shared" si="40"/>
        <v>706</v>
      </c>
      <c r="L64" s="4">
        <f t="shared" si="40"/>
        <v>2808</v>
      </c>
      <c r="M64" s="5">
        <f t="shared" si="35"/>
        <v>2.693198005698006</v>
      </c>
      <c r="N64" s="5">
        <f t="shared" si="36"/>
        <v>1.1593083091505632</v>
      </c>
      <c r="O64" s="4">
        <f>SUM(O58:O60)</f>
        <v>6</v>
      </c>
      <c r="P64" s="4">
        <f>SUM(P58:P60)</f>
        <v>7</v>
      </c>
      <c r="Q64" s="5">
        <f t="shared" si="37"/>
        <v>14.52991452991453</v>
      </c>
      <c r="R64" s="5">
        <f t="shared" si="38"/>
        <v>94.83618233618233</v>
      </c>
      <c r="S64" s="5">
        <f t="shared" si="39"/>
        <v>55.41310541310541</v>
      </c>
    </row>
    <row r="65" spans="1:19" ht="21.75">
      <c r="A65" s="72" t="s">
        <v>483</v>
      </c>
      <c r="B65" s="73"/>
      <c r="C65" s="4">
        <f>SUM(C55:C57,C61:C63)</f>
        <v>3719</v>
      </c>
      <c r="D65" s="4">
        <f aca="true" t="shared" si="41" ref="D65:L65">SUM(D55:D57,D61:D63)</f>
        <v>293</v>
      </c>
      <c r="E65" s="4">
        <f t="shared" si="41"/>
        <v>355</v>
      </c>
      <c r="F65" s="4">
        <f t="shared" si="41"/>
        <v>371</v>
      </c>
      <c r="G65" s="4">
        <f t="shared" si="41"/>
        <v>575</v>
      </c>
      <c r="H65" s="4">
        <f t="shared" si="41"/>
        <v>571</v>
      </c>
      <c r="I65" s="4">
        <f t="shared" si="41"/>
        <v>654</v>
      </c>
      <c r="J65" s="4">
        <f t="shared" si="41"/>
        <v>472</v>
      </c>
      <c r="K65" s="4">
        <f t="shared" si="41"/>
        <v>359</v>
      </c>
      <c r="L65" s="4">
        <f t="shared" si="41"/>
        <v>3650</v>
      </c>
      <c r="M65" s="5">
        <f t="shared" si="35"/>
        <v>2.3394520547945206</v>
      </c>
      <c r="N65" s="5">
        <f t="shared" si="36"/>
        <v>1.109599323476795</v>
      </c>
      <c r="O65" s="4">
        <f>SUM(O55:O57,O61:O63)</f>
        <v>27</v>
      </c>
      <c r="P65" s="4">
        <f>SUM(P55:P57,P61:P63)</f>
        <v>42</v>
      </c>
      <c r="Q65" s="5">
        <f t="shared" si="37"/>
        <v>17.753424657534246</v>
      </c>
      <c r="R65" s="5">
        <f t="shared" si="38"/>
        <v>91.97260273972603</v>
      </c>
      <c r="S65" s="5">
        <f t="shared" si="39"/>
        <v>40.68493150684932</v>
      </c>
    </row>
    <row r="66" spans="1:19" ht="21.75">
      <c r="A66" s="72" t="s">
        <v>485</v>
      </c>
      <c r="B66" s="73"/>
      <c r="C66" s="14">
        <f>SUM(C55:C63)</f>
        <v>6540</v>
      </c>
      <c r="D66" s="14">
        <f aca="true" t="shared" si="42" ref="D66:L66">SUM(D55:D63)</f>
        <v>438</v>
      </c>
      <c r="E66" s="14">
        <f t="shared" si="42"/>
        <v>618</v>
      </c>
      <c r="F66" s="14">
        <f t="shared" si="42"/>
        <v>596</v>
      </c>
      <c r="G66" s="14">
        <f t="shared" si="42"/>
        <v>869</v>
      </c>
      <c r="H66" s="14">
        <f t="shared" si="42"/>
        <v>896</v>
      </c>
      <c r="I66" s="14">
        <f t="shared" si="42"/>
        <v>1129</v>
      </c>
      <c r="J66" s="14">
        <f t="shared" si="42"/>
        <v>847</v>
      </c>
      <c r="K66" s="14">
        <f t="shared" si="42"/>
        <v>1065</v>
      </c>
      <c r="L66" s="14">
        <f t="shared" si="42"/>
        <v>6458</v>
      </c>
      <c r="M66" s="5">
        <f t="shared" si="35"/>
        <v>2.4932641684732113</v>
      </c>
      <c r="N66" s="5">
        <f t="shared" si="36"/>
        <v>1.1449903670968566</v>
      </c>
      <c r="O66" s="14">
        <f>SUM(O55:O63)</f>
        <v>33</v>
      </c>
      <c r="P66" s="14">
        <f>SUM(P55:P63)</f>
        <v>49</v>
      </c>
      <c r="Q66" s="5">
        <f t="shared" si="37"/>
        <v>16.351811706410654</v>
      </c>
      <c r="R66" s="5">
        <f t="shared" si="38"/>
        <v>93.21771446268194</v>
      </c>
      <c r="S66" s="5">
        <f t="shared" si="39"/>
        <v>47.08888200681326</v>
      </c>
    </row>
    <row r="67" spans="1:19" ht="21.75">
      <c r="A67" s="72" t="s">
        <v>12</v>
      </c>
      <c r="B67" s="73"/>
      <c r="C67" s="5">
        <f>C66*100/$C$66</f>
        <v>100</v>
      </c>
      <c r="D67" s="5">
        <f aca="true" t="shared" si="43" ref="D67:L67">D66*100/$C$66</f>
        <v>6.697247706422019</v>
      </c>
      <c r="E67" s="5">
        <f t="shared" si="43"/>
        <v>9.44954128440367</v>
      </c>
      <c r="F67" s="5">
        <f t="shared" si="43"/>
        <v>9.113149847094801</v>
      </c>
      <c r="G67" s="5">
        <f t="shared" si="43"/>
        <v>13.287461773700306</v>
      </c>
      <c r="H67" s="5">
        <f t="shared" si="43"/>
        <v>13.700305810397554</v>
      </c>
      <c r="I67" s="5">
        <f t="shared" si="43"/>
        <v>17.262996941896024</v>
      </c>
      <c r="J67" s="5">
        <f t="shared" si="43"/>
        <v>12.951070336391437</v>
      </c>
      <c r="K67" s="5">
        <f t="shared" si="43"/>
        <v>16.28440366972477</v>
      </c>
      <c r="L67" s="5">
        <f t="shared" si="43"/>
        <v>98.74617737003058</v>
      </c>
      <c r="M67" s="5"/>
      <c r="N67" s="5"/>
      <c r="O67" s="5">
        <f>O66*100/$C$66</f>
        <v>0.5045871559633027</v>
      </c>
      <c r="P67" s="5">
        <f>P66*100/$C$66</f>
        <v>0.7492354740061162</v>
      </c>
      <c r="Q67" s="5">
        <f t="shared" si="37"/>
        <v>16.351811706410658</v>
      </c>
      <c r="R67" s="5">
        <f t="shared" si="38"/>
        <v>93.21771446268194</v>
      </c>
      <c r="S67" s="5">
        <f t="shared" si="39"/>
        <v>47.08888200681325</v>
      </c>
    </row>
    <row r="68" s="43" customFormat="1" ht="21.75"/>
    <row r="69" ht="21.75">
      <c r="D69" s="28" t="s">
        <v>478</v>
      </c>
    </row>
    <row r="70" spans="1:19" ht="29.25" customHeight="1">
      <c r="A70" s="77" t="s">
        <v>168</v>
      </c>
      <c r="B70" s="78" t="s">
        <v>2</v>
      </c>
      <c r="C70" s="46" t="s">
        <v>3</v>
      </c>
      <c r="D70" s="71" t="s">
        <v>4</v>
      </c>
      <c r="E70" s="71"/>
      <c r="F70" s="71"/>
      <c r="G70" s="71"/>
      <c r="H70" s="71"/>
      <c r="I70" s="71"/>
      <c r="J70" s="71"/>
      <c r="K70" s="71"/>
      <c r="L70" s="47" t="s">
        <v>5</v>
      </c>
      <c r="M70" s="44" t="s">
        <v>6</v>
      </c>
      <c r="N70" s="44" t="s">
        <v>7</v>
      </c>
      <c r="O70" s="69" t="s">
        <v>124</v>
      </c>
      <c r="P70" s="70"/>
      <c r="Q70" s="80" t="s">
        <v>169</v>
      </c>
      <c r="R70" s="81"/>
      <c r="S70" s="82"/>
    </row>
    <row r="71" spans="1:19" ht="21.75">
      <c r="A71" s="77"/>
      <c r="B71" s="79"/>
      <c r="C71" s="46"/>
      <c r="D71" s="2">
        <v>0</v>
      </c>
      <c r="E71" s="2">
        <v>1</v>
      </c>
      <c r="F71" s="2">
        <v>1.5</v>
      </c>
      <c r="G71" s="2">
        <v>2</v>
      </c>
      <c r="H71" s="2">
        <v>2.5</v>
      </c>
      <c r="I71" s="2">
        <v>3</v>
      </c>
      <c r="J71" s="2">
        <v>3.5</v>
      </c>
      <c r="K71" s="2">
        <v>4</v>
      </c>
      <c r="L71" s="47"/>
      <c r="M71" s="44"/>
      <c r="N71" s="44"/>
      <c r="O71" s="2" t="s">
        <v>9</v>
      </c>
      <c r="P71" s="2" t="s">
        <v>10</v>
      </c>
      <c r="Q71" s="42" t="s">
        <v>484</v>
      </c>
      <c r="R71" s="2" t="s">
        <v>176</v>
      </c>
      <c r="S71" s="29" t="s">
        <v>177</v>
      </c>
    </row>
    <row r="72" spans="1:19" ht="21.75">
      <c r="A72" s="74">
        <v>1</v>
      </c>
      <c r="B72" s="2" t="s">
        <v>170</v>
      </c>
      <c r="C72" s="4">
        <f>SUM(D72:K72,O72:P72)</f>
        <v>617</v>
      </c>
      <c r="D72" s="4">
        <f>SUM(ชั้นภาค1!D16:D18)</f>
        <v>28</v>
      </c>
      <c r="E72" s="4">
        <f>SUM(ชั้นภาค1!E16:E18)</f>
        <v>43</v>
      </c>
      <c r="F72" s="4">
        <f>SUM(ชั้นภาค1!F16:F18)</f>
        <v>46</v>
      </c>
      <c r="G72" s="4">
        <f>SUM(ชั้นภาค1!G16:G18)</f>
        <v>85</v>
      </c>
      <c r="H72" s="4">
        <f>SUM(ชั้นภาค1!H16:H18)</f>
        <v>46</v>
      </c>
      <c r="I72" s="4">
        <f>SUM(ชั้นภาค1!I16:I18)</f>
        <v>122</v>
      </c>
      <c r="J72" s="4">
        <f>SUM(ชั้นภาค1!J16:J18)</f>
        <v>67</v>
      </c>
      <c r="K72" s="4">
        <f>SUM(ชั้นภาค1!K16:K18)</f>
        <v>179</v>
      </c>
      <c r="L72" s="4">
        <f>SUM(D72:K72)</f>
        <v>616</v>
      </c>
      <c r="M72" s="5">
        <f>(1*E72+1.5*F72+2*G72+2.5*H72+3*I72+3.5*J72+4*K72)/L72</f>
        <v>2.781655844155844</v>
      </c>
      <c r="N72" s="5">
        <f>SQRT((D72*0^2+E72*1^2+F72*1.5^2+G72*2^2+H72*2.5^2+I72*3^2+J72*3.5^2+K72*4^2)/L72-M72^2)</f>
        <v>1.1327351043477423</v>
      </c>
      <c r="O72" s="4">
        <f>SUM(ชั้นภาค1!O16:O18)</f>
        <v>1</v>
      </c>
      <c r="P72" s="4">
        <f>SUM(ชั้นภาค1!P16:P18)</f>
        <v>0</v>
      </c>
      <c r="Q72" s="5">
        <f>(D72+E72)*100/L72</f>
        <v>11.525974025974026</v>
      </c>
      <c r="R72" s="5">
        <f>(E72+F72+G72+H72+I72+J72+K72)*100/L72</f>
        <v>95.45454545454545</v>
      </c>
      <c r="S72" s="5">
        <f>(I72+J72+K72)*100/L72</f>
        <v>59.74025974025974</v>
      </c>
    </row>
    <row r="73" spans="1:19" ht="21.75">
      <c r="A73" s="75"/>
      <c r="B73" s="2" t="s">
        <v>171</v>
      </c>
      <c r="C73" s="4">
        <f aca="true" t="shared" si="44" ref="C73:C80">SUM(D73:K73,O73:P73)</f>
        <v>560</v>
      </c>
      <c r="D73" s="4">
        <f>SUM(ชั้นภาค1!D46:D51)</f>
        <v>21</v>
      </c>
      <c r="E73" s="4">
        <f>SUM(ชั้นภาค1!E46:E51)</f>
        <v>19</v>
      </c>
      <c r="F73" s="4">
        <f>SUM(ชั้นภาค1!F46:F51)</f>
        <v>19</v>
      </c>
      <c r="G73" s="4">
        <f>SUM(ชั้นภาค1!G46:G51)</f>
        <v>39</v>
      </c>
      <c r="H73" s="4">
        <f>SUM(ชั้นภาค1!H46:H51)</f>
        <v>53</v>
      </c>
      <c r="I73" s="4">
        <f>SUM(ชั้นภาค1!I46:I51)</f>
        <v>108</v>
      </c>
      <c r="J73" s="4">
        <f>SUM(ชั้นภาค1!J46:J51)</f>
        <v>108</v>
      </c>
      <c r="K73" s="4">
        <f>SUM(ชั้นภาค1!K46:K51)</f>
        <v>193</v>
      </c>
      <c r="L73" s="4">
        <f aca="true" t="shared" si="45" ref="L73:L80">SUM(D73:K73)</f>
        <v>560</v>
      </c>
      <c r="M73" s="5">
        <f aca="true" t="shared" si="46" ref="M73:M83">(1*E73+1.5*F73+2*G73+2.5*H73+3*I73+3.5*J73+4*K73)/L73</f>
        <v>3.092857142857143</v>
      </c>
      <c r="N73" s="5">
        <f aca="true" t="shared" si="47" ref="N73:N83">SQRT((D73*0^2+E73*1^2+F73*1.5^2+G73*2^2+H73*2.5^2+I73*3^2+J73*3.5^2+K73*4^2)/L73-M73^2)</f>
        <v>1.0134553945461509</v>
      </c>
      <c r="O73" s="4">
        <f>SUM(ชั้นภาค1!O46:O51)</f>
        <v>0</v>
      </c>
      <c r="P73" s="4">
        <f>SUM(ชั้นภาค1!P46:P51)</f>
        <v>0</v>
      </c>
      <c r="Q73" s="5">
        <f aca="true" t="shared" si="48" ref="Q73:Q84">(D73+E73)*100/L73</f>
        <v>7.142857142857143</v>
      </c>
      <c r="R73" s="5">
        <f aca="true" t="shared" si="49" ref="R73:R84">(E73+F73+G73+H73+I73+J73+K73)*100/L73</f>
        <v>96.25</v>
      </c>
      <c r="S73" s="5">
        <f aca="true" t="shared" si="50" ref="S73:S84">(I73+J73+K73)*100/L73</f>
        <v>73.03571428571429</v>
      </c>
    </row>
    <row r="74" spans="1:19" ht="21.75">
      <c r="A74" s="76"/>
      <c r="B74" s="2" t="s">
        <v>172</v>
      </c>
      <c r="C74" s="4">
        <f t="shared" si="44"/>
        <v>614</v>
      </c>
      <c r="D74" s="4">
        <f>SUM(ชั้นภาค1!D78:D81)</f>
        <v>5</v>
      </c>
      <c r="E74" s="4">
        <f>SUM(ชั้นภาค1!E78:E81)</f>
        <v>2</v>
      </c>
      <c r="F74" s="4">
        <f>SUM(ชั้นภาค1!F78:F81)</f>
        <v>6</v>
      </c>
      <c r="G74" s="4">
        <f>SUM(ชั้นภาค1!G78:G81)</f>
        <v>31</v>
      </c>
      <c r="H74" s="4">
        <f>SUM(ชั้นภาค1!H78:H81)</f>
        <v>43</v>
      </c>
      <c r="I74" s="4">
        <f>SUM(ชั้นภาค1!I78:I81)</f>
        <v>68</v>
      </c>
      <c r="J74" s="4">
        <f>SUM(ชั้นภาค1!J78:J81)</f>
        <v>95</v>
      </c>
      <c r="K74" s="4">
        <f>SUM(ชั้นภาค1!K78:K81)</f>
        <v>362</v>
      </c>
      <c r="L74" s="4">
        <f t="shared" si="45"/>
        <v>612</v>
      </c>
      <c r="M74" s="5">
        <f t="shared" si="46"/>
        <v>3.537581699346405</v>
      </c>
      <c r="N74" s="5">
        <f t="shared" si="47"/>
        <v>0.7198579436329728</v>
      </c>
      <c r="O74" s="4">
        <f>SUM(ชั้นภาค1!O78:O81)</f>
        <v>2</v>
      </c>
      <c r="P74" s="4">
        <f>SUM(ชั้นภาค1!P78:P81)</f>
        <v>0</v>
      </c>
      <c r="Q74" s="5">
        <f t="shared" si="48"/>
        <v>1.1437908496732025</v>
      </c>
      <c r="R74" s="5">
        <f t="shared" si="49"/>
        <v>99.18300653594771</v>
      </c>
      <c r="S74" s="5">
        <f t="shared" si="50"/>
        <v>85.7843137254902</v>
      </c>
    </row>
    <row r="75" spans="1:19" ht="21.75">
      <c r="A75" s="74">
        <v>2</v>
      </c>
      <c r="B75" s="2" t="s">
        <v>173</v>
      </c>
      <c r="C75" s="4">
        <f t="shared" si="44"/>
        <v>782</v>
      </c>
      <c r="D75" s="4">
        <f>SUM(ชั้นภาค2!F9:F10,ชั้นภาค2!F18)</f>
        <v>0</v>
      </c>
      <c r="E75" s="4">
        <f>SUM(ชั้นภาค2!G9:G10,ชั้นภาค2!G18)</f>
        <v>8</v>
      </c>
      <c r="F75" s="4">
        <f>SUM(ชั้นภาค2!H9:H10,ชั้นภาค2!H18)</f>
        <v>26</v>
      </c>
      <c r="G75" s="4">
        <f>SUM(ชั้นภาค2!I9:I10,ชั้นภาค2!I18)</f>
        <v>103</v>
      </c>
      <c r="H75" s="4">
        <f>SUM(ชั้นภาค2!J9:J10,ชั้นภาค2!J18)</f>
        <v>111</v>
      </c>
      <c r="I75" s="4">
        <f>SUM(ชั้นภาค2!K9:K10,ชั้นภาค2!K18)</f>
        <v>180</v>
      </c>
      <c r="J75" s="4">
        <f>SUM(ชั้นภาค2!L9:L10,ชั้นภาค2!L18)</f>
        <v>146</v>
      </c>
      <c r="K75" s="4">
        <f>SUM(ชั้นภาค2!M9:M10,ชั้นภาค2!M18)</f>
        <v>206</v>
      </c>
      <c r="L75" s="4">
        <f t="shared" si="45"/>
        <v>780</v>
      </c>
      <c r="M75" s="5">
        <f t="shared" si="46"/>
        <v>3.083974358974359</v>
      </c>
      <c r="N75" s="5">
        <f t="shared" si="47"/>
        <v>0.7664852177870926</v>
      </c>
      <c r="O75" s="4">
        <f>SUM(ชั้นภาค2!Q9:Q10,ชั้นภาค2!Q18)</f>
        <v>2</v>
      </c>
      <c r="P75" s="4">
        <f>SUM(ชั้นภาค2!R9:R10,ชั้นภาค2!R18)</f>
        <v>0</v>
      </c>
      <c r="Q75" s="5">
        <f t="shared" si="48"/>
        <v>1.0256410256410255</v>
      </c>
      <c r="R75" s="5">
        <f t="shared" si="49"/>
        <v>100</v>
      </c>
      <c r="S75" s="5">
        <f t="shared" si="50"/>
        <v>68.2051282051282</v>
      </c>
    </row>
    <row r="76" spans="1:19" ht="21.75">
      <c r="A76" s="75"/>
      <c r="B76" s="2" t="s">
        <v>174</v>
      </c>
      <c r="C76" s="4">
        <f t="shared" si="44"/>
        <v>840</v>
      </c>
      <c r="D76" s="4">
        <f>SUM(ชั้นภาค2!F47:F48,ชั้นภาค2!F58:F59)</f>
        <v>13</v>
      </c>
      <c r="E76" s="4">
        <f>SUM(ชั้นภาค2!G47:G48,ชั้นภาค2!G58:G59)</f>
        <v>32</v>
      </c>
      <c r="F76" s="4">
        <f>SUM(ชั้นภาค2!H47:H48,ชั้นภาค2!H58:H59)</f>
        <v>14</v>
      </c>
      <c r="G76" s="4">
        <f>SUM(ชั้นภาค2!I47:I48,ชั้นภาค2!I58:I59)</f>
        <v>40</v>
      </c>
      <c r="H76" s="4">
        <f>SUM(ชั้นภาค2!J47:J48,ชั้นภาค2!J58:J59)</f>
        <v>38</v>
      </c>
      <c r="I76" s="4">
        <f>SUM(ชั้นภาค2!K47:K48,ชั้นภาค2!K58:K59)</f>
        <v>94</v>
      </c>
      <c r="J76" s="4">
        <f>SUM(ชั้นภาค2!L47:L48,ชั้นภาค2!L58:L59)</f>
        <v>148</v>
      </c>
      <c r="K76" s="4">
        <f>SUM(ชั้นภาค2!M47:M48,ชั้นภาค2!M58:M59)</f>
        <v>461</v>
      </c>
      <c r="L76" s="4">
        <f t="shared" si="45"/>
        <v>840</v>
      </c>
      <c r="M76" s="5">
        <f t="shared" si="46"/>
        <v>3.419047619047619</v>
      </c>
      <c r="N76" s="5">
        <f t="shared" si="47"/>
        <v>0.8974137696307676</v>
      </c>
      <c r="O76" s="4">
        <f>SUM(ชั้นภาค2!Q47:Q48,ชั้นภาค2!Q58:Q59)</f>
        <v>0</v>
      </c>
      <c r="P76" s="4">
        <f>SUM(ชั้นภาค2!R47:R48,ชั้นภาค2!R58:R59)</f>
        <v>0</v>
      </c>
      <c r="Q76" s="5">
        <f t="shared" si="48"/>
        <v>5.357142857142857</v>
      </c>
      <c r="R76" s="5">
        <f t="shared" si="49"/>
        <v>98.45238095238095</v>
      </c>
      <c r="S76" s="5">
        <f t="shared" si="50"/>
        <v>83.69047619047619</v>
      </c>
    </row>
    <row r="77" spans="1:19" ht="21.75">
      <c r="A77" s="75"/>
      <c r="B77" s="2" t="s">
        <v>175</v>
      </c>
      <c r="C77" s="4">
        <f t="shared" si="44"/>
        <v>1054</v>
      </c>
      <c r="D77" s="4">
        <f>SUM(ชั้นภาค2!F85:F86,ชั้นภาค2!F96)</f>
        <v>16</v>
      </c>
      <c r="E77" s="4">
        <f>SUM(ชั้นภาค2!G85:G86,ชั้นภาค2!G96)</f>
        <v>66</v>
      </c>
      <c r="F77" s="4">
        <f>SUM(ชั้นภาค2!H85:H86,ชั้นภาค2!H96)</f>
        <v>32</v>
      </c>
      <c r="G77" s="4">
        <f>SUM(ชั้นภาค2!I85:I86,ชั้นภาค2!I96)</f>
        <v>58</v>
      </c>
      <c r="H77" s="4">
        <f>SUM(ชั้นภาค2!J85:J86,ชั้นภาค2!J96)</f>
        <v>202</v>
      </c>
      <c r="I77" s="4">
        <f>SUM(ชั้นภาค2!K85:K86,ชั้นภาค2!K96)</f>
        <v>187</v>
      </c>
      <c r="J77" s="4">
        <f>SUM(ชั้นภาค2!L85:L86,ชั้นภาค2!L96)</f>
        <v>227</v>
      </c>
      <c r="K77" s="4">
        <f>SUM(ชั้นภาค2!M85:M86,ชั้นภาค2!M96)</f>
        <v>257</v>
      </c>
      <c r="L77" s="4">
        <f t="shared" si="45"/>
        <v>1045</v>
      </c>
      <c r="M77" s="5">
        <f t="shared" si="46"/>
        <v>2.9842105263157896</v>
      </c>
      <c r="N77" s="5">
        <f t="shared" si="47"/>
        <v>0.9290574910668226</v>
      </c>
      <c r="O77" s="4">
        <f>SUM(ชั้นภาค2!Q85:Q86,ชั้นภาค2!Q96)</f>
        <v>1</v>
      </c>
      <c r="P77" s="4">
        <f>SUM(ชั้นภาค2!R85:R86,ชั้นภาค2!R96)</f>
        <v>8</v>
      </c>
      <c r="Q77" s="5">
        <f t="shared" si="48"/>
        <v>7.84688995215311</v>
      </c>
      <c r="R77" s="5">
        <f t="shared" si="49"/>
        <v>98.4688995215311</v>
      </c>
      <c r="S77" s="5">
        <f t="shared" si="50"/>
        <v>64.21052631578948</v>
      </c>
    </row>
    <row r="78" spans="1:19" ht="21.75">
      <c r="A78" s="75"/>
      <c r="B78" s="2" t="s">
        <v>170</v>
      </c>
      <c r="C78" s="4">
        <f t="shared" si="44"/>
        <v>576</v>
      </c>
      <c r="D78" s="4">
        <f>SUM(ชั้นภาค2!F123:F124,ชั้นภาค2!F136)</f>
        <v>26</v>
      </c>
      <c r="E78" s="4">
        <f>SUM(ชั้นภาค2!G123:G124,ชั้นภาค2!G136)</f>
        <v>33</v>
      </c>
      <c r="F78" s="4">
        <f>SUM(ชั้นภาค2!H123:H124,ชั้นภาค2!H136)</f>
        <v>21</v>
      </c>
      <c r="G78" s="4">
        <f>SUM(ชั้นภาค2!I123:I124,ชั้นภาค2!I136)</f>
        <v>45</v>
      </c>
      <c r="H78" s="4">
        <f>SUM(ชั้นภาค2!J123:J124,ชั้นภาค2!J136)</f>
        <v>52</v>
      </c>
      <c r="I78" s="4">
        <f>SUM(ชั้นภาค2!K123:K124,ชั้นภาค2!K136)</f>
        <v>83</v>
      </c>
      <c r="J78" s="4">
        <f>SUM(ชั้นภาค2!L123:L124,ชั้นภาค2!L136)</f>
        <v>68</v>
      </c>
      <c r="K78" s="4">
        <f>SUM(ชั้นภาค2!M123:M124,ชั้นภาค2!M136)</f>
        <v>245</v>
      </c>
      <c r="L78" s="4">
        <f t="shared" si="45"/>
        <v>573</v>
      </c>
      <c r="M78" s="5">
        <f t="shared" si="46"/>
        <v>3.056719022687609</v>
      </c>
      <c r="N78" s="5">
        <f t="shared" si="47"/>
        <v>1.1298014712031168</v>
      </c>
      <c r="O78" s="4">
        <f>SUM(ชั้นภาค2!Q123:Q124,ชั้นภาค2!Q136)</f>
        <v>3</v>
      </c>
      <c r="P78" s="4">
        <f>SUM(ชั้นภาค2!R123:R124,ชั้นภาค2!R136)</f>
        <v>0</v>
      </c>
      <c r="Q78" s="5">
        <f t="shared" si="48"/>
        <v>10.296684118673648</v>
      </c>
      <c r="R78" s="5">
        <f t="shared" si="49"/>
        <v>95.46247818499127</v>
      </c>
      <c r="S78" s="5">
        <f t="shared" si="50"/>
        <v>69.10994764397905</v>
      </c>
    </row>
    <row r="79" spans="1:19" ht="21.75">
      <c r="A79" s="75"/>
      <c r="B79" s="2" t="s">
        <v>171</v>
      </c>
      <c r="C79" s="4">
        <f t="shared" si="44"/>
        <v>548</v>
      </c>
      <c r="D79" s="4">
        <f>SUM(ชั้นภาค2!F154:F155,ชั้นภาค2!F170:F173)</f>
        <v>12</v>
      </c>
      <c r="E79" s="4">
        <f>SUM(ชั้นภาค2!G154:G155,ชั้นภาค2!G170:G173)</f>
        <v>13</v>
      </c>
      <c r="F79" s="4">
        <f>SUM(ชั้นภาค2!H154:H155,ชั้นภาค2!H170:H173)</f>
        <v>18</v>
      </c>
      <c r="G79" s="4">
        <f>SUM(ชั้นภาค2!I154:I155,ชั้นภาค2!I170:I173)</f>
        <v>32</v>
      </c>
      <c r="H79" s="4">
        <f>SUM(ชั้นภาค2!J154:J155,ชั้นภาค2!J170:J173)</f>
        <v>42</v>
      </c>
      <c r="I79" s="4">
        <f>SUM(ชั้นภาค2!K154:K155,ชั้นภาค2!K170:K173)</f>
        <v>110</v>
      </c>
      <c r="J79" s="4">
        <f>SUM(ชั้นภาค2!L154:L155,ชั้นภาค2!L170:L173)</f>
        <v>55</v>
      </c>
      <c r="K79" s="4">
        <f>SUM(ชั้นภาค2!M154:M155,ชั้นภาค2!M170:M173)</f>
        <v>264</v>
      </c>
      <c r="L79" s="4">
        <f t="shared" si="45"/>
        <v>546</v>
      </c>
      <c r="M79" s="5">
        <f t="shared" si="46"/>
        <v>3.2738095238095237</v>
      </c>
      <c r="N79" s="5">
        <f t="shared" si="47"/>
        <v>0.9374342235195916</v>
      </c>
      <c r="O79" s="4">
        <f>SUM(ชั้นภาค2!Q154:Q155,ชั้นภาค2!Q170:Q173)</f>
        <v>2</v>
      </c>
      <c r="P79" s="4">
        <f>SUM(ชั้นภาค2!R154:R155,ชั้นภาค2!R170:R173)</f>
        <v>0</v>
      </c>
      <c r="Q79" s="5">
        <f t="shared" si="48"/>
        <v>4.5787545787545785</v>
      </c>
      <c r="R79" s="5">
        <f t="shared" si="49"/>
        <v>97.8021978021978</v>
      </c>
      <c r="S79" s="5">
        <f t="shared" si="50"/>
        <v>78.57142857142857</v>
      </c>
    </row>
    <row r="80" spans="1:19" ht="21.75">
      <c r="A80" s="76"/>
      <c r="B80" s="2" t="s">
        <v>172</v>
      </c>
      <c r="C80" s="4">
        <f t="shared" si="44"/>
        <v>606</v>
      </c>
      <c r="D80" s="4">
        <f>SUM(ชั้นภาค2!F193:F194,ชั้นภาค2!F209:F210)</f>
        <v>0</v>
      </c>
      <c r="E80" s="4">
        <f>SUM(ชั้นภาค2!G193:G194,ชั้นภาค2!G209:G210)</f>
        <v>3</v>
      </c>
      <c r="F80" s="4">
        <f>SUM(ชั้นภาค2!H193:H194,ชั้นภาค2!H209:H210)</f>
        <v>4</v>
      </c>
      <c r="G80" s="4">
        <f>SUM(ชั้นภาค2!I193:I194,ชั้นภาค2!I209:I210)</f>
        <v>21</v>
      </c>
      <c r="H80" s="4">
        <f>SUM(ชั้นภาค2!J193:J194,ชั้นภาค2!J209:J210)</f>
        <v>17</v>
      </c>
      <c r="I80" s="4">
        <f>SUM(ชั้นภาค2!K193:K194,ชั้นภาค2!K209:K210)</f>
        <v>79</v>
      </c>
      <c r="J80" s="4">
        <f>SUM(ชั้นภาค2!L193:L194,ชั้นภาค2!L209:L210)</f>
        <v>103</v>
      </c>
      <c r="K80" s="4">
        <f>SUM(ชั้นภาค2!M193:M194,ชั้นภาค2!M209:M210)</f>
        <v>373</v>
      </c>
      <c r="L80" s="4">
        <f t="shared" si="45"/>
        <v>600</v>
      </c>
      <c r="M80" s="5">
        <f t="shared" si="46"/>
        <v>3.638333333333333</v>
      </c>
      <c r="N80" s="5">
        <f t="shared" si="47"/>
        <v>0.5780979348019021</v>
      </c>
      <c r="O80" s="4">
        <f>SUM(ชั้นภาค2!Q193:Q194,ชั้นภาค2!Q209:Q210)</f>
        <v>0</v>
      </c>
      <c r="P80" s="4">
        <f>SUM(ชั้นภาค2!R193:R194,ชั้นภาค2!R209:R210)</f>
        <v>6</v>
      </c>
      <c r="Q80" s="5">
        <f t="shared" si="48"/>
        <v>0.5</v>
      </c>
      <c r="R80" s="5">
        <f t="shared" si="49"/>
        <v>100</v>
      </c>
      <c r="S80" s="5">
        <f t="shared" si="50"/>
        <v>92.5</v>
      </c>
    </row>
    <row r="81" spans="1:19" ht="21.75">
      <c r="A81" s="72" t="s">
        <v>482</v>
      </c>
      <c r="B81" s="73"/>
      <c r="C81" s="4">
        <f>SUM(C75:C77)</f>
        <v>2676</v>
      </c>
      <c r="D81" s="4">
        <f aca="true" t="shared" si="51" ref="D81:L81">SUM(D75:D77)</f>
        <v>29</v>
      </c>
      <c r="E81" s="4">
        <f t="shared" si="51"/>
        <v>106</v>
      </c>
      <c r="F81" s="4">
        <f t="shared" si="51"/>
        <v>72</v>
      </c>
      <c r="G81" s="4">
        <f t="shared" si="51"/>
        <v>201</v>
      </c>
      <c r="H81" s="4">
        <f t="shared" si="51"/>
        <v>351</v>
      </c>
      <c r="I81" s="4">
        <f t="shared" si="51"/>
        <v>461</v>
      </c>
      <c r="J81" s="4">
        <f t="shared" si="51"/>
        <v>521</v>
      </c>
      <c r="K81" s="4">
        <f t="shared" si="51"/>
        <v>924</v>
      </c>
      <c r="L81" s="4">
        <f t="shared" si="51"/>
        <v>2665</v>
      </c>
      <c r="M81" s="5">
        <f t="shared" si="46"/>
        <v>3.15046904315197</v>
      </c>
      <c r="N81" s="5">
        <f t="shared" si="47"/>
        <v>0.893936613694918</v>
      </c>
      <c r="O81" s="4">
        <f>SUM(O75:O77)</f>
        <v>3</v>
      </c>
      <c r="P81" s="4">
        <f>SUM(P75:P77)</f>
        <v>8</v>
      </c>
      <c r="Q81" s="5">
        <f t="shared" si="48"/>
        <v>5.065666041275797</v>
      </c>
      <c r="R81" s="5">
        <f t="shared" si="49"/>
        <v>98.91181988742964</v>
      </c>
      <c r="S81" s="5">
        <f t="shared" si="50"/>
        <v>71.51969981238274</v>
      </c>
    </row>
    <row r="82" spans="1:19" ht="21.75">
      <c r="A82" s="72" t="s">
        <v>483</v>
      </c>
      <c r="B82" s="73"/>
      <c r="C82" s="4">
        <f>SUM(C72:C74,C78:C80)</f>
        <v>3521</v>
      </c>
      <c r="D82" s="4">
        <f aca="true" t="shared" si="52" ref="D82:L82">SUM(D72:D74,D78:D80)</f>
        <v>92</v>
      </c>
      <c r="E82" s="4">
        <f t="shared" si="52"/>
        <v>113</v>
      </c>
      <c r="F82" s="4">
        <f t="shared" si="52"/>
        <v>114</v>
      </c>
      <c r="G82" s="4">
        <f t="shared" si="52"/>
        <v>253</v>
      </c>
      <c r="H82" s="4">
        <f t="shared" si="52"/>
        <v>253</v>
      </c>
      <c r="I82" s="4">
        <f t="shared" si="52"/>
        <v>570</v>
      </c>
      <c r="J82" s="4">
        <f t="shared" si="52"/>
        <v>496</v>
      </c>
      <c r="K82" s="4">
        <f t="shared" si="52"/>
        <v>1616</v>
      </c>
      <c r="L82" s="4">
        <f t="shared" si="52"/>
        <v>3507</v>
      </c>
      <c r="M82" s="5">
        <f t="shared" si="46"/>
        <v>3.2313943541488452</v>
      </c>
      <c r="N82" s="5">
        <f t="shared" si="47"/>
        <v>0.9853465129955196</v>
      </c>
      <c r="O82" s="4">
        <f>SUM(O72:O74,O78:O80)</f>
        <v>8</v>
      </c>
      <c r="P82" s="4">
        <f>SUM(P72:P74,P78:P80)</f>
        <v>6</v>
      </c>
      <c r="Q82" s="5">
        <f t="shared" si="48"/>
        <v>5.845451953236385</v>
      </c>
      <c r="R82" s="5">
        <f t="shared" si="49"/>
        <v>97.3766752209866</v>
      </c>
      <c r="S82" s="5">
        <f t="shared" si="50"/>
        <v>76.47562018819504</v>
      </c>
    </row>
    <row r="83" spans="1:19" ht="21.75">
      <c r="A83" s="72" t="s">
        <v>485</v>
      </c>
      <c r="B83" s="73"/>
      <c r="C83" s="14">
        <f>SUM(C72:C80)</f>
        <v>6197</v>
      </c>
      <c r="D83" s="14">
        <f aca="true" t="shared" si="53" ref="D83:L83">SUM(D72:D80)</f>
        <v>121</v>
      </c>
      <c r="E83" s="14">
        <f t="shared" si="53"/>
        <v>219</v>
      </c>
      <c r="F83" s="14">
        <f t="shared" si="53"/>
        <v>186</v>
      </c>
      <c r="G83" s="14">
        <f t="shared" si="53"/>
        <v>454</v>
      </c>
      <c r="H83" s="14">
        <f t="shared" si="53"/>
        <v>604</v>
      </c>
      <c r="I83" s="14">
        <f t="shared" si="53"/>
        <v>1031</v>
      </c>
      <c r="J83" s="14">
        <f t="shared" si="53"/>
        <v>1017</v>
      </c>
      <c r="K83" s="14">
        <f t="shared" si="53"/>
        <v>2540</v>
      </c>
      <c r="L83" s="14">
        <f t="shared" si="53"/>
        <v>6172</v>
      </c>
      <c r="M83" s="5">
        <f t="shared" si="46"/>
        <v>3.196451717433571</v>
      </c>
      <c r="N83" s="5">
        <f t="shared" si="47"/>
        <v>0.9478078104736807</v>
      </c>
      <c r="O83" s="14">
        <f>SUM(O72:O80)</f>
        <v>11</v>
      </c>
      <c r="P83" s="14">
        <f>SUM(P72:P80)</f>
        <v>14</v>
      </c>
      <c r="Q83" s="5">
        <f t="shared" si="48"/>
        <v>5.508749189889825</v>
      </c>
      <c r="R83" s="5">
        <f t="shared" si="49"/>
        <v>98.03953337653921</v>
      </c>
      <c r="S83" s="5">
        <f t="shared" si="50"/>
        <v>74.33570965651329</v>
      </c>
    </row>
    <row r="84" spans="1:19" ht="21.75">
      <c r="A84" s="72" t="s">
        <v>12</v>
      </c>
      <c r="B84" s="73"/>
      <c r="C84" s="5">
        <f>C83*100/$C$83</f>
        <v>100</v>
      </c>
      <c r="D84" s="5">
        <f aca="true" t="shared" si="54" ref="D84:L84">D83*100/$C$83</f>
        <v>1.9525576892044538</v>
      </c>
      <c r="E84" s="5">
        <f t="shared" si="54"/>
        <v>3.533968049055995</v>
      </c>
      <c r="F84" s="5">
        <f t="shared" si="54"/>
        <v>3.001452315636598</v>
      </c>
      <c r="G84" s="5">
        <f t="shared" si="54"/>
        <v>7.326125544618364</v>
      </c>
      <c r="H84" s="5">
        <f t="shared" si="54"/>
        <v>9.74665160561562</v>
      </c>
      <c r="I84" s="5">
        <f t="shared" si="54"/>
        <v>16.63708245925448</v>
      </c>
      <c r="J84" s="5">
        <f t="shared" si="54"/>
        <v>16.411166693561402</v>
      </c>
      <c r="K84" s="5">
        <f t="shared" si="54"/>
        <v>40.98757463288688</v>
      </c>
      <c r="L84" s="5">
        <f t="shared" si="54"/>
        <v>99.59657898983379</v>
      </c>
      <c r="M84" s="5"/>
      <c r="N84" s="5"/>
      <c r="O84" s="5">
        <f>O83*100/$C$83</f>
        <v>0.17750524447313215</v>
      </c>
      <c r="P84" s="5">
        <f>P83*100/$C$83</f>
        <v>0.2259157656930773</v>
      </c>
      <c r="Q84" s="5">
        <f t="shared" si="48"/>
        <v>5.5087491898898255</v>
      </c>
      <c r="R84" s="5">
        <f t="shared" si="49"/>
        <v>98.03953337653921</v>
      </c>
      <c r="S84" s="5">
        <f t="shared" si="50"/>
        <v>74.3357096565133</v>
      </c>
    </row>
    <row r="86" ht="21.75">
      <c r="D86" s="28" t="s">
        <v>479</v>
      </c>
    </row>
    <row r="87" spans="1:19" ht="28.5" customHeight="1">
      <c r="A87" s="77" t="s">
        <v>168</v>
      </c>
      <c r="B87" s="78" t="s">
        <v>2</v>
      </c>
      <c r="C87" s="46" t="s">
        <v>3</v>
      </c>
      <c r="D87" s="71" t="s">
        <v>4</v>
      </c>
      <c r="E87" s="71"/>
      <c r="F87" s="71"/>
      <c r="G87" s="71"/>
      <c r="H87" s="71"/>
      <c r="I87" s="71"/>
      <c r="J87" s="71"/>
      <c r="K87" s="71"/>
      <c r="L87" s="47" t="s">
        <v>5</v>
      </c>
      <c r="M87" s="44" t="s">
        <v>6</v>
      </c>
      <c r="N87" s="44" t="s">
        <v>7</v>
      </c>
      <c r="O87" s="69" t="s">
        <v>124</v>
      </c>
      <c r="P87" s="70"/>
      <c r="Q87" s="80" t="s">
        <v>169</v>
      </c>
      <c r="R87" s="81"/>
      <c r="S87" s="82"/>
    </row>
    <row r="88" spans="1:19" ht="21.75">
      <c r="A88" s="77"/>
      <c r="B88" s="79"/>
      <c r="C88" s="46"/>
      <c r="D88" s="2">
        <v>0</v>
      </c>
      <c r="E88" s="2">
        <v>1</v>
      </c>
      <c r="F88" s="2">
        <v>1.5</v>
      </c>
      <c r="G88" s="2">
        <v>2</v>
      </c>
      <c r="H88" s="2">
        <v>2.5</v>
      </c>
      <c r="I88" s="2">
        <v>3</v>
      </c>
      <c r="J88" s="2">
        <v>3.5</v>
      </c>
      <c r="K88" s="2">
        <v>4</v>
      </c>
      <c r="L88" s="47"/>
      <c r="M88" s="44"/>
      <c r="N88" s="44"/>
      <c r="O88" s="2" t="s">
        <v>9</v>
      </c>
      <c r="P88" s="2" t="s">
        <v>10</v>
      </c>
      <c r="Q88" s="42" t="s">
        <v>484</v>
      </c>
      <c r="R88" s="2" t="s">
        <v>176</v>
      </c>
      <c r="S88" s="29" t="s">
        <v>177</v>
      </c>
    </row>
    <row r="89" spans="1:19" ht="21.75">
      <c r="A89" s="74">
        <v>1</v>
      </c>
      <c r="B89" s="2" t="s">
        <v>170</v>
      </c>
      <c r="C89" s="4">
        <f>SUM(D89:K89,O89:P89)</f>
        <v>305</v>
      </c>
      <c r="D89" s="4">
        <f>SUM(ชั้นภาค1!D19:D20)</f>
        <v>2</v>
      </c>
      <c r="E89" s="4">
        <f>SUM(ชั้นภาค1!E19:E20)</f>
        <v>35</v>
      </c>
      <c r="F89" s="4">
        <f>SUM(ชั้นภาค1!F19:F20)</f>
        <v>0</v>
      </c>
      <c r="G89" s="4">
        <f>SUM(ชั้นภาค1!G19:G20)</f>
        <v>57</v>
      </c>
      <c r="H89" s="4">
        <f>SUM(ชั้นภาค1!H19:H20)</f>
        <v>0</v>
      </c>
      <c r="I89" s="4">
        <f>SUM(ชั้นภาค1!I19:I20)</f>
        <v>41</v>
      </c>
      <c r="J89" s="4">
        <f>SUM(ชั้นภาค1!J19:J20)</f>
        <v>0</v>
      </c>
      <c r="K89" s="4">
        <f>SUM(ชั้นภาค1!K19:K20)</f>
        <v>169</v>
      </c>
      <c r="L89" s="4">
        <f>SUM(D89:K89)</f>
        <v>304</v>
      </c>
      <c r="M89" s="5">
        <f>(1*E89+1.5*F89+2*G89+2.5*H89+3*I89+3.5*J89+4*K89)/L89</f>
        <v>3.1184210526315788</v>
      </c>
      <c r="N89" s="5">
        <f>SQRT((D89*0^2+E89*1^2+F89*1.5^2+G89*2^2+H89*2.5^2+I89*3^2+J89*3.5^2+K89*4^2)/L89-M89^2)</f>
        <v>1.1176467908201015</v>
      </c>
      <c r="O89" s="4">
        <f>SUM(ชั้นภาค1!O19:O20)</f>
        <v>1</v>
      </c>
      <c r="P89" s="4">
        <f>SUM(ชั้นภาค1!P19:P20)</f>
        <v>0</v>
      </c>
      <c r="Q89" s="5">
        <f>(D89+E89)*100/L89</f>
        <v>12.171052631578947</v>
      </c>
      <c r="R89" s="5">
        <f>(E89+F89+G89+H89+I89+J89+K89)*100/L89</f>
        <v>99.34210526315789</v>
      </c>
      <c r="S89" s="5">
        <f>(I89+J89+K89)*100/L89</f>
        <v>69.07894736842105</v>
      </c>
    </row>
    <row r="90" spans="1:19" ht="21.75">
      <c r="A90" s="75"/>
      <c r="B90" s="2" t="s">
        <v>171</v>
      </c>
      <c r="C90" s="4">
        <f aca="true" t="shared" si="55" ref="C90:C97">SUM(D90:K90,O90:P90)</f>
        <v>257</v>
      </c>
      <c r="D90" s="4">
        <f>SUM(ชั้นภาค1!D52)</f>
        <v>0</v>
      </c>
      <c r="E90" s="4">
        <f>SUM(ชั้นภาค1!E52)</f>
        <v>0</v>
      </c>
      <c r="F90" s="4">
        <f>SUM(ชั้นภาค1!F52)</f>
        <v>0</v>
      </c>
      <c r="G90" s="4">
        <f>SUM(ชั้นภาค1!G52)</f>
        <v>0</v>
      </c>
      <c r="H90" s="4">
        <f>SUM(ชั้นภาค1!H52)</f>
        <v>5</v>
      </c>
      <c r="I90" s="4">
        <f>SUM(ชั้นภาค1!I52)</f>
        <v>81</v>
      </c>
      <c r="J90" s="4">
        <f>SUM(ชั้นภาค1!J52)</f>
        <v>135</v>
      </c>
      <c r="K90" s="4">
        <f>SUM(ชั้นภาค1!K52)</f>
        <v>0</v>
      </c>
      <c r="L90" s="4">
        <f aca="true" t="shared" si="56" ref="L90:L97">SUM(D90:K90)</f>
        <v>221</v>
      </c>
      <c r="M90" s="5">
        <f aca="true" t="shared" si="57" ref="M90:M100">(1*E90+1.5*F90+2*G90+2.5*H90+3*I90+3.5*J90+4*K90)/L90</f>
        <v>3.2941176470588234</v>
      </c>
      <c r="N90" s="5">
        <f aca="true" t="shared" si="58" ref="N90:N100">SQRT((D90*0^2+E90*1^2+F90*1.5^2+G90*2^2+H90*2.5^2+I90*3^2+J90*3.5^2+K90*4^2)/L90-M90^2)</f>
        <v>0.26807806775744303</v>
      </c>
      <c r="O90" s="4">
        <f>SUM(ชั้นภาค1!O52)</f>
        <v>36</v>
      </c>
      <c r="P90" s="4">
        <f>SUM(ชั้นภาค1!P52)</f>
        <v>0</v>
      </c>
      <c r="Q90" s="5">
        <f aca="true" t="shared" si="59" ref="Q90:Q101">(D90+E90)*100/L90</f>
        <v>0</v>
      </c>
      <c r="R90" s="5">
        <f aca="true" t="shared" si="60" ref="R90:R101">(E90+F90+G90+H90+I90+J90+K90)*100/L90</f>
        <v>100</v>
      </c>
      <c r="S90" s="5">
        <f aca="true" t="shared" si="61" ref="S90:S101">(I90+J90+K90)*100/L90</f>
        <v>97.73755656108597</v>
      </c>
    </row>
    <row r="91" spans="1:19" ht="21.75">
      <c r="A91" s="76"/>
      <c r="B91" s="2" t="s">
        <v>172</v>
      </c>
      <c r="C91" s="4">
        <f t="shared" si="55"/>
        <v>293</v>
      </c>
      <c r="D91" s="4">
        <f>SUM(ชั้นภาค1!D82)</f>
        <v>4</v>
      </c>
      <c r="E91" s="4">
        <f>SUM(ชั้นภาค1!E82)</f>
        <v>13</v>
      </c>
      <c r="F91" s="4">
        <f>SUM(ชั้นภาค1!F82)</f>
        <v>18</v>
      </c>
      <c r="G91" s="4">
        <f>SUM(ชั้นภาค1!G82)</f>
        <v>23</v>
      </c>
      <c r="H91" s="4">
        <f>SUM(ชั้นภาค1!H82)</f>
        <v>7</v>
      </c>
      <c r="I91" s="4">
        <f>SUM(ชั้นภาค1!I82)</f>
        <v>6</v>
      </c>
      <c r="J91" s="4">
        <f>SUM(ชั้นภาค1!J82)</f>
        <v>29</v>
      </c>
      <c r="K91" s="4">
        <f>SUM(ชั้นภาค1!K82)</f>
        <v>192</v>
      </c>
      <c r="L91" s="4">
        <f t="shared" si="56"/>
        <v>292</v>
      </c>
      <c r="M91" s="5">
        <f t="shared" si="57"/>
        <v>3.393835616438356</v>
      </c>
      <c r="N91" s="5">
        <f t="shared" si="58"/>
        <v>1.0257120882813742</v>
      </c>
      <c r="O91" s="4">
        <f>SUM(ชั้นภาค1!O82)</f>
        <v>1</v>
      </c>
      <c r="P91" s="4">
        <f>SUM(ชั้นภาค1!P82)</f>
        <v>0</v>
      </c>
      <c r="Q91" s="5">
        <f t="shared" si="59"/>
        <v>5.821917808219178</v>
      </c>
      <c r="R91" s="5">
        <f t="shared" si="60"/>
        <v>98.63013698630137</v>
      </c>
      <c r="S91" s="5">
        <f t="shared" si="61"/>
        <v>77.73972602739725</v>
      </c>
    </row>
    <row r="92" spans="1:19" ht="21.75">
      <c r="A92" s="74">
        <v>2</v>
      </c>
      <c r="B92" s="2" t="s">
        <v>173</v>
      </c>
      <c r="C92" s="4">
        <f t="shared" si="55"/>
        <v>416</v>
      </c>
      <c r="D92" s="4">
        <f>SUM(ชั้นภาค2!F11,ชั้นภาค2!F19:F22)</f>
        <v>0</v>
      </c>
      <c r="E92" s="4">
        <f>SUM(ชั้นภาค2!G11,ชั้นภาค2!G19:G22)</f>
        <v>0</v>
      </c>
      <c r="F92" s="4">
        <f>SUM(ชั้นภาค2!H11,ชั้นภาค2!H19:H22)</f>
        <v>7</v>
      </c>
      <c r="G92" s="4">
        <f>SUM(ชั้นภาค2!I11,ชั้นภาค2!I19:I22)</f>
        <v>6</v>
      </c>
      <c r="H92" s="4">
        <f>SUM(ชั้นภาค2!J11,ชั้นภาค2!J19:J22)</f>
        <v>16</v>
      </c>
      <c r="I92" s="4">
        <f>SUM(ชั้นภาค2!K11,ชั้นภาค2!K19:K22)</f>
        <v>32</v>
      </c>
      <c r="J92" s="4">
        <f>SUM(ชั้นภาค2!L11,ชั้นภาค2!L19:L22)</f>
        <v>60</v>
      </c>
      <c r="K92" s="4">
        <f>SUM(ชั้นภาค2!M11,ชั้นภาค2!M19:M22)</f>
        <v>295</v>
      </c>
      <c r="L92" s="4">
        <f t="shared" si="56"/>
        <v>416</v>
      </c>
      <c r="M92" s="5">
        <f t="shared" si="57"/>
        <v>3.722355769230769</v>
      </c>
      <c r="N92" s="5">
        <f t="shared" si="58"/>
        <v>0.5341287193297796</v>
      </c>
      <c r="O92" s="4">
        <f>SUM(ชั้นภาค2!Q11,ชั้นภาค2!Q19:Q22)</f>
        <v>0</v>
      </c>
      <c r="P92" s="4">
        <f>SUM(ชั้นภาค2!R11,ชั้นภาค2!R19:R22)</f>
        <v>0</v>
      </c>
      <c r="Q92" s="5">
        <f t="shared" si="59"/>
        <v>0</v>
      </c>
      <c r="R92" s="5">
        <f t="shared" si="60"/>
        <v>100</v>
      </c>
      <c r="S92" s="5">
        <f t="shared" si="61"/>
        <v>93.02884615384616</v>
      </c>
    </row>
    <row r="93" spans="1:19" ht="21.75">
      <c r="A93" s="75"/>
      <c r="B93" s="2" t="s">
        <v>174</v>
      </c>
      <c r="C93" s="4">
        <f t="shared" si="55"/>
        <v>434</v>
      </c>
      <c r="D93" s="4">
        <f>SUM(ชั้นภาค2!F49,ชั้นภาค2!F60:F62)</f>
        <v>31</v>
      </c>
      <c r="E93" s="4">
        <f>SUM(ชั้นภาค2!G49,ชั้นภาค2!G60:G62)</f>
        <v>19</v>
      </c>
      <c r="F93" s="4">
        <f>SUM(ชั้นภาค2!H49,ชั้นภาค2!H60:H62)</f>
        <v>19</v>
      </c>
      <c r="G93" s="4">
        <f>SUM(ชั้นภาค2!I49,ชั้นภาค2!I60:I62)</f>
        <v>32</v>
      </c>
      <c r="H93" s="4">
        <f>SUM(ชั้นภาค2!J49,ชั้นภาค2!J60:J62)</f>
        <v>31</v>
      </c>
      <c r="I93" s="4">
        <f>SUM(ชั้นภาค2!K49,ชั้นภาค2!K60:K62)</f>
        <v>29</v>
      </c>
      <c r="J93" s="4">
        <f>SUM(ชั้นภาค2!L49,ชั้นภาค2!L60:L62)</f>
        <v>42</v>
      </c>
      <c r="K93" s="4">
        <f>SUM(ชั้นภาค2!M49,ชั้นภาค2!M60:M62)</f>
        <v>231</v>
      </c>
      <c r="L93" s="4">
        <f t="shared" si="56"/>
        <v>434</v>
      </c>
      <c r="M93" s="5">
        <f t="shared" si="57"/>
        <v>3.1036866359447006</v>
      </c>
      <c r="N93" s="5">
        <f t="shared" si="58"/>
        <v>1.2465011875480616</v>
      </c>
      <c r="O93" s="4">
        <f>SUM(ชั้นภาค2!Q49,ชั้นภาค2!Q60:Q62)</f>
        <v>0</v>
      </c>
      <c r="P93" s="4">
        <f>SUM(ชั้นภาค2!R49,ชั้นภาค2!R60:R62)</f>
        <v>0</v>
      </c>
      <c r="Q93" s="5">
        <f t="shared" si="59"/>
        <v>11.52073732718894</v>
      </c>
      <c r="R93" s="5">
        <f t="shared" si="60"/>
        <v>92.85714285714286</v>
      </c>
      <c r="S93" s="5">
        <f t="shared" si="61"/>
        <v>69.5852534562212</v>
      </c>
    </row>
    <row r="94" spans="1:19" ht="21.75">
      <c r="A94" s="75"/>
      <c r="B94" s="2" t="s">
        <v>175</v>
      </c>
      <c r="C94" s="4">
        <f t="shared" si="55"/>
        <v>549</v>
      </c>
      <c r="D94" s="4">
        <f>SUM(ชั้นภาค2!F87,ชั้นภาค2!F97:F99)</f>
        <v>9</v>
      </c>
      <c r="E94" s="4">
        <f>SUM(ชั้นภาค2!G87,ชั้นภาค2!G97:G99)</f>
        <v>25</v>
      </c>
      <c r="F94" s="4">
        <f>SUM(ชั้นภาค2!H87,ชั้นภาค2!H97:H99)</f>
        <v>21</v>
      </c>
      <c r="G94" s="4">
        <f>SUM(ชั้นภาค2!I87,ชั้นภาค2!I97:I99)</f>
        <v>32</v>
      </c>
      <c r="H94" s="4">
        <f>SUM(ชั้นภาค2!J87,ชั้นภาค2!J97:J99)</f>
        <v>19</v>
      </c>
      <c r="I94" s="4">
        <f>SUM(ชั้นภาค2!K87,ชั้นภาค2!K97:K99)</f>
        <v>23</v>
      </c>
      <c r="J94" s="4">
        <f>SUM(ชั้นภาค2!L87,ชั้นภาค2!L97:L99)</f>
        <v>16</v>
      </c>
      <c r="K94" s="4">
        <f>SUM(ชั้นภาค2!M87,ชั้นภาค2!M97:M99)</f>
        <v>402</v>
      </c>
      <c r="L94" s="4">
        <f t="shared" si="56"/>
        <v>547</v>
      </c>
      <c r="M94" s="5">
        <f t="shared" si="57"/>
        <v>3.4753199268738575</v>
      </c>
      <c r="N94" s="5">
        <f t="shared" si="58"/>
        <v>1.0003809320274766</v>
      </c>
      <c r="O94" s="4">
        <f>SUM(ชั้นภาค2!Q87,ชั้นภาค2!Q97:Q99)</f>
        <v>1</v>
      </c>
      <c r="P94" s="4">
        <f>SUM(ชั้นภาค2!R87,ชั้นภาค2!R97:R99)</f>
        <v>1</v>
      </c>
      <c r="Q94" s="5">
        <f t="shared" si="59"/>
        <v>6.2157221206581355</v>
      </c>
      <c r="R94" s="5">
        <f t="shared" si="60"/>
        <v>98.35466179159049</v>
      </c>
      <c r="S94" s="5">
        <f t="shared" si="61"/>
        <v>80.62157221206581</v>
      </c>
    </row>
    <row r="95" spans="1:19" ht="21.75">
      <c r="A95" s="75"/>
      <c r="B95" s="2" t="s">
        <v>170</v>
      </c>
      <c r="C95" s="4">
        <f t="shared" si="55"/>
        <v>287</v>
      </c>
      <c r="D95" s="4">
        <f>SUM(ชั้นภาค2!F125,ชั้นภาค2!F137)</f>
        <v>44</v>
      </c>
      <c r="E95" s="4">
        <f>SUM(ชั้นภาค2!G125,ชั้นภาค2!G137)</f>
        <v>13</v>
      </c>
      <c r="F95" s="4">
        <f>SUM(ชั้นภาค2!H125,ชั้นภาค2!H137)</f>
        <v>9</v>
      </c>
      <c r="G95" s="4">
        <f>SUM(ชั้นภาค2!I125,ชั้นภาค2!I137)</f>
        <v>9</v>
      </c>
      <c r="H95" s="4">
        <f>SUM(ชั้นภาค2!J125,ชั้นภาค2!J137)</f>
        <v>14</v>
      </c>
      <c r="I95" s="4">
        <f>SUM(ชั้นภาค2!K125,ชั้นภาค2!K137)</f>
        <v>23</v>
      </c>
      <c r="J95" s="4">
        <f>SUM(ชั้นภาค2!L125,ชั้นภาค2!L137)</f>
        <v>24</v>
      </c>
      <c r="K95" s="4">
        <f>SUM(ชั้นภาค2!M125,ชั้นภาค2!M137)</f>
        <v>149</v>
      </c>
      <c r="L95" s="4">
        <f t="shared" si="56"/>
        <v>285</v>
      </c>
      <c r="M95" s="5">
        <f t="shared" si="57"/>
        <v>2.907017543859649</v>
      </c>
      <c r="N95" s="5">
        <f t="shared" si="58"/>
        <v>1.4906562371103789</v>
      </c>
      <c r="O95" s="4">
        <f>SUM(ชั้นภาค2!Q125,ชั้นภาค2!Q137)</f>
        <v>0</v>
      </c>
      <c r="P95" s="4">
        <f>SUM(ชั้นภาค2!R125,ชั้นภาค2!R137)</f>
        <v>2</v>
      </c>
      <c r="Q95" s="5">
        <f t="shared" si="59"/>
        <v>20</v>
      </c>
      <c r="R95" s="5">
        <f t="shared" si="60"/>
        <v>84.56140350877193</v>
      </c>
      <c r="S95" s="5">
        <f t="shared" si="61"/>
        <v>68.7719298245614</v>
      </c>
    </row>
    <row r="96" spans="1:19" ht="21.75">
      <c r="A96" s="75"/>
      <c r="B96" s="2" t="s">
        <v>171</v>
      </c>
      <c r="C96" s="4">
        <f t="shared" si="55"/>
        <v>251</v>
      </c>
      <c r="D96" s="4">
        <f>SUM(ชั้นภาค2!F156)</f>
        <v>16</v>
      </c>
      <c r="E96" s="4">
        <f>SUM(ชั้นภาค2!G156)</f>
        <v>7</v>
      </c>
      <c r="F96" s="4">
        <f>SUM(ชั้นภาค2!H156)</f>
        <v>30</v>
      </c>
      <c r="G96" s="4">
        <f>SUM(ชั้นภาค2!I156)</f>
        <v>34</v>
      </c>
      <c r="H96" s="4">
        <f>SUM(ชั้นภาค2!J156)</f>
        <v>48</v>
      </c>
      <c r="I96" s="4">
        <f>SUM(ชั้นภาค2!K156)</f>
        <v>56</v>
      </c>
      <c r="J96" s="4">
        <f>SUM(ชั้นภาค2!L156)</f>
        <v>26</v>
      </c>
      <c r="K96" s="4">
        <f>SUM(ชั้นภาค2!M156)</f>
        <v>34</v>
      </c>
      <c r="L96" s="4">
        <f t="shared" si="56"/>
        <v>251</v>
      </c>
      <c r="M96" s="5">
        <f t="shared" si="57"/>
        <v>2.5298804780876494</v>
      </c>
      <c r="N96" s="5">
        <f t="shared" si="58"/>
        <v>1.038167816874226</v>
      </c>
      <c r="O96" s="4">
        <f>SUM(ชั้นภาค2!Q156)</f>
        <v>0</v>
      </c>
      <c r="P96" s="4">
        <f>SUM(ชั้นภาค2!R156)</f>
        <v>0</v>
      </c>
      <c r="Q96" s="5">
        <f t="shared" si="59"/>
        <v>9.163346613545817</v>
      </c>
      <c r="R96" s="5">
        <f t="shared" si="60"/>
        <v>93.62549800796813</v>
      </c>
      <c r="S96" s="5">
        <f t="shared" si="61"/>
        <v>46.21513944223108</v>
      </c>
    </row>
    <row r="97" spans="1:19" ht="21.75">
      <c r="A97" s="76"/>
      <c r="B97" s="2" t="s">
        <v>172</v>
      </c>
      <c r="C97" s="4">
        <f t="shared" si="55"/>
        <v>289</v>
      </c>
      <c r="D97" s="4">
        <f>SUM(ชั้นภาค2!F195)</f>
        <v>0</v>
      </c>
      <c r="E97" s="4">
        <f>SUM(ชั้นภาค2!G195)</f>
        <v>0</v>
      </c>
      <c r="F97" s="4">
        <f>SUM(ชั้นภาค2!H195)</f>
        <v>0</v>
      </c>
      <c r="G97" s="4">
        <f>SUM(ชั้นภาค2!I195)</f>
        <v>27</v>
      </c>
      <c r="H97" s="4">
        <f>SUM(ชั้นภาค2!J195)</f>
        <v>2</v>
      </c>
      <c r="I97" s="4">
        <f>SUM(ชั้นภาค2!K195)</f>
        <v>135</v>
      </c>
      <c r="J97" s="4">
        <f>SUM(ชั้นภาค2!L195)</f>
        <v>120</v>
      </c>
      <c r="K97" s="4">
        <f>SUM(ชั้นภาค2!M195)</f>
        <v>0</v>
      </c>
      <c r="L97" s="4">
        <f t="shared" si="56"/>
        <v>284</v>
      </c>
      <c r="M97" s="5">
        <f t="shared" si="57"/>
        <v>3.112676056338028</v>
      </c>
      <c r="N97" s="5">
        <f t="shared" si="58"/>
        <v>0.4356247181468296</v>
      </c>
      <c r="O97" s="4">
        <f>SUM(ชั้นภาค2!Q195)</f>
        <v>2</v>
      </c>
      <c r="P97" s="4">
        <f>SUM(ชั้นภาค2!R195)</f>
        <v>3</v>
      </c>
      <c r="Q97" s="5">
        <f t="shared" si="59"/>
        <v>0</v>
      </c>
      <c r="R97" s="5">
        <f t="shared" si="60"/>
        <v>100</v>
      </c>
      <c r="S97" s="5">
        <f t="shared" si="61"/>
        <v>89.78873239436619</v>
      </c>
    </row>
    <row r="98" spans="1:19" ht="21.75">
      <c r="A98" s="72" t="s">
        <v>482</v>
      </c>
      <c r="B98" s="73"/>
      <c r="C98" s="4">
        <f>SUM(C92:C94)</f>
        <v>1399</v>
      </c>
      <c r="D98" s="4">
        <f aca="true" t="shared" si="62" ref="D98:L98">SUM(D92:D94)</f>
        <v>40</v>
      </c>
      <c r="E98" s="4">
        <f t="shared" si="62"/>
        <v>44</v>
      </c>
      <c r="F98" s="4">
        <f t="shared" si="62"/>
        <v>47</v>
      </c>
      <c r="G98" s="4">
        <f t="shared" si="62"/>
        <v>70</v>
      </c>
      <c r="H98" s="4">
        <f t="shared" si="62"/>
        <v>66</v>
      </c>
      <c r="I98" s="4">
        <f t="shared" si="62"/>
        <v>84</v>
      </c>
      <c r="J98" s="4">
        <f t="shared" si="62"/>
        <v>118</v>
      </c>
      <c r="K98" s="4">
        <f t="shared" si="62"/>
        <v>928</v>
      </c>
      <c r="L98" s="4">
        <f t="shared" si="62"/>
        <v>1397</v>
      </c>
      <c r="M98" s="5">
        <f t="shared" si="57"/>
        <v>3.433428775948461</v>
      </c>
      <c r="N98" s="5">
        <f t="shared" si="58"/>
        <v>1.009372284920507</v>
      </c>
      <c r="O98" s="4">
        <f>SUM(O92:O94)</f>
        <v>1</v>
      </c>
      <c r="P98" s="4">
        <f>SUM(P92:P94)</f>
        <v>1</v>
      </c>
      <c r="Q98" s="5">
        <f t="shared" si="59"/>
        <v>6.012884753042234</v>
      </c>
      <c r="R98" s="5">
        <f t="shared" si="60"/>
        <v>97.13672154617036</v>
      </c>
      <c r="S98" s="5">
        <f t="shared" si="61"/>
        <v>80.88761632068719</v>
      </c>
    </row>
    <row r="99" spans="1:19" ht="21.75">
      <c r="A99" s="72" t="s">
        <v>483</v>
      </c>
      <c r="B99" s="73"/>
      <c r="C99" s="4">
        <f>SUM(C89:C91,C95:C97)</f>
        <v>1682</v>
      </c>
      <c r="D99" s="4">
        <f aca="true" t="shared" si="63" ref="D99:L99">SUM(D89:D91,D95:D97)</f>
        <v>66</v>
      </c>
      <c r="E99" s="4">
        <f t="shared" si="63"/>
        <v>68</v>
      </c>
      <c r="F99" s="4">
        <f t="shared" si="63"/>
        <v>57</v>
      </c>
      <c r="G99" s="4">
        <f t="shared" si="63"/>
        <v>150</v>
      </c>
      <c r="H99" s="4">
        <f t="shared" si="63"/>
        <v>76</v>
      </c>
      <c r="I99" s="4">
        <f t="shared" si="63"/>
        <v>342</v>
      </c>
      <c r="J99" s="4">
        <f t="shared" si="63"/>
        <v>334</v>
      </c>
      <c r="K99" s="4">
        <f t="shared" si="63"/>
        <v>544</v>
      </c>
      <c r="L99" s="4">
        <f t="shared" si="63"/>
        <v>1637</v>
      </c>
      <c r="M99" s="5">
        <f t="shared" si="57"/>
        <v>3.0632254123396456</v>
      </c>
      <c r="N99" s="5">
        <f t="shared" si="58"/>
        <v>1.0439944230790639</v>
      </c>
      <c r="O99" s="4">
        <f>SUM(O89:O91,O95:O97)</f>
        <v>40</v>
      </c>
      <c r="P99" s="4">
        <f>SUM(P89:P91,P95:P97)</f>
        <v>5</v>
      </c>
      <c r="Q99" s="5">
        <f t="shared" si="59"/>
        <v>8.185705558949298</v>
      </c>
      <c r="R99" s="5">
        <f t="shared" si="60"/>
        <v>95.96823457544288</v>
      </c>
      <c r="S99" s="5">
        <f t="shared" si="61"/>
        <v>74.52657299938913</v>
      </c>
    </row>
    <row r="100" spans="1:19" ht="21.75">
      <c r="A100" s="72" t="s">
        <v>485</v>
      </c>
      <c r="B100" s="73"/>
      <c r="C100" s="14">
        <f>SUM(C89:C97)</f>
        <v>3081</v>
      </c>
      <c r="D100" s="14">
        <f aca="true" t="shared" si="64" ref="D100:L100">SUM(D89:D97)</f>
        <v>106</v>
      </c>
      <c r="E100" s="14">
        <f t="shared" si="64"/>
        <v>112</v>
      </c>
      <c r="F100" s="14">
        <f t="shared" si="64"/>
        <v>104</v>
      </c>
      <c r="G100" s="14">
        <f t="shared" si="64"/>
        <v>220</v>
      </c>
      <c r="H100" s="14">
        <f t="shared" si="64"/>
        <v>142</v>
      </c>
      <c r="I100" s="14">
        <f t="shared" si="64"/>
        <v>426</v>
      </c>
      <c r="J100" s="14">
        <f t="shared" si="64"/>
        <v>452</v>
      </c>
      <c r="K100" s="14">
        <f t="shared" si="64"/>
        <v>1472</v>
      </c>
      <c r="L100" s="14">
        <f t="shared" si="64"/>
        <v>3034</v>
      </c>
      <c r="M100" s="5">
        <f t="shared" si="57"/>
        <v>3.2336849044166116</v>
      </c>
      <c r="N100" s="5">
        <f t="shared" si="58"/>
        <v>1.0446235838935358</v>
      </c>
      <c r="O100" s="14">
        <f>SUM(O89:O97)</f>
        <v>41</v>
      </c>
      <c r="P100" s="14">
        <f>SUM(P89:P97)</f>
        <v>6</v>
      </c>
      <c r="Q100" s="5">
        <f t="shared" si="59"/>
        <v>7.185234014502307</v>
      </c>
      <c r="R100" s="5">
        <f t="shared" si="60"/>
        <v>96.5062623599209</v>
      </c>
      <c r="S100" s="5">
        <f t="shared" si="61"/>
        <v>77.45550428477257</v>
      </c>
    </row>
    <row r="101" spans="1:19" ht="21.75">
      <c r="A101" s="72" t="s">
        <v>12</v>
      </c>
      <c r="B101" s="73"/>
      <c r="C101" s="5">
        <f>C100*100/$C$100</f>
        <v>100</v>
      </c>
      <c r="D101" s="5">
        <f aca="true" t="shared" si="65" ref="D101:L101">D100*100/$C$100</f>
        <v>3.4404414151249596</v>
      </c>
      <c r="E101" s="5">
        <f t="shared" si="65"/>
        <v>3.635183382018825</v>
      </c>
      <c r="F101" s="5">
        <f t="shared" si="65"/>
        <v>3.3755274261603376</v>
      </c>
      <c r="G101" s="5">
        <f t="shared" si="65"/>
        <v>7.140538786108406</v>
      </c>
      <c r="H101" s="5">
        <f t="shared" si="65"/>
        <v>4.608893216488153</v>
      </c>
      <c r="I101" s="5">
        <f t="shared" si="65"/>
        <v>13.82667964946446</v>
      </c>
      <c r="J101" s="5">
        <f t="shared" si="65"/>
        <v>14.670561506004544</v>
      </c>
      <c r="K101" s="5">
        <f t="shared" si="65"/>
        <v>47.7766958779617</v>
      </c>
      <c r="L101" s="5">
        <f t="shared" si="65"/>
        <v>98.47452125933138</v>
      </c>
      <c r="M101" s="5"/>
      <c r="N101" s="5"/>
      <c r="O101" s="5">
        <f>O100*100/$C$100</f>
        <v>1.3307367737747484</v>
      </c>
      <c r="P101" s="5">
        <f>P100*100/$C$100</f>
        <v>0.19474196689386564</v>
      </c>
      <c r="Q101" s="5">
        <f t="shared" si="59"/>
        <v>7.185234014502307</v>
      </c>
      <c r="R101" s="5">
        <f t="shared" si="60"/>
        <v>96.5062623599209</v>
      </c>
      <c r="S101" s="5">
        <f t="shared" si="61"/>
        <v>77.45550428477259</v>
      </c>
    </row>
    <row r="102" s="43" customFormat="1" ht="21.75"/>
    <row r="103" ht="21.75">
      <c r="D103" s="28" t="s">
        <v>480</v>
      </c>
    </row>
    <row r="104" spans="1:19" ht="29.25" customHeight="1">
      <c r="A104" s="77" t="s">
        <v>168</v>
      </c>
      <c r="B104" s="78" t="s">
        <v>2</v>
      </c>
      <c r="C104" s="46" t="s">
        <v>3</v>
      </c>
      <c r="D104" s="71" t="s">
        <v>4</v>
      </c>
      <c r="E104" s="71"/>
      <c r="F104" s="71"/>
      <c r="G104" s="71"/>
      <c r="H104" s="71"/>
      <c r="I104" s="71"/>
      <c r="J104" s="71"/>
      <c r="K104" s="71"/>
      <c r="L104" s="47" t="s">
        <v>5</v>
      </c>
      <c r="M104" s="44" t="s">
        <v>6</v>
      </c>
      <c r="N104" s="44" t="s">
        <v>7</v>
      </c>
      <c r="O104" s="69" t="s">
        <v>124</v>
      </c>
      <c r="P104" s="70"/>
      <c r="Q104" s="80" t="s">
        <v>169</v>
      </c>
      <c r="R104" s="81"/>
      <c r="S104" s="82"/>
    </row>
    <row r="105" spans="1:19" ht="21.75">
      <c r="A105" s="77"/>
      <c r="B105" s="79"/>
      <c r="C105" s="46"/>
      <c r="D105" s="2">
        <v>0</v>
      </c>
      <c r="E105" s="2">
        <v>1</v>
      </c>
      <c r="F105" s="2">
        <v>1.5</v>
      </c>
      <c r="G105" s="2">
        <v>2</v>
      </c>
      <c r="H105" s="2">
        <v>2.5</v>
      </c>
      <c r="I105" s="2">
        <v>3</v>
      </c>
      <c r="J105" s="2">
        <v>3.5</v>
      </c>
      <c r="K105" s="2">
        <v>4</v>
      </c>
      <c r="L105" s="47"/>
      <c r="M105" s="44"/>
      <c r="N105" s="44"/>
      <c r="O105" s="2" t="s">
        <v>9</v>
      </c>
      <c r="P105" s="2" t="s">
        <v>10</v>
      </c>
      <c r="Q105" s="42" t="s">
        <v>484</v>
      </c>
      <c r="R105" s="2" t="s">
        <v>176</v>
      </c>
      <c r="S105" s="29" t="s">
        <v>177</v>
      </c>
    </row>
    <row r="106" spans="1:19" ht="21.75">
      <c r="A106" s="74">
        <v>1</v>
      </c>
      <c r="B106" s="2" t="s">
        <v>170</v>
      </c>
      <c r="C106" s="4">
        <f>SUM(D106:K106,O106:P106)</f>
        <v>599</v>
      </c>
      <c r="D106" s="4">
        <f>SUM(ชั้นภาค1!D21:D23)</f>
        <v>6</v>
      </c>
      <c r="E106" s="4">
        <f>SUM(ชั้นภาค1!E21:E23)</f>
        <v>2</v>
      </c>
      <c r="F106" s="4">
        <f>SUM(ชั้นภาค1!F21:F23)</f>
        <v>1</v>
      </c>
      <c r="G106" s="4">
        <f>SUM(ชั้นภาค1!G21:G23)</f>
        <v>6</v>
      </c>
      <c r="H106" s="4">
        <f>SUM(ชั้นภาค1!H21:H23)</f>
        <v>11</v>
      </c>
      <c r="I106" s="4">
        <f>SUM(ชั้นภาค1!I21:I23)</f>
        <v>54</v>
      </c>
      <c r="J106" s="4">
        <f>SUM(ชั้นภาค1!J21:J23)</f>
        <v>51</v>
      </c>
      <c r="K106" s="4">
        <f>SUM(ชั้นภาค1!K21:K23)</f>
        <v>468</v>
      </c>
      <c r="L106" s="4">
        <f>SUM(D106:K106)</f>
        <v>599</v>
      </c>
      <c r="M106" s="5">
        <f>(1*E106+1.5*F106+2*G106+2.5*H106+3*I106+3.5*J106+4*K106)/L106</f>
        <v>3.7654424040066776</v>
      </c>
      <c r="N106" s="5">
        <f>SQRT((D106*0^2+E106*1^2+F106*1.5^2+G106*2^2+H106*2.5^2+I106*3^2+J106*3.5^2+K106*4^2)/L106-M106^2)</f>
        <v>0.5818550981102543</v>
      </c>
      <c r="O106" s="4">
        <f>SUM(ชั้นภาค1!O21:O23)</f>
        <v>0</v>
      </c>
      <c r="P106" s="4">
        <f>SUM(ชั้นภาค1!P21:P23)</f>
        <v>0</v>
      </c>
      <c r="Q106" s="5">
        <f>(D106+E106)*100/L106</f>
        <v>1.335559265442404</v>
      </c>
      <c r="R106" s="5">
        <f>(E106+F106+G106+H106+I106+J106+K106)*100/L106</f>
        <v>98.9983305509182</v>
      </c>
      <c r="S106" s="5">
        <f>(I106+J106+K106)*100/L106</f>
        <v>95.6594323873122</v>
      </c>
    </row>
    <row r="107" spans="1:19" ht="21.75">
      <c r="A107" s="75"/>
      <c r="B107" s="2" t="s">
        <v>171</v>
      </c>
      <c r="C107" s="4">
        <f aca="true" t="shared" si="66" ref="C107:C114">SUM(D107:K107,O107:P107)</f>
        <v>567</v>
      </c>
      <c r="D107" s="4">
        <f>SUM(ชั้นภาค1!D53:D57)</f>
        <v>32</v>
      </c>
      <c r="E107" s="4">
        <f>SUM(ชั้นภาค1!E53:E57)</f>
        <v>48</v>
      </c>
      <c r="F107" s="4">
        <f>SUM(ชั้นภาค1!F53:F57)</f>
        <v>33</v>
      </c>
      <c r="G107" s="4">
        <f>SUM(ชั้นภาค1!G53:G57)</f>
        <v>46</v>
      </c>
      <c r="H107" s="4">
        <f>SUM(ชั้นภาค1!H53:H57)</f>
        <v>49</v>
      </c>
      <c r="I107" s="4">
        <f>SUM(ชั้นภาค1!I53:I57)</f>
        <v>51</v>
      </c>
      <c r="J107" s="4">
        <f>SUM(ชั้นภาค1!J53:J57)</f>
        <v>57</v>
      </c>
      <c r="K107" s="4">
        <f>SUM(ชั้นภาค1!K53:K57)</f>
        <v>237</v>
      </c>
      <c r="L107" s="4">
        <f aca="true" t="shared" si="67" ref="L107:L114">SUM(D107:K107)</f>
        <v>553</v>
      </c>
      <c r="M107" s="5">
        <f aca="true" t="shared" si="68" ref="M107:M117">(1*E107+1.5*F107+2*G107+2.5*H107+3*I107+3.5*J107+4*K107)/L107</f>
        <v>2.9159132007233275</v>
      </c>
      <c r="N107" s="5">
        <f aca="true" t="shared" si="69" ref="N107:N117">SQRT((D107*0^2+E107*1^2+F107*1.5^2+G107*2^2+H107*2.5^2+I107*3^2+J107*3.5^2+K107*4^2)/L107-M107^2)</f>
        <v>1.246941983706499</v>
      </c>
      <c r="O107" s="4">
        <f>SUM(ชั้นภาค1!O53:O57)</f>
        <v>14</v>
      </c>
      <c r="P107" s="4">
        <f>SUM(ชั้นภาค1!P53:P57)</f>
        <v>0</v>
      </c>
      <c r="Q107" s="5">
        <f aca="true" t="shared" si="70" ref="Q107:Q118">(D107+E107)*100/L107</f>
        <v>14.466546112115733</v>
      </c>
      <c r="R107" s="5">
        <f aca="true" t="shared" si="71" ref="R107:R118">(E107+F107+G107+H107+I107+J107+K107)*100/L107</f>
        <v>94.2133815551537</v>
      </c>
      <c r="S107" s="5">
        <f aca="true" t="shared" si="72" ref="S107:S118">(I107+J107+K107)*100/L107</f>
        <v>62.386980108499095</v>
      </c>
    </row>
    <row r="108" spans="1:19" ht="21.75">
      <c r="A108" s="76"/>
      <c r="B108" s="2" t="s">
        <v>172</v>
      </c>
      <c r="C108" s="4">
        <f t="shared" si="66"/>
        <v>652</v>
      </c>
      <c r="D108" s="4">
        <f>SUM(ชั้นภาค1!D83:D87)</f>
        <v>4</v>
      </c>
      <c r="E108" s="4">
        <f>SUM(ชั้นภาค1!E83:E87)</f>
        <v>9</v>
      </c>
      <c r="F108" s="4">
        <f>SUM(ชั้นภาค1!F83:F87)</f>
        <v>2</v>
      </c>
      <c r="G108" s="4">
        <f>SUM(ชั้นภาค1!G83:G87)</f>
        <v>14</v>
      </c>
      <c r="H108" s="4">
        <f>SUM(ชั้นภาค1!H83:H87)</f>
        <v>17</v>
      </c>
      <c r="I108" s="4">
        <f>SUM(ชั้นภาค1!I83:I87)</f>
        <v>104</v>
      </c>
      <c r="J108" s="4">
        <f>SUM(ชั้นภาค1!J83:J87)</f>
        <v>130</v>
      </c>
      <c r="K108" s="4">
        <f>SUM(ชั้นภาค1!K83:K87)</f>
        <v>368</v>
      </c>
      <c r="L108" s="4">
        <f t="shared" si="67"/>
        <v>648</v>
      </c>
      <c r="M108" s="5">
        <f t="shared" si="68"/>
        <v>3.5825617283950617</v>
      </c>
      <c r="N108" s="5">
        <f t="shared" si="69"/>
        <v>0.6518408731948186</v>
      </c>
      <c r="O108" s="4">
        <f>SUM(ชั้นภาค1!O83:O87)</f>
        <v>2</v>
      </c>
      <c r="P108" s="4">
        <f>SUM(ชั้นภาค1!P83:P87)</f>
        <v>2</v>
      </c>
      <c r="Q108" s="5">
        <f t="shared" si="70"/>
        <v>2.006172839506173</v>
      </c>
      <c r="R108" s="5">
        <f t="shared" si="71"/>
        <v>99.38271604938272</v>
      </c>
      <c r="S108" s="5">
        <f t="shared" si="72"/>
        <v>92.90123456790124</v>
      </c>
    </row>
    <row r="109" spans="1:19" ht="21.75">
      <c r="A109" s="74">
        <v>2</v>
      </c>
      <c r="B109" s="2" t="s">
        <v>173</v>
      </c>
      <c r="C109" s="4">
        <f t="shared" si="66"/>
        <v>1589</v>
      </c>
      <c r="D109" s="4">
        <f>SUM(ชั้นภาค2!F12,ชั้นภาค2!F23:F28)</f>
        <v>33</v>
      </c>
      <c r="E109" s="4">
        <f>SUM(ชั้นภาค2!G12,ชั้นภาค2!G23:G28)</f>
        <v>84</v>
      </c>
      <c r="F109" s="4">
        <f>SUM(ชั้นภาค2!H12,ชั้นภาค2!H23:H28)</f>
        <v>78</v>
      </c>
      <c r="G109" s="4">
        <f>SUM(ชั้นภาค2!I12,ชั้นภาค2!I23:I28)</f>
        <v>162</v>
      </c>
      <c r="H109" s="4">
        <f>SUM(ชั้นภาค2!J12,ชั้นภาค2!J23:J28)</f>
        <v>124</v>
      </c>
      <c r="I109" s="4">
        <f>SUM(ชั้นภาค2!K12,ชั้นภาค2!K23:K28)</f>
        <v>208</v>
      </c>
      <c r="J109" s="4">
        <f>SUM(ชั้นภาค2!L12,ชั้นภาค2!L23:L28)</f>
        <v>172</v>
      </c>
      <c r="K109" s="4">
        <f>SUM(ชั้นภาค2!M12,ชั้นภาค2!M23:M28)</f>
        <v>726</v>
      </c>
      <c r="L109" s="4">
        <f t="shared" si="67"/>
        <v>1587</v>
      </c>
      <c r="M109" s="5">
        <f t="shared" si="68"/>
        <v>3.1285444234404536</v>
      </c>
      <c r="N109" s="5">
        <f t="shared" si="69"/>
        <v>1.0483812762189602</v>
      </c>
      <c r="O109" s="4">
        <f>SUM(ชั้นภาค2!Q12,ชั้นภาค2!Q23:Q28)</f>
        <v>2</v>
      </c>
      <c r="P109" s="4">
        <f>SUM(ชั้นภาค2!R12,ชั้นภาค2!R23:R28)</f>
        <v>0</v>
      </c>
      <c r="Q109" s="5">
        <f t="shared" si="70"/>
        <v>7.3724007561436675</v>
      </c>
      <c r="R109" s="5">
        <f t="shared" si="71"/>
        <v>97.92060491493383</v>
      </c>
      <c r="S109" s="5">
        <f t="shared" si="72"/>
        <v>69.69124133585382</v>
      </c>
    </row>
    <row r="110" spans="1:19" ht="21.75">
      <c r="A110" s="75"/>
      <c r="B110" s="2" t="s">
        <v>174</v>
      </c>
      <c r="C110" s="4">
        <f t="shared" si="66"/>
        <v>862</v>
      </c>
      <c r="D110" s="4">
        <f>SUM(ชั้นภาค2!F50,ชั้นภาค2!F63:F67)</f>
        <v>7</v>
      </c>
      <c r="E110" s="4">
        <f>SUM(ชั้นภาค2!G50,ชั้นภาค2!G63:G67)</f>
        <v>17</v>
      </c>
      <c r="F110" s="4">
        <f>SUM(ชั้นภาค2!H50,ชั้นภาค2!H63:H67)</f>
        <v>31</v>
      </c>
      <c r="G110" s="4">
        <f>SUM(ชั้นภาค2!I50,ชั้นภาค2!I63:I67)</f>
        <v>45</v>
      </c>
      <c r="H110" s="4">
        <f>SUM(ชั้นภาค2!J50,ชั้นภาค2!J63:J67)</f>
        <v>90</v>
      </c>
      <c r="I110" s="4">
        <f>SUM(ชั้นภาค2!K50,ชั้นภาค2!K63:K67)</f>
        <v>127</v>
      </c>
      <c r="J110" s="4">
        <f>SUM(ชั้นภาค2!L50,ชั้นภาค2!L63:L67)</f>
        <v>166</v>
      </c>
      <c r="K110" s="4">
        <f>SUM(ชั้นภาค2!M50,ชั้นภาค2!M63:M67)</f>
        <v>374</v>
      </c>
      <c r="L110" s="4">
        <f t="shared" si="67"/>
        <v>857</v>
      </c>
      <c r="M110" s="5">
        <f t="shared" si="68"/>
        <v>3.309801633605601</v>
      </c>
      <c r="N110" s="5">
        <f t="shared" si="69"/>
        <v>0.8377733910191835</v>
      </c>
      <c r="O110" s="4">
        <f>SUM(ชั้นภาค2!Q50,ชั้นภาค2!Q63:Q67)</f>
        <v>1</v>
      </c>
      <c r="P110" s="4">
        <f>SUM(ชั้นภาค2!R50,ชั้นภาค2!R63:R67)</f>
        <v>4</v>
      </c>
      <c r="Q110" s="5">
        <f t="shared" si="70"/>
        <v>2.8004667444574096</v>
      </c>
      <c r="R110" s="5">
        <f t="shared" si="71"/>
        <v>99.18319719953325</v>
      </c>
      <c r="S110" s="5">
        <f t="shared" si="72"/>
        <v>77.8296382730455</v>
      </c>
    </row>
    <row r="111" spans="1:19" ht="21.75">
      <c r="A111" s="75"/>
      <c r="B111" s="2" t="s">
        <v>175</v>
      </c>
      <c r="C111" s="4">
        <f t="shared" si="66"/>
        <v>1104</v>
      </c>
      <c r="D111" s="4">
        <f>SUM(ชั้นภาค2!F88,ชั้นภาค2!F100:F103)</f>
        <v>30</v>
      </c>
      <c r="E111" s="4">
        <f>SUM(ชั้นภาค2!G88,ชั้นภาค2!G100:G103)</f>
        <v>11</v>
      </c>
      <c r="F111" s="4">
        <f>SUM(ชั้นภาค2!H88,ชั้นภาค2!H100:H103)</f>
        <v>14</v>
      </c>
      <c r="G111" s="4">
        <f>SUM(ชั้นภาค2!I88,ชั้นภาค2!I100:I103)</f>
        <v>41</v>
      </c>
      <c r="H111" s="4">
        <f>SUM(ชั้นภาค2!J88,ชั้นภาค2!J100:J103)</f>
        <v>64</v>
      </c>
      <c r="I111" s="4">
        <f>SUM(ชั้นภาค2!K88,ชั้นภาค2!K100:K103)</f>
        <v>112</v>
      </c>
      <c r="J111" s="4">
        <f>SUM(ชั้นภาค2!L88,ชั้นภาค2!L100:L103)</f>
        <v>133</v>
      </c>
      <c r="K111" s="4">
        <f>SUM(ชั้นภาค2!M88,ชั้นภาค2!M100:M103)</f>
        <v>693</v>
      </c>
      <c r="L111" s="4">
        <f t="shared" si="67"/>
        <v>1098</v>
      </c>
      <c r="M111" s="5">
        <f t="shared" si="68"/>
        <v>3.5040983606557377</v>
      </c>
      <c r="N111" s="5">
        <f t="shared" si="69"/>
        <v>0.8797103541877132</v>
      </c>
      <c r="O111" s="4">
        <f>SUM(ชั้นภาค2!Q88,ชั้นภาค2!Q100:Q103)</f>
        <v>2</v>
      </c>
      <c r="P111" s="4">
        <f>SUM(ชั้นภาค2!R88,ชั้นภาค2!R100:R103)</f>
        <v>4</v>
      </c>
      <c r="Q111" s="5">
        <f t="shared" si="70"/>
        <v>3.734061930783242</v>
      </c>
      <c r="R111" s="5">
        <f t="shared" si="71"/>
        <v>97.26775956284153</v>
      </c>
      <c r="S111" s="5">
        <f t="shared" si="72"/>
        <v>85.42805100182149</v>
      </c>
    </row>
    <row r="112" spans="1:19" ht="21.75">
      <c r="A112" s="75"/>
      <c r="B112" s="2" t="s">
        <v>170</v>
      </c>
      <c r="C112" s="4">
        <f t="shared" si="66"/>
        <v>571</v>
      </c>
      <c r="D112" s="4">
        <f>SUM(ชั้นภาค2!F126,ชั้นภาค2!F138:F139)</f>
        <v>30</v>
      </c>
      <c r="E112" s="4">
        <f>SUM(ชั้นภาค2!G126,ชั้นภาค2!G138:G139)</f>
        <v>5</v>
      </c>
      <c r="F112" s="4">
        <f>SUM(ชั้นภาค2!H126,ชั้นภาค2!H138:H139)</f>
        <v>29</v>
      </c>
      <c r="G112" s="4">
        <f>SUM(ชั้นภาค2!I126,ชั้นภาค2!I138:I139)</f>
        <v>24</v>
      </c>
      <c r="H112" s="4">
        <f>SUM(ชั้นภาค2!J126,ชั้นภาค2!J138:J139)</f>
        <v>53</v>
      </c>
      <c r="I112" s="4">
        <f>SUM(ชั้นภาค2!K126,ชั้นภาค2!K138:K139)</f>
        <v>39</v>
      </c>
      <c r="J112" s="4">
        <f>SUM(ชั้นภาค2!L126,ชั้นภาค2!L138:L139)</f>
        <v>74</v>
      </c>
      <c r="K112" s="4">
        <f>SUM(ชั้นภาค2!M126,ชั้นภาค2!M138:M139)</f>
        <v>303</v>
      </c>
      <c r="L112" s="4">
        <f t="shared" si="67"/>
        <v>557</v>
      </c>
      <c r="M112" s="5">
        <f t="shared" si="68"/>
        <v>3.2621184919210053</v>
      </c>
      <c r="N112" s="5">
        <f t="shared" si="69"/>
        <v>1.101435899912002</v>
      </c>
      <c r="O112" s="4">
        <f>SUM(ชั้นภาค2!Q126,ชั้นภาค2!Q138:Q139)</f>
        <v>14</v>
      </c>
      <c r="P112" s="4">
        <f>SUM(ชั้นภาค2!R126,ชั้นภาค2!R138:R139)</f>
        <v>0</v>
      </c>
      <c r="Q112" s="5">
        <f t="shared" si="70"/>
        <v>6.283662477558348</v>
      </c>
      <c r="R112" s="5">
        <f t="shared" si="71"/>
        <v>94.61400359066427</v>
      </c>
      <c r="S112" s="5">
        <f t="shared" si="72"/>
        <v>74.68581687612209</v>
      </c>
    </row>
    <row r="113" spans="1:19" ht="21.75">
      <c r="A113" s="75"/>
      <c r="B113" s="2" t="s">
        <v>171</v>
      </c>
      <c r="C113" s="4">
        <f t="shared" si="66"/>
        <v>552</v>
      </c>
      <c r="D113" s="4">
        <f>SUM(ชั้นภาค2!F157,ชั้นภาค2!F174:F177)</f>
        <v>20</v>
      </c>
      <c r="E113" s="4">
        <f>SUM(ชั้นภาค2!G157,ชั้นภาค2!G174:G177)</f>
        <v>13</v>
      </c>
      <c r="F113" s="4">
        <f>SUM(ชั้นภาค2!H157,ชั้นภาค2!H174:H177)</f>
        <v>20</v>
      </c>
      <c r="G113" s="4">
        <f>SUM(ชั้นภาค2!I157,ชั้นภาค2!I174:I177)</f>
        <v>29</v>
      </c>
      <c r="H113" s="4">
        <f>SUM(ชั้นภาค2!J157,ชั้นภาค2!J174:J177)</f>
        <v>38</v>
      </c>
      <c r="I113" s="4">
        <f>SUM(ชั้นภาค2!K157,ชั้นภาค2!K174:K177)</f>
        <v>74</v>
      </c>
      <c r="J113" s="4">
        <f>SUM(ชั้นภาค2!L157,ชั้นภาค2!L174:L177)</f>
        <v>39</v>
      </c>
      <c r="K113" s="4">
        <f>SUM(ชั้นภาค2!M157,ชั้นภาค2!M174:M177)</f>
        <v>306</v>
      </c>
      <c r="L113" s="4">
        <f t="shared" si="67"/>
        <v>539</v>
      </c>
      <c r="M113" s="5">
        <f t="shared" si="68"/>
        <v>3.2996289424860854</v>
      </c>
      <c r="N113" s="5">
        <f t="shared" si="69"/>
        <v>1.0398907515300848</v>
      </c>
      <c r="O113" s="4">
        <f>SUM(ชั้นภาค2!Q157,ชั้นภาค2!Q174:Q177)</f>
        <v>13</v>
      </c>
      <c r="P113" s="4">
        <f>SUM(ชั้นภาค2!R157,ชั้นภาค2!R174:R177)</f>
        <v>0</v>
      </c>
      <c r="Q113" s="5">
        <f t="shared" si="70"/>
        <v>6.122448979591836</v>
      </c>
      <c r="R113" s="5">
        <f t="shared" si="71"/>
        <v>96.28942486085343</v>
      </c>
      <c r="S113" s="5">
        <f t="shared" si="72"/>
        <v>77.73654916512059</v>
      </c>
    </row>
    <row r="114" spans="1:19" ht="21.75">
      <c r="A114" s="76"/>
      <c r="B114" s="2" t="s">
        <v>172</v>
      </c>
      <c r="C114" s="4">
        <f t="shared" si="66"/>
        <v>641</v>
      </c>
      <c r="D114" s="4">
        <f>SUM(ชั้นภาค2!F196,ชั้นภาค2!F211:F214)</f>
        <v>2</v>
      </c>
      <c r="E114" s="4">
        <f>SUM(ชั้นภาค2!G196,ชั้นภาค2!G211:G214)</f>
        <v>2</v>
      </c>
      <c r="F114" s="4">
        <f>SUM(ชั้นภาค2!H196,ชั้นภาค2!H211:H214)</f>
        <v>0</v>
      </c>
      <c r="G114" s="4">
        <f>SUM(ชั้นภาค2!I196,ชั้นภาค2!I211:I214)</f>
        <v>14</v>
      </c>
      <c r="H114" s="4">
        <f>SUM(ชั้นภาค2!J196,ชั้นภาค2!J211:J214)</f>
        <v>19</v>
      </c>
      <c r="I114" s="4">
        <f>SUM(ชั้นภาค2!K196,ชั้นภาค2!K211:K214)</f>
        <v>90</v>
      </c>
      <c r="J114" s="4">
        <f>SUM(ชั้นภาค2!L196,ชั้นภาค2!L211:L214)</f>
        <v>155</v>
      </c>
      <c r="K114" s="4">
        <f>SUM(ชั้นภาค2!M196,ชั้นภาค2!M211:M214)</f>
        <v>350</v>
      </c>
      <c r="L114" s="4">
        <f t="shared" si="67"/>
        <v>632</v>
      </c>
      <c r="M114" s="5">
        <f t="shared" si="68"/>
        <v>3.6234177215189876</v>
      </c>
      <c r="N114" s="5">
        <f t="shared" si="69"/>
        <v>0.5452229507413099</v>
      </c>
      <c r="O114" s="4">
        <f>SUM(ชั้นภาค2!Q196,ชั้นภาค2!Q211:Q214)</f>
        <v>1</v>
      </c>
      <c r="P114" s="4">
        <f>SUM(ชั้นภาค2!R196,ชั้นภาค2!R211:R214)</f>
        <v>8</v>
      </c>
      <c r="Q114" s="5">
        <f t="shared" si="70"/>
        <v>0.6329113924050633</v>
      </c>
      <c r="R114" s="5">
        <f t="shared" si="71"/>
        <v>99.68354430379746</v>
      </c>
      <c r="S114" s="5">
        <f t="shared" si="72"/>
        <v>94.14556962025317</v>
      </c>
    </row>
    <row r="115" spans="1:19" ht="21.75">
      <c r="A115" s="72" t="s">
        <v>482</v>
      </c>
      <c r="B115" s="73"/>
      <c r="C115" s="4">
        <f>SUM(C109:C111)</f>
        <v>3555</v>
      </c>
      <c r="D115" s="4">
        <f aca="true" t="shared" si="73" ref="D115:L115">SUM(D109:D111)</f>
        <v>70</v>
      </c>
      <c r="E115" s="4">
        <f t="shared" si="73"/>
        <v>112</v>
      </c>
      <c r="F115" s="4">
        <f t="shared" si="73"/>
        <v>123</v>
      </c>
      <c r="G115" s="4">
        <f t="shared" si="73"/>
        <v>248</v>
      </c>
      <c r="H115" s="4">
        <f t="shared" si="73"/>
        <v>278</v>
      </c>
      <c r="I115" s="4">
        <f t="shared" si="73"/>
        <v>447</v>
      </c>
      <c r="J115" s="4">
        <f t="shared" si="73"/>
        <v>471</v>
      </c>
      <c r="K115" s="4">
        <f t="shared" si="73"/>
        <v>1793</v>
      </c>
      <c r="L115" s="4">
        <f t="shared" si="73"/>
        <v>3542</v>
      </c>
      <c r="M115" s="5">
        <f t="shared" si="68"/>
        <v>3.2888198757763973</v>
      </c>
      <c r="N115" s="5">
        <f t="shared" si="69"/>
        <v>0.9634098092178142</v>
      </c>
      <c r="O115" s="4">
        <f>SUM(O109:O111)</f>
        <v>5</v>
      </c>
      <c r="P115" s="4">
        <f>SUM(P109:P111)</f>
        <v>8</v>
      </c>
      <c r="Q115" s="5">
        <f t="shared" si="70"/>
        <v>5.138339920948616</v>
      </c>
      <c r="R115" s="5">
        <f t="shared" si="71"/>
        <v>98.02371541501977</v>
      </c>
      <c r="S115" s="5">
        <f t="shared" si="72"/>
        <v>76.53867871259176</v>
      </c>
    </row>
    <row r="116" spans="1:19" ht="21.75">
      <c r="A116" s="72" t="s">
        <v>483</v>
      </c>
      <c r="B116" s="73"/>
      <c r="C116" s="4">
        <f>SUM(C106:C108,C112:C114)</f>
        <v>3582</v>
      </c>
      <c r="D116" s="4">
        <f aca="true" t="shared" si="74" ref="D116:L116">SUM(D106:D108,D112:D114)</f>
        <v>94</v>
      </c>
      <c r="E116" s="4">
        <f t="shared" si="74"/>
        <v>79</v>
      </c>
      <c r="F116" s="4">
        <f t="shared" si="74"/>
        <v>85</v>
      </c>
      <c r="G116" s="4">
        <f t="shared" si="74"/>
        <v>133</v>
      </c>
      <c r="H116" s="4">
        <f t="shared" si="74"/>
        <v>187</v>
      </c>
      <c r="I116" s="4">
        <f t="shared" si="74"/>
        <v>412</v>
      </c>
      <c r="J116" s="4">
        <f t="shared" si="74"/>
        <v>506</v>
      </c>
      <c r="K116" s="4">
        <f t="shared" si="74"/>
        <v>2032</v>
      </c>
      <c r="L116" s="4">
        <f t="shared" si="74"/>
        <v>3528</v>
      </c>
      <c r="M116" s="5">
        <f t="shared" si="68"/>
        <v>3.4226190476190474</v>
      </c>
      <c r="N116" s="5">
        <f t="shared" si="69"/>
        <v>0.931523847254882</v>
      </c>
      <c r="O116" s="4">
        <f>SUM(O106:O108,O112:O114)</f>
        <v>44</v>
      </c>
      <c r="P116" s="4">
        <f>SUM(P106:P108,P112:P114)</f>
        <v>10</v>
      </c>
      <c r="Q116" s="5">
        <f t="shared" si="70"/>
        <v>4.903628117913832</v>
      </c>
      <c r="R116" s="5">
        <f t="shared" si="71"/>
        <v>97.33560090702947</v>
      </c>
      <c r="S116" s="5">
        <f t="shared" si="72"/>
        <v>83.61678004535148</v>
      </c>
    </row>
    <row r="117" spans="1:19" ht="21.75">
      <c r="A117" s="72" t="s">
        <v>485</v>
      </c>
      <c r="B117" s="73"/>
      <c r="C117" s="14">
        <f>SUM(C106:C114)</f>
        <v>7137</v>
      </c>
      <c r="D117" s="14">
        <f aca="true" t="shared" si="75" ref="D117:L117">SUM(D106:D114)</f>
        <v>164</v>
      </c>
      <c r="E117" s="14">
        <f t="shared" si="75"/>
        <v>191</v>
      </c>
      <c r="F117" s="14">
        <f t="shared" si="75"/>
        <v>208</v>
      </c>
      <c r="G117" s="14">
        <f t="shared" si="75"/>
        <v>381</v>
      </c>
      <c r="H117" s="14">
        <f t="shared" si="75"/>
        <v>465</v>
      </c>
      <c r="I117" s="14">
        <f t="shared" si="75"/>
        <v>859</v>
      </c>
      <c r="J117" s="14">
        <f t="shared" si="75"/>
        <v>977</v>
      </c>
      <c r="K117" s="14">
        <f t="shared" si="75"/>
        <v>3825</v>
      </c>
      <c r="L117" s="14">
        <f t="shared" si="75"/>
        <v>7070</v>
      </c>
      <c r="M117" s="5">
        <f t="shared" si="68"/>
        <v>3.3555869872701556</v>
      </c>
      <c r="N117" s="5">
        <f t="shared" si="69"/>
        <v>0.9499910156653133</v>
      </c>
      <c r="O117" s="14">
        <f>SUM(O106:O114)</f>
        <v>49</v>
      </c>
      <c r="P117" s="14">
        <f>SUM(P106:P114)</f>
        <v>18</v>
      </c>
      <c r="Q117" s="5">
        <f t="shared" si="70"/>
        <v>5.021216407355022</v>
      </c>
      <c r="R117" s="5">
        <f t="shared" si="71"/>
        <v>97.68033946251768</v>
      </c>
      <c r="S117" s="5">
        <f t="shared" si="72"/>
        <v>80.07072135785008</v>
      </c>
    </row>
    <row r="118" spans="1:19" ht="21.75">
      <c r="A118" s="72" t="s">
        <v>12</v>
      </c>
      <c r="B118" s="73"/>
      <c r="C118" s="5">
        <f>C117*100/$C$117</f>
        <v>100</v>
      </c>
      <c r="D118" s="5">
        <f aca="true" t="shared" si="76" ref="D118:L118">D117*100/$C$117</f>
        <v>2.29788426509738</v>
      </c>
      <c r="E118" s="5">
        <f t="shared" si="76"/>
        <v>2.676194479473168</v>
      </c>
      <c r="F118" s="5">
        <f t="shared" si="76"/>
        <v>2.914389799635701</v>
      </c>
      <c r="G118" s="5">
        <f t="shared" si="76"/>
        <v>5.33837746952501</v>
      </c>
      <c r="H118" s="5">
        <f t="shared" si="76"/>
        <v>6.515342580916351</v>
      </c>
      <c r="I118" s="5">
        <f t="shared" si="76"/>
        <v>12.035869412918593</v>
      </c>
      <c r="J118" s="5">
        <f t="shared" si="76"/>
        <v>13.689225164635001</v>
      </c>
      <c r="K118" s="5">
        <f t="shared" si="76"/>
        <v>53.593947036569986</v>
      </c>
      <c r="L118" s="5">
        <f t="shared" si="76"/>
        <v>99.06123020877119</v>
      </c>
      <c r="M118" s="5"/>
      <c r="N118" s="5"/>
      <c r="O118" s="5">
        <f>O117*100/$C$117</f>
        <v>0.6865629816449489</v>
      </c>
      <c r="P118" s="5">
        <f>P117*100/$C$117</f>
        <v>0.25220680958385877</v>
      </c>
      <c r="Q118" s="5">
        <f t="shared" si="70"/>
        <v>5.021216407355022</v>
      </c>
      <c r="R118" s="5">
        <f t="shared" si="71"/>
        <v>97.68033946251768</v>
      </c>
      <c r="S118" s="5">
        <f t="shared" si="72"/>
        <v>80.07072135785008</v>
      </c>
    </row>
    <row r="120" ht="21.75">
      <c r="D120" s="28" t="s">
        <v>481</v>
      </c>
    </row>
    <row r="121" spans="1:19" ht="29.25" customHeight="1">
      <c r="A121" s="77" t="s">
        <v>168</v>
      </c>
      <c r="B121" s="78" t="s">
        <v>2</v>
      </c>
      <c r="C121" s="46" t="s">
        <v>3</v>
      </c>
      <c r="D121" s="71" t="s">
        <v>4</v>
      </c>
      <c r="E121" s="71"/>
      <c r="F121" s="71"/>
      <c r="G121" s="71"/>
      <c r="H121" s="71"/>
      <c r="I121" s="71"/>
      <c r="J121" s="71"/>
      <c r="K121" s="71"/>
      <c r="L121" s="47" t="s">
        <v>5</v>
      </c>
      <c r="M121" s="44" t="s">
        <v>6</v>
      </c>
      <c r="N121" s="44" t="s">
        <v>7</v>
      </c>
      <c r="O121" s="69" t="s">
        <v>124</v>
      </c>
      <c r="P121" s="70"/>
      <c r="Q121" s="80" t="s">
        <v>169</v>
      </c>
      <c r="R121" s="81"/>
      <c r="S121" s="82"/>
    </row>
    <row r="122" spans="1:19" ht="21.75">
      <c r="A122" s="77"/>
      <c r="B122" s="79"/>
      <c r="C122" s="46"/>
      <c r="D122" s="2">
        <v>0</v>
      </c>
      <c r="E122" s="2">
        <v>1</v>
      </c>
      <c r="F122" s="2">
        <v>1.5</v>
      </c>
      <c r="G122" s="2">
        <v>2</v>
      </c>
      <c r="H122" s="2">
        <v>2.5</v>
      </c>
      <c r="I122" s="2">
        <v>3</v>
      </c>
      <c r="J122" s="2">
        <v>3.5</v>
      </c>
      <c r="K122" s="2">
        <v>4</v>
      </c>
      <c r="L122" s="47"/>
      <c r="M122" s="44"/>
      <c r="N122" s="44"/>
      <c r="O122" s="2" t="s">
        <v>9</v>
      </c>
      <c r="P122" s="2" t="s">
        <v>10</v>
      </c>
      <c r="Q122" s="42" t="s">
        <v>484</v>
      </c>
      <c r="R122" s="2" t="s">
        <v>176</v>
      </c>
      <c r="S122" s="29" t="s">
        <v>177</v>
      </c>
    </row>
    <row r="123" spans="1:19" ht="21.75">
      <c r="A123" s="74">
        <v>1</v>
      </c>
      <c r="B123" s="2" t="s">
        <v>170</v>
      </c>
      <c r="C123" s="4">
        <f>SUM(D123:K123,O123:P123)</f>
        <v>428</v>
      </c>
      <c r="D123" s="4">
        <f>SUM(ชั้นภาค1!D24:D25)</f>
        <v>100</v>
      </c>
      <c r="E123" s="4">
        <f>SUM(ชั้นภาค1!E24:E25)</f>
        <v>57</v>
      </c>
      <c r="F123" s="4">
        <f>SUM(ชั้นภาค1!F24:F25)</f>
        <v>31</v>
      </c>
      <c r="G123" s="4">
        <f>SUM(ชั้นภาค1!G24:G25)</f>
        <v>47</v>
      </c>
      <c r="H123" s="4">
        <f>SUM(ชั้นภาค1!H24:H25)</f>
        <v>50</v>
      </c>
      <c r="I123" s="4">
        <f>SUM(ชั้นภาค1!I24:I25)</f>
        <v>50</v>
      </c>
      <c r="J123" s="4">
        <f>SUM(ชั้นภาค1!J24:J25)</f>
        <v>32</v>
      </c>
      <c r="K123" s="4">
        <f>SUM(ชั้นภาค1!K24:K25)</f>
        <v>53</v>
      </c>
      <c r="L123" s="4">
        <f>SUM(D123:K123)</f>
        <v>420</v>
      </c>
      <c r="M123" s="5">
        <f>(1*E123+1.5*F123+2*G123+2.5*H123+3*I123+3.5*J123+4*K123)/L123</f>
        <v>1.8964285714285714</v>
      </c>
      <c r="N123" s="5">
        <f>SQRT((D123*0^2+E123*1^2+F123*1.5^2+G123*2^2+H123*2.5^2+I123*3^2+J123*3.5^2+K123*4^2)/L123-M123^2)</f>
        <v>1.3859367150888575</v>
      </c>
      <c r="O123" s="4">
        <f>SUM(ชั้นภาค1!O24:O25)</f>
        <v>4</v>
      </c>
      <c r="P123" s="4">
        <f>SUM(ชั้นภาค1!P24:P25)</f>
        <v>4</v>
      </c>
      <c r="Q123" s="5">
        <f>(D123+E123)*100/L123</f>
        <v>37.38095238095238</v>
      </c>
      <c r="R123" s="5">
        <f>(E123+F123+G123+H123+I123+J123+K123)*100/L123</f>
        <v>76.19047619047619</v>
      </c>
      <c r="S123" s="5">
        <f>(I123+J123+K123)*100/L123</f>
        <v>32.142857142857146</v>
      </c>
    </row>
    <row r="124" spans="1:19" ht="21.75">
      <c r="A124" s="75"/>
      <c r="B124" s="2" t="s">
        <v>171</v>
      </c>
      <c r="C124" s="4">
        <f aca="true" t="shared" si="77" ref="C124:C131">SUM(D124:K124,O124:P124)</f>
        <v>403</v>
      </c>
      <c r="D124" s="4">
        <f>SUM(ชั้นภาค1!D58:D60)</f>
        <v>30</v>
      </c>
      <c r="E124" s="4">
        <f>SUM(ชั้นภาค1!E58:E60)</f>
        <v>47</v>
      </c>
      <c r="F124" s="4">
        <f>SUM(ชั้นภาค1!F58:F60)</f>
        <v>82</v>
      </c>
      <c r="G124" s="4">
        <f>SUM(ชั้นภาค1!G58:G60)</f>
        <v>87</v>
      </c>
      <c r="H124" s="4">
        <f>SUM(ชั้นภาค1!H58:H60)</f>
        <v>54</v>
      </c>
      <c r="I124" s="4">
        <f>SUM(ชั้นภาค1!I58:I60)</f>
        <v>41</v>
      </c>
      <c r="J124" s="4">
        <f>SUM(ชั้นภาค1!J58:J60)</f>
        <v>33</v>
      </c>
      <c r="K124" s="4">
        <f>SUM(ชั้นภาค1!K58:K60)</f>
        <v>10</v>
      </c>
      <c r="L124" s="4">
        <f aca="true" t="shared" si="78" ref="L124:L131">SUM(D124:K124)</f>
        <v>384</v>
      </c>
      <c r="M124" s="5">
        <f aca="true" t="shared" si="79" ref="M124:M133">(1*E124+1.5*F124+2*G124+2.5*H124+3*I124+3.5*J124+4*K124)/L124</f>
        <v>1.97265625</v>
      </c>
      <c r="N124" s="5">
        <f aca="true" t="shared" si="80" ref="N124:N133">SQRT((D124*0^2+E124*1^2+F124*1.5^2+G124*2^2+H124*2.5^2+I124*3^2+J124*3.5^2+K124*4^2)/L124-M124^2)</f>
        <v>0.9628014823087558</v>
      </c>
      <c r="O124" s="4">
        <f>SUM(ชั้นภาค1!O58:O60)</f>
        <v>4</v>
      </c>
      <c r="P124" s="4">
        <f>SUM(ชั้นภาค1!P58:P60)</f>
        <v>15</v>
      </c>
      <c r="Q124" s="5">
        <f aca="true" t="shared" si="81" ref="Q124:Q135">(D124+E124)*100/L124</f>
        <v>20.052083333333332</v>
      </c>
      <c r="R124" s="5">
        <f aca="true" t="shared" si="82" ref="R124:R135">(E124+F124+G124+H124+I124+J124+K124)*100/L124</f>
        <v>92.1875</v>
      </c>
      <c r="S124" s="5">
        <f aca="true" t="shared" si="83" ref="S124:S135">(I124+J124+K124)*100/L124</f>
        <v>21.875</v>
      </c>
    </row>
    <row r="125" spans="1:19" ht="21.75">
      <c r="A125" s="76"/>
      <c r="B125" s="2" t="s">
        <v>172</v>
      </c>
      <c r="C125" s="4">
        <f t="shared" si="77"/>
        <v>501</v>
      </c>
      <c r="D125" s="4">
        <f>SUM(ชั้นภาค1!D88:D90)</f>
        <v>22</v>
      </c>
      <c r="E125" s="4">
        <f>SUM(ชั้นภาค1!E88:E90)</f>
        <v>89</v>
      </c>
      <c r="F125" s="4">
        <f>SUM(ชั้นภาค1!F88:F90)</f>
        <v>57</v>
      </c>
      <c r="G125" s="4">
        <f>SUM(ชั้นภาค1!G88:G90)</f>
        <v>82</v>
      </c>
      <c r="H125" s="4">
        <f>SUM(ชั้นภาค1!H88:H90)</f>
        <v>102</v>
      </c>
      <c r="I125" s="4">
        <f>SUM(ชั้นภาค1!I88:I90)</f>
        <v>76</v>
      </c>
      <c r="J125" s="4">
        <f>SUM(ชั้นภาค1!J88:J90)</f>
        <v>31</v>
      </c>
      <c r="K125" s="4">
        <f>SUM(ชั้นภาค1!K88:K90)</f>
        <v>37</v>
      </c>
      <c r="L125" s="4">
        <f t="shared" si="78"/>
        <v>496</v>
      </c>
      <c r="M125" s="5">
        <f t="shared" si="79"/>
        <v>2.1733870967741935</v>
      </c>
      <c r="N125" s="5">
        <f t="shared" si="80"/>
        <v>0.9995853068347688</v>
      </c>
      <c r="O125" s="4">
        <f>SUM(ชั้นภาค1!O88:O90)</f>
        <v>2</v>
      </c>
      <c r="P125" s="4">
        <f>SUM(ชั้นภาค1!P88:P90)</f>
        <v>3</v>
      </c>
      <c r="Q125" s="5">
        <f t="shared" si="81"/>
        <v>22.379032258064516</v>
      </c>
      <c r="R125" s="5">
        <f t="shared" si="82"/>
        <v>95.56451612903226</v>
      </c>
      <c r="S125" s="5">
        <f t="shared" si="83"/>
        <v>29.032258064516128</v>
      </c>
    </row>
    <row r="126" spans="1:19" ht="21.75">
      <c r="A126" s="74">
        <v>2</v>
      </c>
      <c r="B126" s="2" t="s">
        <v>173</v>
      </c>
      <c r="C126" s="4">
        <f t="shared" si="77"/>
        <v>136</v>
      </c>
      <c r="D126" s="4">
        <f>SUM(ชั้นภาค2!F29:F30)</f>
        <v>3</v>
      </c>
      <c r="E126" s="4">
        <f>SUM(ชั้นภาค2!G29:G30)</f>
        <v>9</v>
      </c>
      <c r="F126" s="4">
        <f>SUM(ชั้นภาค2!H29:H30)</f>
        <v>7</v>
      </c>
      <c r="G126" s="4">
        <f>SUM(ชั้นภาค2!I29:I30)</f>
        <v>6</v>
      </c>
      <c r="H126" s="4">
        <f>SUM(ชั้นภาค2!J29:J30)</f>
        <v>10</v>
      </c>
      <c r="I126" s="4">
        <f>SUM(ชั้นภาค2!K29:K30)</f>
        <v>17</v>
      </c>
      <c r="J126" s="4">
        <f>SUM(ชั้นภาค2!L29:L30)</f>
        <v>11</v>
      </c>
      <c r="K126" s="4">
        <f>SUM(ชั้นภาค2!M29:M30)</f>
        <v>73</v>
      </c>
      <c r="L126" s="4">
        <f t="shared" si="78"/>
        <v>136</v>
      </c>
      <c r="M126" s="5">
        <f t="shared" si="79"/>
        <v>3.2205882352941178</v>
      </c>
      <c r="N126" s="5">
        <f t="shared" si="80"/>
        <v>1.0723200278902427</v>
      </c>
      <c r="O126" s="4">
        <f>SUM(ชั้นภาค2!Q29:Q30)</f>
        <v>0</v>
      </c>
      <c r="P126" s="4">
        <f>SUM(ชั้นภาค2!R29:R30)</f>
        <v>0</v>
      </c>
      <c r="Q126" s="5">
        <f t="shared" si="81"/>
        <v>8.823529411764707</v>
      </c>
      <c r="R126" s="5">
        <f t="shared" si="82"/>
        <v>97.79411764705883</v>
      </c>
      <c r="S126" s="5">
        <f t="shared" si="83"/>
        <v>74.26470588235294</v>
      </c>
    </row>
    <row r="127" spans="1:19" ht="21.75">
      <c r="A127" s="75"/>
      <c r="B127" s="2" t="s">
        <v>174</v>
      </c>
      <c r="C127" s="4">
        <f t="shared" si="77"/>
        <v>728</v>
      </c>
      <c r="D127" s="4">
        <f>SUM(ชั้นภาค2!F51,ชั้นภาค2!F68:F69)</f>
        <v>16</v>
      </c>
      <c r="E127" s="4">
        <f>SUM(ชั้นภาค2!G51,ชั้นภาค2!G68:G69)</f>
        <v>136</v>
      </c>
      <c r="F127" s="4">
        <f>SUM(ชั้นภาค2!H51,ชั้นภาค2!H68:H69)</f>
        <v>80</v>
      </c>
      <c r="G127" s="4">
        <f>SUM(ชั้นภาค2!I51,ชั้นภาค2!I68:I69)</f>
        <v>92</v>
      </c>
      <c r="H127" s="4">
        <f>SUM(ชั้นภาค2!J51,ชั้นภาค2!J68:J69)</f>
        <v>77</v>
      </c>
      <c r="I127" s="4">
        <f>SUM(ชั้นภาค2!K51,ชั้นภาค2!K68:K69)</f>
        <v>74</v>
      </c>
      <c r="J127" s="4">
        <f>SUM(ชั้นภาค2!L51,ชั้นภาค2!L68:L69)</f>
        <v>68</v>
      </c>
      <c r="K127" s="4">
        <f>SUM(ชั้นภาค2!M51,ชั้นภาค2!M68:M69)</f>
        <v>185</v>
      </c>
      <c r="L127" s="4">
        <f t="shared" si="78"/>
        <v>728</v>
      </c>
      <c r="M127" s="5">
        <f t="shared" si="79"/>
        <v>2.51717032967033</v>
      </c>
      <c r="N127" s="5">
        <f t="shared" si="80"/>
        <v>1.178758526287507</v>
      </c>
      <c r="O127" s="4">
        <f>SUM(ชั้นภาค2!Q51,ชั้นภาค2!Q68:Q69)</f>
        <v>0</v>
      </c>
      <c r="P127" s="4">
        <f>SUM(ชั้นภาค2!R51,ชั้นภาค2!R68:R69)</f>
        <v>0</v>
      </c>
      <c r="Q127" s="5">
        <f t="shared" si="81"/>
        <v>20.87912087912088</v>
      </c>
      <c r="R127" s="5">
        <f t="shared" si="82"/>
        <v>97.8021978021978</v>
      </c>
      <c r="S127" s="5">
        <f t="shared" si="83"/>
        <v>44.917582417582416</v>
      </c>
    </row>
    <row r="128" spans="1:19" ht="21.75">
      <c r="A128" s="75"/>
      <c r="B128" s="2" t="s">
        <v>175</v>
      </c>
      <c r="C128" s="4">
        <f t="shared" si="77"/>
        <v>955</v>
      </c>
      <c r="D128" s="4">
        <f>SUM(ชั้นภาค2!F89,ชั้นภาค2!F104:F106)</f>
        <v>65</v>
      </c>
      <c r="E128" s="4">
        <f>SUM(ชั้นภาค2!G89,ชั้นภาค2!G104:G106)</f>
        <v>87</v>
      </c>
      <c r="F128" s="4">
        <f>SUM(ชั้นภาค2!H89,ชั้นภาค2!H104:H106)</f>
        <v>66</v>
      </c>
      <c r="G128" s="4">
        <f>SUM(ชั้นภาค2!I89,ชั้นภาค2!I104:I106)</f>
        <v>114</v>
      </c>
      <c r="H128" s="4">
        <f>SUM(ชั้นภาค2!J89,ชั้นภาค2!J104:J106)</f>
        <v>150</v>
      </c>
      <c r="I128" s="4">
        <f>SUM(ชั้นภาค2!K89,ชั้นภาค2!K104:K106)</f>
        <v>153</v>
      </c>
      <c r="J128" s="4">
        <f>SUM(ชั้นภาค2!L89,ชั้นภาค2!L104:L106)</f>
        <v>140</v>
      </c>
      <c r="K128" s="4">
        <f>SUM(ชั้นภาค2!M89,ชั้นภาค2!M104:M106)</f>
        <v>167</v>
      </c>
      <c r="L128" s="4">
        <f t="shared" si="78"/>
        <v>942</v>
      </c>
      <c r="M128" s="5">
        <f t="shared" si="79"/>
        <v>2.554140127388535</v>
      </c>
      <c r="N128" s="5">
        <f t="shared" si="80"/>
        <v>1.1508968410551512</v>
      </c>
      <c r="O128" s="4">
        <f>SUM(ชั้นภาค2!Q89,ชั้นภาค2!Q104:Q106)</f>
        <v>6</v>
      </c>
      <c r="P128" s="4">
        <f>SUM(ชั้นภาค2!R89,ชั้นภาค2!R104:R106)</f>
        <v>7</v>
      </c>
      <c r="Q128" s="5">
        <f t="shared" si="81"/>
        <v>16.13588110403397</v>
      </c>
      <c r="R128" s="5">
        <f t="shared" si="82"/>
        <v>93.09978768577494</v>
      </c>
      <c r="S128" s="5">
        <f t="shared" si="83"/>
        <v>48.832271762208066</v>
      </c>
    </row>
    <row r="129" spans="1:19" ht="21.75">
      <c r="A129" s="75"/>
      <c r="B129" s="2" t="s">
        <v>170</v>
      </c>
      <c r="C129" s="4">
        <f t="shared" si="77"/>
        <v>394</v>
      </c>
      <c r="D129" s="4">
        <f>SUM(ชั้นภาค2!F127,ชั้นภาค2!F140)</f>
        <v>60</v>
      </c>
      <c r="E129" s="4">
        <f>SUM(ชั้นภาค2!G127,ชั้นภาค2!G140)</f>
        <v>47</v>
      </c>
      <c r="F129" s="4">
        <f>SUM(ชั้นภาค2!H127,ชั้นภาค2!H140)</f>
        <v>31</v>
      </c>
      <c r="G129" s="4">
        <f>SUM(ชั้นภาค2!I127,ชั้นภาค2!I140)</f>
        <v>28</v>
      </c>
      <c r="H129" s="4">
        <f>SUM(ชั้นภาค2!J127,ชั้นภาค2!J140)</f>
        <v>47</v>
      </c>
      <c r="I129" s="4">
        <f>SUM(ชั้นภาค2!K127,ชั้นภาค2!K140)</f>
        <v>64</v>
      </c>
      <c r="J129" s="4">
        <f>SUM(ชั้นภาค2!L127,ชั้นภาค2!L140)</f>
        <v>52</v>
      </c>
      <c r="K129" s="4">
        <f>SUM(ชั้นภาค2!M127,ชั้นภาค2!M140)</f>
        <v>58</v>
      </c>
      <c r="L129" s="4">
        <f t="shared" si="78"/>
        <v>387</v>
      </c>
      <c r="M129" s="5">
        <f t="shared" si="79"/>
        <v>2.255813953488372</v>
      </c>
      <c r="N129" s="5">
        <f t="shared" si="80"/>
        <v>1.3393029335500002</v>
      </c>
      <c r="O129" s="4">
        <f>SUM(ชั้นภาค2!Q127,ชั้นภาค2!Q140)</f>
        <v>3</v>
      </c>
      <c r="P129" s="4">
        <f>SUM(ชั้นภาค2!R127,ชั้นภาค2!R140)</f>
        <v>4</v>
      </c>
      <c r="Q129" s="5">
        <f t="shared" si="81"/>
        <v>27.64857881136951</v>
      </c>
      <c r="R129" s="5">
        <f t="shared" si="82"/>
        <v>84.49612403100775</v>
      </c>
      <c r="S129" s="5">
        <f t="shared" si="83"/>
        <v>44.96124031007752</v>
      </c>
    </row>
    <row r="130" spans="1:19" ht="21.75">
      <c r="A130" s="75"/>
      <c r="B130" s="2" t="s">
        <v>171</v>
      </c>
      <c r="C130" s="4">
        <f t="shared" si="77"/>
        <v>394</v>
      </c>
      <c r="D130" s="4">
        <f>SUM(ชั้นภาค2!F158,ชั้นภาค2!F178:F179)</f>
        <v>27</v>
      </c>
      <c r="E130" s="4">
        <f>SUM(ชั้นภาค2!G158,ชั้นภาค2!G178:G179)</f>
        <v>31</v>
      </c>
      <c r="F130" s="4">
        <f>SUM(ชั้นภาค2!H158,ชั้นภาค2!H178:H179)</f>
        <v>40</v>
      </c>
      <c r="G130" s="4">
        <f>SUM(ชั้นภาค2!I158,ชั้นภาค2!I178:I179)</f>
        <v>97</v>
      </c>
      <c r="H130" s="4">
        <f>SUM(ชั้นภาค2!J158,ชั้นภาค2!J178:J179)</f>
        <v>85</v>
      </c>
      <c r="I130" s="4">
        <f>SUM(ชั้นภาค2!K158,ชั้นภาค2!K178:K179)</f>
        <v>53</v>
      </c>
      <c r="J130" s="4">
        <f>SUM(ชั้นภาค2!L158,ชั้นภาค2!L178:L179)</f>
        <v>36</v>
      </c>
      <c r="K130" s="4">
        <f>SUM(ชั้นภาค2!M158,ชั้นภาค2!M178:M179)</f>
        <v>22</v>
      </c>
      <c r="L130" s="4">
        <f t="shared" si="78"/>
        <v>391</v>
      </c>
      <c r="M130" s="5">
        <f t="shared" si="79"/>
        <v>2.2263427109974425</v>
      </c>
      <c r="N130" s="5">
        <f t="shared" si="80"/>
        <v>0.9756874028727743</v>
      </c>
      <c r="O130" s="4">
        <f>SUM(ชั้นภาค2!Q158,ชั้นภาค2!Q178:Q179)</f>
        <v>3</v>
      </c>
      <c r="P130" s="4">
        <f>SUM(ชั้นภาค2!R158,ชั้นภาค2!R178:R179)</f>
        <v>0</v>
      </c>
      <c r="Q130" s="5">
        <f t="shared" si="81"/>
        <v>14.83375959079284</v>
      </c>
      <c r="R130" s="5">
        <f t="shared" si="82"/>
        <v>93.09462915601023</v>
      </c>
      <c r="S130" s="5">
        <f t="shared" si="83"/>
        <v>28.388746803069054</v>
      </c>
    </row>
    <row r="131" spans="1:19" ht="21.75">
      <c r="A131" s="76"/>
      <c r="B131" s="2" t="s">
        <v>172</v>
      </c>
      <c r="C131" s="4">
        <f t="shared" si="77"/>
        <v>497</v>
      </c>
      <c r="D131" s="4">
        <f>SUM(ชั้นภาค2!F197,ชั้นภาค2!F215:F216)</f>
        <v>20</v>
      </c>
      <c r="E131" s="4">
        <f>SUM(ชั้นภาค2!G197,ชั้นภาค2!G215:G216)</f>
        <v>73</v>
      </c>
      <c r="F131" s="4">
        <f>SUM(ชั้นภาค2!H197,ชั้นภาค2!H215:H216)</f>
        <v>65</v>
      </c>
      <c r="G131" s="4">
        <f>SUM(ชั้นภาค2!I197,ชั้นภาค2!I215:I216)</f>
        <v>98</v>
      </c>
      <c r="H131" s="4">
        <f>SUM(ชั้นภาค2!J197,ชั้นภาค2!J215:J216)</f>
        <v>96</v>
      </c>
      <c r="I131" s="4">
        <f>SUM(ชั้นภาค2!K197,ชั้นภาค2!K215:K216)</f>
        <v>52</v>
      </c>
      <c r="J131" s="4">
        <f>SUM(ชั้นภาค2!L197,ชั้นภาค2!L215:L216)</f>
        <v>40</v>
      </c>
      <c r="K131" s="4">
        <f>SUM(ชั้นภาค2!M197,ชั้นภาค2!M215:M216)</f>
        <v>42</v>
      </c>
      <c r="L131" s="4">
        <f t="shared" si="78"/>
        <v>486</v>
      </c>
      <c r="M131" s="5">
        <f t="shared" si="79"/>
        <v>2.2026748971193415</v>
      </c>
      <c r="N131" s="5">
        <f t="shared" si="80"/>
        <v>0.9972044490665681</v>
      </c>
      <c r="O131" s="4">
        <f>SUM(ชั้นภาค2!Q197,ชั้นภาค2!Q215:Q216)</f>
        <v>4</v>
      </c>
      <c r="P131" s="4">
        <f>SUM(ชั้นภาค2!R197,ชั้นภาค2!R215:R216)</f>
        <v>7</v>
      </c>
      <c r="Q131" s="5">
        <f t="shared" si="81"/>
        <v>19.135802469135804</v>
      </c>
      <c r="R131" s="5">
        <f t="shared" si="82"/>
        <v>95.88477366255144</v>
      </c>
      <c r="S131" s="5">
        <f t="shared" si="83"/>
        <v>27.57201646090535</v>
      </c>
    </row>
    <row r="132" spans="1:19" ht="21.75">
      <c r="A132" s="72" t="s">
        <v>482</v>
      </c>
      <c r="B132" s="73"/>
      <c r="C132" s="4">
        <f>SUM(C126:C128)</f>
        <v>1819</v>
      </c>
      <c r="D132" s="4">
        <f aca="true" t="shared" si="84" ref="D132:L132">SUM(D126:D128)</f>
        <v>84</v>
      </c>
      <c r="E132" s="4">
        <f t="shared" si="84"/>
        <v>232</v>
      </c>
      <c r="F132" s="4">
        <f t="shared" si="84"/>
        <v>153</v>
      </c>
      <c r="G132" s="4">
        <f t="shared" si="84"/>
        <v>212</v>
      </c>
      <c r="H132" s="4">
        <f t="shared" si="84"/>
        <v>237</v>
      </c>
      <c r="I132" s="4">
        <f t="shared" si="84"/>
        <v>244</v>
      </c>
      <c r="J132" s="4">
        <f t="shared" si="84"/>
        <v>219</v>
      </c>
      <c r="K132" s="4">
        <f t="shared" si="84"/>
        <v>425</v>
      </c>
      <c r="L132" s="4">
        <f t="shared" si="84"/>
        <v>1806</v>
      </c>
      <c r="M132" s="5">
        <f t="shared" si="79"/>
        <v>2.5894241417497232</v>
      </c>
      <c r="N132" s="5">
        <f t="shared" si="80"/>
        <v>1.170609064550817</v>
      </c>
      <c r="O132" s="4">
        <f>SUM(O126:O128)</f>
        <v>6</v>
      </c>
      <c r="P132" s="4">
        <f>SUM(P126:P128)</f>
        <v>7</v>
      </c>
      <c r="Q132" s="5">
        <f t="shared" si="81"/>
        <v>17.497231450719823</v>
      </c>
      <c r="R132" s="5">
        <f t="shared" si="82"/>
        <v>95.34883720930233</v>
      </c>
      <c r="S132" s="5">
        <f t="shared" si="83"/>
        <v>49.16943521594684</v>
      </c>
    </row>
    <row r="133" spans="1:19" ht="21.75">
      <c r="A133" s="72" t="s">
        <v>483</v>
      </c>
      <c r="B133" s="73"/>
      <c r="C133" s="4">
        <f>SUM(C123:C125,C129:C131)</f>
        <v>2617</v>
      </c>
      <c r="D133" s="4">
        <f aca="true" t="shared" si="85" ref="D133:L133">SUM(D123:D125,D129:D131)</f>
        <v>259</v>
      </c>
      <c r="E133" s="4">
        <f t="shared" si="85"/>
        <v>344</v>
      </c>
      <c r="F133" s="4">
        <f t="shared" si="85"/>
        <v>306</v>
      </c>
      <c r="G133" s="4">
        <f t="shared" si="85"/>
        <v>439</v>
      </c>
      <c r="H133" s="4">
        <f t="shared" si="85"/>
        <v>434</v>
      </c>
      <c r="I133" s="4">
        <f t="shared" si="85"/>
        <v>336</v>
      </c>
      <c r="J133" s="4">
        <f t="shared" si="85"/>
        <v>224</v>
      </c>
      <c r="K133" s="4">
        <f t="shared" si="85"/>
        <v>222</v>
      </c>
      <c r="L133" s="4">
        <f t="shared" si="85"/>
        <v>2564</v>
      </c>
      <c r="M133" s="5">
        <f t="shared" si="79"/>
        <v>2.12402496099844</v>
      </c>
      <c r="N133" s="5">
        <f t="shared" si="80"/>
        <v>1.1264720067113294</v>
      </c>
      <c r="O133" s="4">
        <f>SUM(O123:O125,O129:O131)</f>
        <v>20</v>
      </c>
      <c r="P133" s="4">
        <f>SUM(P123:P125,P129:P131)</f>
        <v>33</v>
      </c>
      <c r="Q133" s="5">
        <f t="shared" si="81"/>
        <v>23.517940717628704</v>
      </c>
      <c r="R133" s="5">
        <f t="shared" si="82"/>
        <v>89.89859594383775</v>
      </c>
      <c r="S133" s="5">
        <f t="shared" si="83"/>
        <v>30.49921996879875</v>
      </c>
    </row>
    <row r="134" spans="1:19" ht="21.75">
      <c r="A134" s="72" t="s">
        <v>485</v>
      </c>
      <c r="B134" s="73"/>
      <c r="C134" s="14">
        <f>SUM(C123:C131)</f>
        <v>4436</v>
      </c>
      <c r="D134" s="14">
        <f aca="true" t="shared" si="86" ref="D134:L134">SUM(D123:D131)</f>
        <v>343</v>
      </c>
      <c r="E134" s="14">
        <f t="shared" si="86"/>
        <v>576</v>
      </c>
      <c r="F134" s="14">
        <f t="shared" si="86"/>
        <v>459</v>
      </c>
      <c r="G134" s="14">
        <f t="shared" si="86"/>
        <v>651</v>
      </c>
      <c r="H134" s="14">
        <f t="shared" si="86"/>
        <v>671</v>
      </c>
      <c r="I134" s="14">
        <f t="shared" si="86"/>
        <v>580</v>
      </c>
      <c r="J134" s="14">
        <f t="shared" si="86"/>
        <v>443</v>
      </c>
      <c r="K134" s="14">
        <f t="shared" si="86"/>
        <v>647</v>
      </c>
      <c r="L134" s="14">
        <f t="shared" si="86"/>
        <v>4370</v>
      </c>
      <c r="M134" s="5">
        <f>(1*E134+1.5*F134+2*G134+2.5*H134+3*I134+3.5*J134+4*K134)/L134</f>
        <v>2.316361556064073</v>
      </c>
      <c r="N134" s="5">
        <f>SQRT((D134*0^2+E134*1^2+F134*1.5^2+G134*2^2+H134*2.5^2+I134*3^2+J134*3.5^2+K134*4^2)/L134-M134^2)</f>
        <v>1.1676297794127608</v>
      </c>
      <c r="O134" s="14">
        <f>SUM(O123:O131)</f>
        <v>26</v>
      </c>
      <c r="P134" s="14">
        <f>SUM(P123:P131)</f>
        <v>40</v>
      </c>
      <c r="Q134" s="5">
        <f t="shared" si="81"/>
        <v>21.02974828375286</v>
      </c>
      <c r="R134" s="5">
        <f t="shared" si="82"/>
        <v>92.15102974828375</v>
      </c>
      <c r="S134" s="5">
        <f t="shared" si="83"/>
        <v>38.215102974828376</v>
      </c>
    </row>
    <row r="135" spans="1:19" ht="21.75">
      <c r="A135" s="72" t="s">
        <v>12</v>
      </c>
      <c r="B135" s="73"/>
      <c r="C135" s="5">
        <f>C134*100/$C$134</f>
        <v>100</v>
      </c>
      <c r="D135" s="5">
        <f aca="true" t="shared" si="87" ref="D135:L135">D134*100/$C$134</f>
        <v>7.732191163210099</v>
      </c>
      <c r="E135" s="5">
        <f t="shared" si="87"/>
        <v>12.984670874661857</v>
      </c>
      <c r="F135" s="5">
        <f t="shared" si="87"/>
        <v>10.347159603246167</v>
      </c>
      <c r="G135" s="5">
        <f t="shared" si="87"/>
        <v>14.675383228133454</v>
      </c>
      <c r="H135" s="5">
        <f t="shared" si="87"/>
        <v>15.12623985572588</v>
      </c>
      <c r="I135" s="5">
        <f t="shared" si="87"/>
        <v>13.074842200180342</v>
      </c>
      <c r="J135" s="5">
        <f t="shared" si="87"/>
        <v>9.986474301172228</v>
      </c>
      <c r="K135" s="5">
        <f t="shared" si="87"/>
        <v>14.585211902614969</v>
      </c>
      <c r="L135" s="5">
        <f t="shared" si="87"/>
        <v>98.512173128945</v>
      </c>
      <c r="M135" s="5"/>
      <c r="N135" s="5"/>
      <c r="O135" s="5">
        <f>O134*100/$C$134</f>
        <v>0.5861136158701533</v>
      </c>
      <c r="P135" s="5">
        <f>P134*100/$C$134</f>
        <v>0.9017132551848512</v>
      </c>
      <c r="Q135" s="5">
        <f t="shared" si="81"/>
        <v>21.02974828375286</v>
      </c>
      <c r="R135" s="5">
        <f t="shared" si="82"/>
        <v>92.15102974828375</v>
      </c>
      <c r="S135" s="5">
        <f t="shared" si="83"/>
        <v>38.215102974828376</v>
      </c>
    </row>
  </sheetData>
  <mergeCells count="120">
    <mergeCell ref="Q87:S87"/>
    <mergeCell ref="A81:B81"/>
    <mergeCell ref="A82:B82"/>
    <mergeCell ref="A67:B67"/>
    <mergeCell ref="Q36:S36"/>
    <mergeCell ref="Q53:S53"/>
    <mergeCell ref="Q70:S70"/>
    <mergeCell ref="A14:B14"/>
    <mergeCell ref="Q2:S2"/>
    <mergeCell ref="A30:B30"/>
    <mergeCell ref="A31:B31"/>
    <mergeCell ref="Q19:S19"/>
    <mergeCell ref="A4:A6"/>
    <mergeCell ref="A2:A3"/>
    <mergeCell ref="B2:B3"/>
    <mergeCell ref="N19:N20"/>
    <mergeCell ref="O19:P19"/>
    <mergeCell ref="A126:A131"/>
    <mergeCell ref="A134:B134"/>
    <mergeCell ref="N121:N122"/>
    <mergeCell ref="O121:P121"/>
    <mergeCell ref="A132:B132"/>
    <mergeCell ref="A133:B133"/>
    <mergeCell ref="A123:A125"/>
    <mergeCell ref="C121:C122"/>
    <mergeCell ref="D121:K121"/>
    <mergeCell ref="L121:L122"/>
    <mergeCell ref="M121:M122"/>
    <mergeCell ref="Q121:S121"/>
    <mergeCell ref="A109:A114"/>
    <mergeCell ref="A117:B117"/>
    <mergeCell ref="A118:B118"/>
    <mergeCell ref="A121:A122"/>
    <mergeCell ref="B121:B122"/>
    <mergeCell ref="A115:B115"/>
    <mergeCell ref="A116:B116"/>
    <mergeCell ref="C104:C105"/>
    <mergeCell ref="D104:K104"/>
    <mergeCell ref="L104:L105"/>
    <mergeCell ref="M104:M105"/>
    <mergeCell ref="Q104:S104"/>
    <mergeCell ref="A92:A97"/>
    <mergeCell ref="A100:B100"/>
    <mergeCell ref="A104:A105"/>
    <mergeCell ref="B104:B105"/>
    <mergeCell ref="A98:B98"/>
    <mergeCell ref="A99:B99"/>
    <mergeCell ref="A101:B101"/>
    <mergeCell ref="N104:N105"/>
    <mergeCell ref="O104:P104"/>
    <mergeCell ref="N87:N88"/>
    <mergeCell ref="O87:P87"/>
    <mergeCell ref="A89:A91"/>
    <mergeCell ref="C87:C88"/>
    <mergeCell ref="D87:K87"/>
    <mergeCell ref="L87:L88"/>
    <mergeCell ref="M87:M88"/>
    <mergeCell ref="A66:B66"/>
    <mergeCell ref="C53:C54"/>
    <mergeCell ref="N70:N71"/>
    <mergeCell ref="O70:P70"/>
    <mergeCell ref="C70:C71"/>
    <mergeCell ref="D70:K70"/>
    <mergeCell ref="L70:L71"/>
    <mergeCell ref="M70:M71"/>
    <mergeCell ref="A64:B64"/>
    <mergeCell ref="A65:B65"/>
    <mergeCell ref="M53:M54"/>
    <mergeCell ref="N53:N54"/>
    <mergeCell ref="A55:A57"/>
    <mergeCell ref="A58:A63"/>
    <mergeCell ref="O53:P53"/>
    <mergeCell ref="A41:A46"/>
    <mergeCell ref="A49:B49"/>
    <mergeCell ref="A53:A54"/>
    <mergeCell ref="B53:B54"/>
    <mergeCell ref="A50:B50"/>
    <mergeCell ref="A47:B47"/>
    <mergeCell ref="A48:B48"/>
    <mergeCell ref="D53:K53"/>
    <mergeCell ref="L53:L54"/>
    <mergeCell ref="N36:N37"/>
    <mergeCell ref="O36:P36"/>
    <mergeCell ref="A38:A40"/>
    <mergeCell ref="A36:A37"/>
    <mergeCell ref="B36:B37"/>
    <mergeCell ref="C36:C37"/>
    <mergeCell ref="D36:K36"/>
    <mergeCell ref="L36:L37"/>
    <mergeCell ref="M36:M37"/>
    <mergeCell ref="A135:B135"/>
    <mergeCell ref="A70:A71"/>
    <mergeCell ref="B70:B71"/>
    <mergeCell ref="A75:A80"/>
    <mergeCell ref="A83:B83"/>
    <mergeCell ref="A84:B84"/>
    <mergeCell ref="A87:A88"/>
    <mergeCell ref="B87:B88"/>
    <mergeCell ref="A72:A74"/>
    <mergeCell ref="A106:A108"/>
    <mergeCell ref="M19:M20"/>
    <mergeCell ref="A19:A20"/>
    <mergeCell ref="B19:B20"/>
    <mergeCell ref="C19:C20"/>
    <mergeCell ref="A32:B32"/>
    <mergeCell ref="A33:B33"/>
    <mergeCell ref="L19:L20"/>
    <mergeCell ref="A7:A12"/>
    <mergeCell ref="A15:B15"/>
    <mergeCell ref="A16:B16"/>
    <mergeCell ref="A21:A23"/>
    <mergeCell ref="A24:A29"/>
    <mergeCell ref="D19:K19"/>
    <mergeCell ref="A13:B13"/>
    <mergeCell ref="O2:P2"/>
    <mergeCell ref="C2:C3"/>
    <mergeCell ref="L2:L3"/>
    <mergeCell ref="M2:M3"/>
    <mergeCell ref="N2:N3"/>
    <mergeCell ref="D2:K2"/>
  </mergeCells>
  <printOptions horizontalCentered="1"/>
  <pageMargins left="0.5905511811023623" right="0.3937007874015748" top="1.3779527559055118" bottom="0.3937007874015748" header="0.3937007874015748" footer="0.3937007874015748"/>
  <pageSetup horizontalDpi="600" verticalDpi="600" orientation="landscape" paperSize="9" r:id="rId2"/>
  <rowBreaks count="7" manualBreakCount="7">
    <brk id="17" max="18" man="1"/>
    <brk id="34" max="18" man="1"/>
    <brk id="51" max="18" man="1"/>
    <brk id="68" max="18" man="1"/>
    <brk id="85" max="18" man="1"/>
    <brk id="102" max="18" man="1"/>
    <brk id="119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2008-01-17T22:44:41Z</cp:lastPrinted>
  <dcterms:created xsi:type="dcterms:W3CDTF">2000-10-19T03:17:39Z</dcterms:created>
  <dcterms:modified xsi:type="dcterms:W3CDTF">2008-01-17T22:44:47Z</dcterms:modified>
  <cp:category/>
  <cp:version/>
  <cp:contentType/>
  <cp:contentStatus/>
</cp:coreProperties>
</file>