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4170" windowHeight="4455" activeTab="4"/>
  </bookViews>
  <sheets>
    <sheet name="ชั้นภาค1" sheetId="1" r:id="rId1"/>
    <sheet name="หมวดภาค1" sheetId="2" r:id="rId2"/>
    <sheet name="ชั้นภาค2" sheetId="3" r:id="rId3"/>
    <sheet name="หมวดภาค2" sheetId="4" r:id="rId4"/>
    <sheet name="สรุป" sheetId="5" r:id="rId5"/>
  </sheets>
  <externalReferences>
    <externalReference r:id="rId8"/>
  </externalReferences>
  <definedNames>
    <definedName name="_xlnm.Print_Area" localSheetId="4">'สรุป'!$A$1:$S$196</definedName>
    <definedName name="_xlnm.Print_Area" localSheetId="1">'หมวดภาค1'!$A$1:$P$275</definedName>
    <definedName name="_xlnm.Print_Area" localSheetId="3">'หมวดภาค2'!$A$1:$R$211</definedName>
  </definedNames>
  <calcPr fullCalcOnLoad="1"/>
</workbook>
</file>

<file path=xl/sharedStrings.xml><?xml version="1.0" encoding="utf-8"?>
<sst xmlns="http://schemas.openxmlformats.org/spreadsheetml/2006/main" count="1796" uniqueCount="527">
  <si>
    <t>รหัสวิชา</t>
  </si>
  <si>
    <t>ชื่อวิชา</t>
  </si>
  <si>
    <t>ชั้น</t>
  </si>
  <si>
    <t>จำนวนน.ร.ที่ลงทะเบียนเรียน</t>
  </si>
  <si>
    <t>จำนวนนักเรียนที่ได้รับระดับผลการเรียน</t>
  </si>
  <si>
    <t>จำนวนน.ร.ที่ได้รับผลการเรียน</t>
  </si>
  <si>
    <t>X</t>
  </si>
  <si>
    <t>SD</t>
  </si>
  <si>
    <t>จำนวนน.ร.ที่ได้รับผลฯ</t>
  </si>
  <si>
    <t>ร</t>
  </si>
  <si>
    <t>มส</t>
  </si>
  <si>
    <t>รวม</t>
  </si>
  <si>
    <t>ร้อยละ</t>
  </si>
  <si>
    <t>คณิตศาสตร์ 3</t>
  </si>
  <si>
    <t>พระพุทธศาสนา</t>
  </si>
  <si>
    <t>ภาษาอังกฤษอ่าน-เขียน</t>
  </si>
  <si>
    <t>ชั้น ม.5</t>
  </si>
  <si>
    <t>ชั้น ม.6</t>
  </si>
  <si>
    <t>ชั้น ม.4</t>
  </si>
  <si>
    <t>ภาษาไทย 1</t>
  </si>
  <si>
    <t>การพูด</t>
  </si>
  <si>
    <t>คณิตศาสตร์ 1</t>
  </si>
  <si>
    <t>คณิตศาสตร์เพิ่มเติม 1</t>
  </si>
  <si>
    <t>คณิตศาสตร์เพิ่มเติม 7</t>
  </si>
  <si>
    <t>วิทยาศาสตร์ 1</t>
  </si>
  <si>
    <t>วิทยาศาสตร์ 2</t>
  </si>
  <si>
    <t>สังคมศึกษา 1</t>
  </si>
  <si>
    <t>พระพุทธศาสนา 1</t>
  </si>
  <si>
    <t>สุขศึกษา 1</t>
  </si>
  <si>
    <t>พลศึกษา 1</t>
  </si>
  <si>
    <t>ศิลปะ 1</t>
  </si>
  <si>
    <t>การงานอาชีพและเทคโนโลยี1</t>
  </si>
  <si>
    <t>การเลี้ยงสัตว์ทั่วไป</t>
  </si>
  <si>
    <t>เทคโนโลยีสารสนเทศ</t>
  </si>
  <si>
    <t>ภาษาอังกฤษฟัง-พูด 1</t>
  </si>
  <si>
    <t>ภาษาอังกฤษ 1</t>
  </si>
  <si>
    <t>คณิตศาสตร์เพิ่มเติม 3</t>
  </si>
  <si>
    <t>คณิตศาสตร์เพิ่มเติม 9</t>
  </si>
  <si>
    <t>ฟิสิกส์ 1</t>
  </si>
  <si>
    <t>ชีววิทยา 1</t>
  </si>
  <si>
    <t>สังคมศึกษา 3</t>
  </si>
  <si>
    <t>สุขศึกษา 3</t>
  </si>
  <si>
    <t>การงานและเทคโนโลยี 3</t>
  </si>
  <si>
    <t>การใช้โปรแกรมฐานข้อมูล</t>
  </si>
  <si>
    <t>ภาษาอังกฤษฟัง-พูด 3</t>
  </si>
  <si>
    <t>สรุปผลการเรียนรายวิชา  ชั้น ม.4</t>
  </si>
  <si>
    <t>สรุปผลการเรียนรายวิชา  ชั้น ม.5</t>
  </si>
  <si>
    <t>สรุปผลการเรียนรายวิชา  ชั้น ม.6</t>
  </si>
  <si>
    <t>สรุปผลการเรียนกลุ่มสาระการเรียนรู้ คณิตศาสตร์</t>
  </si>
  <si>
    <t>สรุปผลการเรียนกลุ่มสาระการเรียนรู้ วิทยาศาสตร์</t>
  </si>
  <si>
    <t>สรุปผลการเรียนกลุ่มสาระการเรียนรู้ ภาษาต่างประเทศ</t>
  </si>
  <si>
    <t>ท41101</t>
  </si>
  <si>
    <t>ท40201</t>
  </si>
  <si>
    <t>ค41101</t>
  </si>
  <si>
    <t>ค41201</t>
  </si>
  <si>
    <t>ค41207</t>
  </si>
  <si>
    <t>ว41101</t>
  </si>
  <si>
    <t>ว41102</t>
  </si>
  <si>
    <t>ส41101</t>
  </si>
  <si>
    <t>ส41111</t>
  </si>
  <si>
    <t>พ41101</t>
  </si>
  <si>
    <t>พ41111</t>
  </si>
  <si>
    <t>ศ41101</t>
  </si>
  <si>
    <t>ง41101</t>
  </si>
  <si>
    <t>อ40201</t>
  </si>
  <si>
    <t>อ41101</t>
  </si>
  <si>
    <t>ท42103</t>
  </si>
  <si>
    <t>ค42103</t>
  </si>
  <si>
    <t>ค42203</t>
  </si>
  <si>
    <t>ค42209</t>
  </si>
  <si>
    <t>ว42241</t>
  </si>
  <si>
    <t>ส42103</t>
  </si>
  <si>
    <t>ส42113</t>
  </si>
  <si>
    <t>ส40203</t>
  </si>
  <si>
    <t>พ42103</t>
  </si>
  <si>
    <t>พ42113</t>
  </si>
  <si>
    <t>ง42103</t>
  </si>
  <si>
    <t>อ40203</t>
  </si>
  <si>
    <t>อ40204</t>
  </si>
  <si>
    <t>อ42103</t>
  </si>
  <si>
    <t>ตะกร้อ</t>
  </si>
  <si>
    <t>พ40201</t>
  </si>
  <si>
    <t>ท40217</t>
  </si>
  <si>
    <t>การแต่งคำประพันธ์</t>
  </si>
  <si>
    <t>วิทยาสาตร์กับชีวิตประจำวัน 1</t>
  </si>
  <si>
    <t>ศ42103</t>
  </si>
  <si>
    <t>ศิลปะ 3</t>
  </si>
  <si>
    <t>ภาษาอังกฤษ 3</t>
  </si>
  <si>
    <t>ท43105</t>
  </si>
  <si>
    <t>ค43211</t>
  </si>
  <si>
    <t>ว43203</t>
  </si>
  <si>
    <t>ว43243</t>
  </si>
  <si>
    <t>ส43105</t>
  </si>
  <si>
    <t>ส43115</t>
  </si>
  <si>
    <t>ส40207</t>
  </si>
  <si>
    <t>พ43105</t>
  </si>
  <si>
    <t>พ43115</t>
  </si>
  <si>
    <t>ศ43105</t>
  </si>
  <si>
    <t>ง43105</t>
  </si>
  <si>
    <t>อ40207</t>
  </si>
  <si>
    <t>อ43105</t>
  </si>
  <si>
    <t>ภาษาไทย 5</t>
  </si>
  <si>
    <t>คณิตศาสตร์ 5</t>
  </si>
  <si>
    <t>คณิตศาสตร์เพิ่มเติม 11</t>
  </si>
  <si>
    <t>ฟิสิกส์ 3</t>
  </si>
  <si>
    <t>ชีววิทยา 3</t>
  </si>
  <si>
    <t>พระพุทธศาสนา 3</t>
  </si>
  <si>
    <t>พละศึกษา 3</t>
  </si>
  <si>
    <t>ภาษาอังกฤษ 5</t>
  </si>
  <si>
    <t>การงานอาชีพและเทคโนโลยี 5</t>
  </si>
  <si>
    <t>ระบบสื่อสารข้อมูลและเครือข่าย</t>
  </si>
  <si>
    <t>คอมพิวเตอร์สร้างสรรค์</t>
  </si>
  <si>
    <t>สังคมและวัฒนธรรมไทย</t>
  </si>
  <si>
    <t>โลกและการเปลี่ยนแปลง</t>
  </si>
  <si>
    <t>ศิลปะ 5</t>
  </si>
  <si>
    <t>สรุปผลการเรียนกลุ่มสาระการเรียนรู้การงานอาชีพและเทคโนโลยี</t>
  </si>
  <si>
    <t>สรุปผลการเรียนกลุ่มสาระการเรียนรู้ ภาษาไทย</t>
  </si>
  <si>
    <t>สรุปผลการเรียนกลุ่มสาระการเรียนรู้ สุขศึกษาและพลศึกษา</t>
  </si>
  <si>
    <t>สรุปผลการเรียนกลุ่มสาระการเรียนรู้ ศิลปศึกษา</t>
  </si>
  <si>
    <t>สรุปผลการเรียนกลุ่มสาระการเรียนรู้ สังคมศึกษาศาสนาและวัฒนธรรม</t>
  </si>
  <si>
    <t>สรุปผลการเรียนรายวิชารวม</t>
  </si>
  <si>
    <t>ง40242</t>
  </si>
  <si>
    <t>ง40201</t>
  </si>
  <si>
    <t>จำนวนน.ร.ที่ลงทะเบียน</t>
  </si>
  <si>
    <t>จำนวนน.ร.ที่ได้รับผล</t>
  </si>
  <si>
    <t>ท40202</t>
  </si>
  <si>
    <t>การอ่านและพิจารณาวรรณกรรม</t>
  </si>
  <si>
    <t>ว42281</t>
  </si>
  <si>
    <t>พ40205</t>
  </si>
  <si>
    <t>พ40206</t>
  </si>
  <si>
    <t>พ40207</t>
  </si>
  <si>
    <t>พ40208</t>
  </si>
  <si>
    <t>กรรมการวอลเลย์บอล</t>
  </si>
  <si>
    <t>กรรมการแฮนด์บอล</t>
  </si>
  <si>
    <t>กรรมการแบดมินตัน</t>
  </si>
  <si>
    <t>กรรมการเซปักตะกร้อ</t>
  </si>
  <si>
    <t>ง40205</t>
  </si>
  <si>
    <t>ว43261</t>
  </si>
  <si>
    <t>ง40209</t>
  </si>
  <si>
    <t>ง40210</t>
  </si>
  <si>
    <t>อ40208</t>
  </si>
  <si>
    <t>การเขียนเบื้องต้น</t>
  </si>
  <si>
    <t>ภาษาอังกฤษอ่านเชิงวิเคราะห์ 2</t>
  </si>
  <si>
    <t>ว41201</t>
  </si>
  <si>
    <t>ศ40216</t>
  </si>
  <si>
    <t>ว42222</t>
  </si>
  <si>
    <t>ง40244</t>
  </si>
  <si>
    <t>ง40248</t>
  </si>
  <si>
    <t>ค43205</t>
  </si>
  <si>
    <t>ค43213</t>
  </si>
  <si>
    <t>พ40213</t>
  </si>
  <si>
    <t>พ40214</t>
  </si>
  <si>
    <t>ง40246</t>
  </si>
  <si>
    <t>ง40247</t>
  </si>
  <si>
    <t>จิตกรรม 1</t>
  </si>
  <si>
    <t>เคมี 2</t>
  </si>
  <si>
    <t>ภูมิศาสตร์เศรษฐกิจฯ</t>
  </si>
  <si>
    <t>การเพาะเห็ด</t>
  </si>
  <si>
    <t>พืชไร่เศรษฐกิจ</t>
  </si>
  <si>
    <t>คณิตศาสตร์เพิ่มเติม 13</t>
  </si>
  <si>
    <t>เทเบิลเทมนนิส</t>
  </si>
  <si>
    <t>เกมส์และนันทนาการ</t>
  </si>
  <si>
    <t>ดินและปุ๋ย</t>
  </si>
  <si>
    <t>การเลี้ยงไก่พื้นเมือง</t>
  </si>
  <si>
    <t>ภาคเรียนที่ 1  ปีการศึกษา 2550</t>
  </si>
  <si>
    <t>ส40209</t>
  </si>
  <si>
    <t>ท้องถิ่นของเรา</t>
  </si>
  <si>
    <t>ศ40205</t>
  </si>
  <si>
    <t>ปฏิบัติดนตรีสากล 1</t>
  </si>
  <si>
    <t>ง40262</t>
  </si>
  <si>
    <t>การเก็บรักษาเครื่องมือ</t>
  </si>
  <si>
    <t>ง40273</t>
  </si>
  <si>
    <t>งานเขียนแบบ</t>
  </si>
  <si>
    <t>ง40221</t>
  </si>
  <si>
    <t>ง40223</t>
  </si>
  <si>
    <t>ช่างแกะสลัก</t>
  </si>
  <si>
    <t>ช่างอาหารไทย</t>
  </si>
  <si>
    <t>ภาษาไทย 3</t>
  </si>
  <si>
    <t>ว42203</t>
  </si>
  <si>
    <t>ศ40219</t>
  </si>
  <si>
    <t>ศ40221</t>
  </si>
  <si>
    <t>ศิลปะไทย 1</t>
  </si>
  <si>
    <t>ช่างเขียนตัวอักษร</t>
  </si>
  <si>
    <t>ท40203</t>
  </si>
  <si>
    <t>วรรณกรรมปัจจุบัน</t>
  </si>
  <si>
    <t>ว43224</t>
  </si>
  <si>
    <t>เคมี 4</t>
  </si>
  <si>
    <t>ส40208</t>
  </si>
  <si>
    <t>เหตุการณ์โลกปัจจุบัน</t>
  </si>
  <si>
    <r>
      <t xml:space="preserve">สรุป </t>
    </r>
    <r>
      <rPr>
        <sz val="14"/>
        <rFont val="Cordia New"/>
        <family val="2"/>
      </rPr>
      <t>จำนวนนักเรียนที่ได้ระดับผลการเรียนตั้งแต่ 1 ขึ้นไป ร้อยละ</t>
    </r>
  </si>
  <si>
    <t xml:space="preserve">         จำนวนนักเรียนที่ได้ระดับผลการเรียน 3-4  ร้อยละ</t>
  </si>
  <si>
    <t>สรุปผลการเรียน กลุ่มสาระวิชาภาษาไทย ปีการศึกษา 2550</t>
  </si>
  <si>
    <t>ภาคเรียน ที่</t>
  </si>
  <si>
    <t>ร้อยละ น.ร.ที่มีระดับผลการเรียน</t>
  </si>
  <si>
    <t>ม.4</t>
  </si>
  <si>
    <t>ม.5</t>
  </si>
  <si>
    <t>ม.6</t>
  </si>
  <si>
    <t>ม.1</t>
  </si>
  <si>
    <t>ม.2</t>
  </si>
  <si>
    <t>ม.3</t>
  </si>
  <si>
    <t>สรุปผลการเรียน กลุ่มสาระวิชาคณิตศาสตร์ ปีการศึกษา 2550</t>
  </si>
  <si>
    <t>สรุปผลการเรียน กลุ่มสาระวิชาวิทยาศาสตร์ ปีการศึกษา 2550</t>
  </si>
  <si>
    <t>สรุปผลการเรียน กลุ่มสาระวิชาสังคมศึกษาศาสนาและวัฒนะธรรม ปีการศึกษา 2550</t>
  </si>
  <si>
    <t>สรุปผลการเรียน กลุ่มสาระวิชาสุขศึกษาและพลศึกษา ปีการศึกษา 2550</t>
  </si>
  <si>
    <t>สรุปผลการเรียน กลุ่มสาระวิชาศิลปศึกษา ปีการศึกษา 2550</t>
  </si>
  <si>
    <t>สรุปผลการเรียน กลุ่มสาระวิชาการงานอาชีพและเทคโนโลยี ปีการศึกษา 2550</t>
  </si>
  <si>
    <t>สรุปผลการเรียน กลุ่มสาระวิชาภาษาต่างประเทศ ปีการศึกษา 2550</t>
  </si>
  <si>
    <t>มากกว่า=1</t>
  </si>
  <si>
    <t xml:space="preserve"> 3 ถึง 4</t>
  </si>
  <si>
    <t>สุขศึกษา 5</t>
  </si>
  <si>
    <t>พละศึกษา 5</t>
  </si>
  <si>
    <t>น้อยกว่า= 1</t>
  </si>
  <si>
    <t>รวม ช่วงชั้น 3</t>
  </si>
  <si>
    <t>รวม ช่วงชั้น 4</t>
  </si>
  <si>
    <t>รวม ช่วงชั้น 3-4</t>
  </si>
  <si>
    <t>ประเภทวิชา</t>
  </si>
  <si>
    <t>น.ก.</t>
  </si>
  <si>
    <t>จำนวน น.ร. ทั้งหมด</t>
  </si>
  <si>
    <t>จำนวนนักเรียนที่ได้รับระดับผลการเรียน 0 - 4</t>
  </si>
  <si>
    <t>จำนวน น.ร. ได้ 0-4</t>
  </si>
  <si>
    <t>จำนวนน.ร.ที่ติด</t>
  </si>
  <si>
    <t>กลุ่มวิชาพื้นฐาน</t>
  </si>
  <si>
    <t>ท31101</t>
  </si>
  <si>
    <t>ค31101</t>
  </si>
  <si>
    <t>ว31101</t>
  </si>
  <si>
    <t>ส31101</t>
  </si>
  <si>
    <t>ส31111</t>
  </si>
  <si>
    <t>พ31101</t>
  </si>
  <si>
    <t>พ31111</t>
  </si>
  <si>
    <t>ศ31101</t>
  </si>
  <si>
    <t>ง31101</t>
  </si>
  <si>
    <t>การงานอาชีพ 1</t>
  </si>
  <si>
    <t>อ31101</t>
  </si>
  <si>
    <t>กลุ่มวิชาเพิ่มเติม</t>
  </si>
  <si>
    <t>ท30201</t>
  </si>
  <si>
    <t>เสริมทักษะภาษา</t>
  </si>
  <si>
    <t>ค30201</t>
  </si>
  <si>
    <t>พ30201</t>
  </si>
  <si>
    <t>ยืดหยุ่น</t>
  </si>
  <si>
    <t>ศ30204</t>
  </si>
  <si>
    <t>ดนตรีประเภทเครื่องเป่า 1</t>
  </si>
  <si>
    <t>ศ30210</t>
  </si>
  <si>
    <t>ดนตรีประเภทตี 1</t>
  </si>
  <si>
    <t>ง30241</t>
  </si>
  <si>
    <t>การปลูกผักทั่วไป</t>
  </si>
  <si>
    <t>ง30267</t>
  </si>
  <si>
    <t>งานก่อสร้าง 1</t>
  </si>
  <si>
    <t>ง30281</t>
  </si>
  <si>
    <t>พิมพ์ดีดไทย</t>
  </si>
  <si>
    <t>ง30282</t>
  </si>
  <si>
    <t>การศึกษาค้นคว้า</t>
  </si>
  <si>
    <t>ง30201</t>
  </si>
  <si>
    <t>อ31201</t>
  </si>
  <si>
    <t>จ30207</t>
  </si>
  <si>
    <t>ภาษาจีนกลาง</t>
  </si>
  <si>
    <t>รวมกลุ่มวิชาเพิ่มเติม</t>
  </si>
  <si>
    <t>ร้อยละกลุ่มวิชาเพิ่มเติม</t>
  </si>
  <si>
    <t>ท32102</t>
  </si>
  <si>
    <t>ค32102</t>
  </si>
  <si>
    <t>ว32102</t>
  </si>
  <si>
    <t>ส32102</t>
  </si>
  <si>
    <t>ส32112</t>
  </si>
  <si>
    <t>พ32102</t>
  </si>
  <si>
    <t>พ32112</t>
  </si>
  <si>
    <t>ศ32102</t>
  </si>
  <si>
    <t>ง32102</t>
  </si>
  <si>
    <t>อ32102</t>
  </si>
  <si>
    <t>ภาษาไทย 2</t>
  </si>
  <si>
    <t>คณิตศาสตร์ 2</t>
  </si>
  <si>
    <t>สังคมศึกษา 2</t>
  </si>
  <si>
    <t>พระพุทธศาสนา 2</t>
  </si>
  <si>
    <t>สุขศึกษา 2</t>
  </si>
  <si>
    <t>พลศึกษา 2</t>
  </si>
  <si>
    <t>ศิลปะ 2</t>
  </si>
  <si>
    <t>การงานอาชีพ 2</t>
  </si>
  <si>
    <t>ภาษาอังกฤษ 2</t>
  </si>
  <si>
    <t>ท30205</t>
  </si>
  <si>
    <t>ค30202</t>
  </si>
  <si>
    <t>ว30201</t>
  </si>
  <si>
    <t>ศ30202</t>
  </si>
  <si>
    <t>ศ30205</t>
  </si>
  <si>
    <t>ศ30211</t>
  </si>
  <si>
    <t>ง30242</t>
  </si>
  <si>
    <t>ง30243</t>
  </si>
  <si>
    <t>ง30265</t>
  </si>
  <si>
    <t>ง30203</t>
  </si>
  <si>
    <t>อ32202</t>
  </si>
  <si>
    <t>อ32203</t>
  </si>
  <si>
    <t>คณิตศาสตร์เพิ่มเติม 2</t>
  </si>
  <si>
    <t>สารเคมีในชีวิตประจำวัน</t>
  </si>
  <si>
    <t>จิตกรรม 2</t>
  </si>
  <si>
    <t>ดนตรีประเภทเครื่องเป่า2</t>
  </si>
  <si>
    <t>ดนตรีประเภทตี 2</t>
  </si>
  <si>
    <t>การปลูกไม้ผลเศรษฐกิจ</t>
  </si>
  <si>
    <t>งานโลหะ 2</t>
  </si>
  <si>
    <t>การจัดการเทคโนโลยีสารสนเทศ</t>
  </si>
  <si>
    <t>ภาษาอังกฤษฟัง-พูด 2</t>
  </si>
  <si>
    <t>ท33103</t>
  </si>
  <si>
    <t>ค33103</t>
  </si>
  <si>
    <t>ว33103</t>
  </si>
  <si>
    <t>ส33103</t>
  </si>
  <si>
    <t>ส33113</t>
  </si>
  <si>
    <t>พ33103</t>
  </si>
  <si>
    <t>พ33113</t>
  </si>
  <si>
    <t>ศ33103</t>
  </si>
  <si>
    <t>ง33103</t>
  </si>
  <si>
    <t>อ33103</t>
  </si>
  <si>
    <t>ค30203</t>
  </si>
  <si>
    <t>ว30202</t>
  </si>
  <si>
    <t>ศ30206</t>
  </si>
  <si>
    <t>ศ30212</t>
  </si>
  <si>
    <t>ง30245</t>
  </si>
  <si>
    <t>ง30263</t>
  </si>
  <si>
    <t>ง30205</t>
  </si>
  <si>
    <t>อ33204</t>
  </si>
  <si>
    <t>อ33205</t>
  </si>
  <si>
    <t>วิทยาศาสตร์ 3</t>
  </si>
  <si>
    <t>พลศึกษา 3</t>
  </si>
  <si>
    <t>การงานอาชีพ 3</t>
  </si>
  <si>
    <t>การปลูกพืชไร่เศรษฐกิจ</t>
  </si>
  <si>
    <t>งานไฟฟ้า 3</t>
  </si>
  <si>
    <t>โครงงานคอมพิวเตอร์</t>
  </si>
  <si>
    <t>ภาษาอังกฤษอ่าน-เขียน 2</t>
  </si>
  <si>
    <t>ภาษาอังกฤษอ่าน-เขียน 1</t>
  </si>
  <si>
    <t>ท41102</t>
  </si>
  <si>
    <t>ค41102</t>
  </si>
  <si>
    <t>ว41103</t>
  </si>
  <si>
    <t>ว41104</t>
  </si>
  <si>
    <t>ส41102</t>
  </si>
  <si>
    <t>ส41112</t>
  </si>
  <si>
    <t>พ41102</t>
  </si>
  <si>
    <t>พ41112</t>
  </si>
  <si>
    <t>ศ41102</t>
  </si>
  <si>
    <t>ง41102</t>
  </si>
  <si>
    <t>อ41102</t>
  </si>
  <si>
    <t>สังคมศึกษา 4</t>
  </si>
  <si>
    <t>วิทยาศาสตร์ 4</t>
  </si>
  <si>
    <t>ค41202</t>
  </si>
  <si>
    <t>ค41208</t>
  </si>
  <si>
    <t>ว41221</t>
  </si>
  <si>
    <t>พ40204</t>
  </si>
  <si>
    <t>ง40241</t>
  </si>
  <si>
    <t>ง40203</t>
  </si>
  <si>
    <t>อ40202</t>
  </si>
  <si>
    <t>คณิตศาสตร์เพิ่มเติม 8</t>
  </si>
  <si>
    <t>เคมี 1</t>
  </si>
  <si>
    <t>ภูมิศาสตร์เศรษฐกิจโลก</t>
  </si>
  <si>
    <t>เปตอง</t>
  </si>
  <si>
    <t>ท42104</t>
  </si>
  <si>
    <t>ค42104</t>
  </si>
  <si>
    <t>ส42104</t>
  </si>
  <si>
    <t>ส42114</t>
  </si>
  <si>
    <t>พ42104</t>
  </si>
  <si>
    <t>พ42114</t>
  </si>
  <si>
    <t>ศ42104</t>
  </si>
  <si>
    <t>ง42104</t>
  </si>
  <si>
    <t>อ42104</t>
  </si>
  <si>
    <t>ค42204</t>
  </si>
  <si>
    <t>ค42210</t>
  </si>
  <si>
    <t>ว42282</t>
  </si>
  <si>
    <t>ว42202</t>
  </si>
  <si>
    <t>ว42242</t>
  </si>
  <si>
    <t>ส40204</t>
  </si>
  <si>
    <t>ง40207</t>
  </si>
  <si>
    <t>อ40205</t>
  </si>
  <si>
    <t>อ40206</t>
  </si>
  <si>
    <t>ภาษาไทย 4</t>
  </si>
  <si>
    <t>คณิตศาสตร์ 4</t>
  </si>
  <si>
    <t>พระพุทธศาสนา 4</t>
  </si>
  <si>
    <t>สุขศึกษา 4</t>
  </si>
  <si>
    <t>พลศึกษา 4</t>
  </si>
  <si>
    <t>ศิลปะ 4</t>
  </si>
  <si>
    <t>การงานอาชีพ 4</t>
  </si>
  <si>
    <t>ภาษาอังกฤษ 4</t>
  </si>
  <si>
    <t>คณิตศาสตร์เพิ่มเติม 4</t>
  </si>
  <si>
    <t>คณิตศาสตร์เพิ่มเติม10</t>
  </si>
  <si>
    <t>วิทยาศาสตร์กับชีวิตประจำวัน 2</t>
  </si>
  <si>
    <t>ฟิสิกส์ 2</t>
  </si>
  <si>
    <t>ชีววิทยา 2</t>
  </si>
  <si>
    <t>การโปรแกรม</t>
  </si>
  <si>
    <t>ภาษาอังกฤษโครงงาน</t>
  </si>
  <si>
    <t>ภาษาอังกฤษอ่านเชิงวิเคราะห์ 1</t>
  </si>
  <si>
    <t>ท43106</t>
  </si>
  <si>
    <t>ส43106</t>
  </si>
  <si>
    <t>ส43116</t>
  </si>
  <si>
    <t>พ43106</t>
  </si>
  <si>
    <t>พ43116</t>
  </si>
  <si>
    <t>ศ43106</t>
  </si>
  <si>
    <t>ง43106</t>
  </si>
  <si>
    <t>อ43106</t>
  </si>
  <si>
    <t>ภาษาไทย 6</t>
  </si>
  <si>
    <t>สังคมศึกษา 6</t>
  </si>
  <si>
    <t>พระพุทธศาสนา 6</t>
  </si>
  <si>
    <t>สุขศึกษา 6</t>
  </si>
  <si>
    <t>พลศึกษา 6</t>
  </si>
  <si>
    <t>ศิลปะ 6</t>
  </si>
  <si>
    <t>การงานอาชีพ 6</t>
  </si>
  <si>
    <t>ภาษาอังกฤษ 6</t>
  </si>
  <si>
    <t>ท40211</t>
  </si>
  <si>
    <t>ค43206</t>
  </si>
  <si>
    <t>ค43212</t>
  </si>
  <si>
    <t>ว43204</t>
  </si>
  <si>
    <t>ว43244</t>
  </si>
  <si>
    <t>ว43262</t>
  </si>
  <si>
    <t>ง40211</t>
  </si>
  <si>
    <t>ง40212</t>
  </si>
  <si>
    <t>อ40209</t>
  </si>
  <si>
    <t>อ40210</t>
  </si>
  <si>
    <t>ภาษาเพื่อกิจกรรมฯ</t>
  </si>
  <si>
    <t>คณิตศาสตร์เพิ่มเติม12</t>
  </si>
  <si>
    <t>ฟิสิกส์ 4</t>
  </si>
  <si>
    <t>ชีววิทยา 4</t>
  </si>
  <si>
    <t>ดาราศาสตร์และอวกาศ</t>
  </si>
  <si>
    <t>การแปลเบื้องต้น</t>
  </si>
  <si>
    <t>ภาษาอังกฤษรอบรู้</t>
  </si>
  <si>
    <t>ส30201</t>
  </si>
  <si>
    <t>ประชากรกับสิ่งแวดล้อม</t>
  </si>
  <si>
    <t>พลังงานกับชีวิตประจำวัน</t>
  </si>
  <si>
    <t>ส30205</t>
  </si>
  <si>
    <t>เศรษฐศาสตร์ครอบครัว</t>
  </si>
  <si>
    <t>การอ่านและการพิจารณาวรรณกรรม</t>
  </si>
  <si>
    <t>ว42223</t>
  </si>
  <si>
    <t>เคมี 3</t>
  </si>
  <si>
    <t>พ40209</t>
  </si>
  <si>
    <t>พ40210</t>
  </si>
  <si>
    <t>พ40211</t>
  </si>
  <si>
    <t>พ40212</t>
  </si>
  <si>
    <t>ตะกร้อลอดบ่วง</t>
  </si>
  <si>
    <t>กรรมการซอฟบอล</t>
  </si>
  <si>
    <t>บาสเกตบอล</t>
  </si>
  <si>
    <t>กรรมการบาสเกตบอล</t>
  </si>
  <si>
    <t>ง40245</t>
  </si>
  <si>
    <t>ง40249</t>
  </si>
  <si>
    <t>พ30202</t>
  </si>
  <si>
    <t>ง30225</t>
  </si>
  <si>
    <t>ง30226</t>
  </si>
  <si>
    <t>พ30203</t>
  </si>
  <si>
    <t>พ30204</t>
  </si>
  <si>
    <t>ง30244</t>
  </si>
  <si>
    <t>ว41202</t>
  </si>
  <si>
    <t>ศ40215</t>
  </si>
  <si>
    <t>ค43214</t>
  </si>
  <si>
    <t>ว43225</t>
  </si>
  <si>
    <t>พ40215</t>
  </si>
  <si>
    <t>พ40216</t>
  </si>
  <si>
    <t>ง40243</t>
  </si>
  <si>
    <t>ง40252</t>
  </si>
  <si>
    <t>ช่างขนมไทย</t>
  </si>
  <si>
    <t>การตัดเย็บเสื้อผ้าเบื้องต้น</t>
  </si>
  <si>
    <t>การผลิตพันธุ์ไม้</t>
  </si>
  <si>
    <t>กติกากีฑา</t>
  </si>
  <si>
    <t>เทเบิลเทนนิส</t>
  </si>
  <si>
    <t>ปฏิบัติดนตรีประเภทเครื่องตี 3</t>
  </si>
  <si>
    <t>ปฏิบัติดนตรีประเภทเครื่องเป่า 3</t>
  </si>
  <si>
    <t>การทำไม้ดัดไม้แคระ</t>
  </si>
  <si>
    <t>ออกแบบ 1</t>
  </si>
  <si>
    <t>หลักพืชกรรม</t>
  </si>
  <si>
    <t>ทรัพยากรธรรมชาติและสิ่งแวดล้อม</t>
  </si>
  <si>
    <t>การถนอมผลผลิตเกษตร</t>
  </si>
  <si>
    <t>คณิตศาสตร์เพิ่มเติม14</t>
  </si>
  <si>
    <t>เกมส์และนันทการ 2</t>
  </si>
  <si>
    <t>เทเบิลเทนนิส 2</t>
  </si>
  <si>
    <t>ช่างเกษตร</t>
  </si>
  <si>
    <t>การจัดสวน</t>
  </si>
  <si>
    <t>การประยุกต์ใช้ฯธุรกิจ</t>
  </si>
  <si>
    <t>การประยุกต์ใช้ฯ การศึกษา</t>
  </si>
  <si>
    <t>คณิตศาสตร์เพิ่มเติม 6</t>
  </si>
  <si>
    <t>ภาษาไทยเพื่อกิจธุระ</t>
  </si>
  <si>
    <t>ภูมิปัญญาไทย</t>
  </si>
  <si>
    <t>จ30208</t>
  </si>
  <si>
    <t xml:space="preserve">ภาษาจีนกลาง2 </t>
  </si>
  <si>
    <t>ท30207</t>
  </si>
  <si>
    <t>ภาษาเพื่อการสื่อสาร</t>
  </si>
  <si>
    <t>ส30204</t>
  </si>
  <si>
    <t>ศ30209</t>
  </si>
  <si>
    <t>ปฏิบัติระบำเบ็ดเตล็ด</t>
  </si>
  <si>
    <t>ง30230</t>
  </si>
  <si>
    <t>ง30231</t>
  </si>
  <si>
    <t>อาหารอบ</t>
  </si>
  <si>
    <t>การตัดเย็บเสื้อผ้าสตรีในโอกาสต่างๆ</t>
  </si>
  <si>
    <t>ท40209</t>
  </si>
  <si>
    <t>การเขียน 2</t>
  </si>
  <si>
    <t>ส40210</t>
  </si>
  <si>
    <t>จริยธรรมกับบุคคล</t>
  </si>
  <si>
    <t>ง40263</t>
  </si>
  <si>
    <t>ง40274</t>
  </si>
  <si>
    <t>งานฝึกฝีมือ</t>
  </si>
  <si>
    <t>งานเขียนแบบ 2</t>
  </si>
  <si>
    <t>ง40224</t>
  </si>
  <si>
    <t>ง40226</t>
  </si>
  <si>
    <t>ช่างร้อยมาลัย</t>
  </si>
  <si>
    <t>การใช้โปรแกรมกระดานคำนวณ</t>
  </si>
  <si>
    <t>ศ40222</t>
  </si>
  <si>
    <t>ศ40227</t>
  </si>
  <si>
    <t>สิลปะตกแต่ง</t>
  </si>
  <si>
    <t>ช่างเขียนตัวอักษร 2</t>
  </si>
  <si>
    <t>สรุปผลการเรียนรายวิชา ระดับชั้น ม.1   ภาคเรียนที่ 2  ปีการศึกษา 2550</t>
  </si>
  <si>
    <t>สรุปผลการเรียนรายวิชา ระดับชั้น ม.2   ภาคเรียนที่ 2  ปีการศึกษา 2550</t>
  </si>
  <si>
    <t>สรุปผลการเรียนรายวิชา ระดับชั้น ม.3   ภาคเรียนที่ 2  ปีการศึกษา 2550</t>
  </si>
  <si>
    <t>สรุปผลการเรียนรายวิชา ระดับชั้น ม.4   ภาคเรียนที่ 2  ปีการศึกษา 2550</t>
  </si>
  <si>
    <t>สรุปผลการเรียนรายวิชา ระดับชั้น ม.5   ภาคเรียนที่ 2  ปีการศึกษา 2550</t>
  </si>
  <si>
    <t>สรุปผลการเรียนรายวิชา ระดับชั้น ม.6   ภาคเรียนที่ 2  ปีการศึกษา 2550</t>
  </si>
  <si>
    <t>สรุปผลการเรียนรายวิชา กลุ่มสาระภาษาไทย  ภาคเรียนที่ 2  ปีการศึกษา 2550</t>
  </si>
  <si>
    <t>สรุปผลการเรียนรายวิชา กลุ่มสาระวิทยาศาสตร์  ภาคเรียนที่ 2  ปีการศึกษา 2550</t>
  </si>
  <si>
    <t>สรุปผลการเรียนรายวิชา กลุ่มสาระสังคมศึกษาศาสนาและวัฒนธรรม  ภาคเรียนที่ 2  ปีการศึกษา 2550</t>
  </si>
  <si>
    <t>สรุปผลการเรียนรายวิชา กลุ่มสาระสุขศึกษาและพลศึกษา  ภาคเรียนที่ 2  ปีการศึกษา 2550</t>
  </si>
  <si>
    <t>สรุปผลการเรียนรายวิชา กลุ่มสาระศิลปะศึกษา  ภาคเรียนที่ 2  ปีการศึกษา 2550</t>
  </si>
  <si>
    <t>สรุปผลการเรียนรายวิชา กลุ่มสาระการงานอาชีพและเทคโนโลยี่  ภาคเรียนที่ 2  ปีการศึกษา 2550</t>
  </si>
  <si>
    <t>สรุปผลการเรียนรายวิชา กลุ่มสาระการงานอาชีพและเทคโนโลยี่(คอมพิวเตอร์)  ภาคเรียนที่ 2  ปีการศึกษา 2550</t>
  </si>
  <si>
    <t>สรุปผลการเรียนรายวิชา กลุ่มสาระภาษาต่างประเทศ  ภาคเรียนที่ 2  ปีการศึกษา 2550</t>
  </si>
  <si>
    <t>สรุปผลการเรียน กลุ่มสาระวิชาการงานอาชีพและเทคโนโลยี (คอมพิวเตอร์)  ปีการศึกษา 2550</t>
  </si>
  <si>
    <t>สรุปผลการเรียนรายวิชา กลุ่มสาระคณิตศาสตร์  ภาคเรียนที่ 2  ปีการศึกษา 2550</t>
  </si>
  <si>
    <t>ภาษาไทย</t>
  </si>
  <si>
    <t>คณิต</t>
  </si>
  <si>
    <t>วิทย์</t>
  </si>
  <si>
    <t>สังคม</t>
  </si>
  <si>
    <t>พละ</t>
  </si>
  <si>
    <t>ศิลป์</t>
  </si>
  <si>
    <t>การงาน</t>
  </si>
  <si>
    <t>คอม</t>
  </si>
  <si>
    <t>อังกฤษ</t>
  </si>
  <si>
    <t>สรุปผลการเรียนช่วงชั้นที่ 3  ปีการศึกษา 2550</t>
  </si>
  <si>
    <t>สรุปผลการเรียนช่วงชั้นที่ 4 ปีการศึกษา 2550</t>
  </si>
  <si>
    <t xml:space="preserve">คอม </t>
  </si>
  <si>
    <t>พลศึกษา</t>
  </si>
  <si>
    <t>ไทย</t>
  </si>
  <si>
    <t>สรุปผลการเรียนรวม ปีการศึกษา 2550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</si>
</sst>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t&quot;$&quot;#,##0_);\(t&quot;$&quot;#,##0\)"/>
    <numFmt numFmtId="199" formatCode="t&quot;$&quot;#,##0_);[Red]\(t&quot;$&quot;#,##0\)"/>
    <numFmt numFmtId="200" formatCode="t&quot;$&quot;#,##0.00_);\(t&quot;$&quot;#,##0.00\)"/>
    <numFmt numFmtId="201" formatCode="t&quot;$&quot;#,##0.00_);[Red]\(t&quot;$&quot;#,##0.00\)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47">
    <font>
      <sz val="14"/>
      <name val="Cordia New"/>
      <family val="0"/>
    </font>
    <font>
      <sz val="12"/>
      <name val="Cordia New"/>
      <family val="2"/>
    </font>
    <font>
      <b/>
      <sz val="16"/>
      <name val="Cordia New"/>
      <family val="2"/>
    </font>
    <font>
      <b/>
      <sz val="2"/>
      <name val="Cordia New"/>
      <family val="2"/>
    </font>
    <font>
      <sz val="3"/>
      <name val="Cordia New"/>
      <family val="0"/>
    </font>
    <font>
      <sz val="2"/>
      <name val="Cordia New"/>
      <family val="2"/>
    </font>
    <font>
      <sz val="1.25"/>
      <name val="Cordia New"/>
      <family val="2"/>
    </font>
    <font>
      <b/>
      <sz val="14"/>
      <name val="Cordia New"/>
      <family val="2"/>
    </font>
    <font>
      <b/>
      <sz val="18"/>
      <name val="Cordia New"/>
      <family val="2"/>
    </font>
    <font>
      <sz val="26"/>
      <name val="Cordia New"/>
      <family val="0"/>
    </font>
    <font>
      <b/>
      <sz val="14.25"/>
      <name val="Cordia New"/>
      <family val="2"/>
    </font>
    <font>
      <sz val="14.25"/>
      <name val="Cordia New"/>
      <family val="2"/>
    </font>
    <font>
      <b/>
      <sz val="16.5"/>
      <name val="Cordia New"/>
      <family val="2"/>
    </font>
    <font>
      <b/>
      <sz val="14.5"/>
      <name val="Cordia New"/>
      <family val="2"/>
    </font>
    <font>
      <sz val="26.25"/>
      <name val="Cordia New"/>
      <family val="0"/>
    </font>
    <font>
      <sz val="14.5"/>
      <name val="Cordia New"/>
      <family val="2"/>
    </font>
    <font>
      <b/>
      <sz val="12.25"/>
      <name val="Cordia New"/>
      <family val="2"/>
    </font>
    <font>
      <sz val="12.25"/>
      <name val="Cordia New"/>
      <family val="2"/>
    </font>
    <font>
      <sz val="22.25"/>
      <name val="Cordia New"/>
      <family val="0"/>
    </font>
    <font>
      <b/>
      <sz val="12.5"/>
      <name val="Cordia New"/>
      <family val="2"/>
    </font>
    <font>
      <sz val="20"/>
      <name val="Cordia New"/>
      <family val="0"/>
    </font>
    <font>
      <sz val="12.5"/>
      <name val="Cordia New"/>
      <family val="2"/>
    </font>
    <font>
      <sz val="22.5"/>
      <name val="Cordia New"/>
      <family val="0"/>
    </font>
    <font>
      <sz val="23.25"/>
      <name val="Cordia New"/>
      <family val="0"/>
    </font>
    <font>
      <b/>
      <sz val="12.75"/>
      <name val="Cordia New"/>
      <family val="2"/>
    </font>
    <font>
      <sz val="12.75"/>
      <name val="Cordia New"/>
      <family val="2"/>
    </font>
    <font>
      <sz val="22.75"/>
      <name val="Cordia New"/>
      <family val="0"/>
    </font>
    <font>
      <sz val="8"/>
      <name val="Cordia New"/>
      <family val="0"/>
    </font>
    <font>
      <sz val="13"/>
      <name val="Cordia New"/>
      <family val="2"/>
    </font>
    <font>
      <b/>
      <sz val="1.75"/>
      <name val="Cordia New"/>
      <family val="2"/>
    </font>
    <font>
      <b/>
      <sz val="1.5"/>
      <name val="Cordia New"/>
      <family val="2"/>
    </font>
    <font>
      <sz val="1.75"/>
      <name val="Cordia New"/>
      <family val="2"/>
    </font>
    <font>
      <sz val="1.5"/>
      <name val="Cordia New"/>
      <family val="2"/>
    </font>
    <font>
      <sz val="16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2.5"/>
      <name val="Cordia New"/>
      <family val="0"/>
    </font>
    <font>
      <sz val="25.5"/>
      <name val="Cordia New"/>
      <family val="0"/>
    </font>
    <font>
      <b/>
      <sz val="15.25"/>
      <name val="Cordia New"/>
      <family val="2"/>
    </font>
    <font>
      <b/>
      <sz val="13.25"/>
      <name val="Cordia New"/>
      <family val="2"/>
    </font>
    <font>
      <sz val="24.25"/>
      <name val="Cordia New"/>
      <family val="0"/>
    </font>
    <font>
      <sz val="13.25"/>
      <name val="Cordia New"/>
      <family val="2"/>
    </font>
    <font>
      <b/>
      <sz val="16.25"/>
      <name val="Cordia New"/>
      <family val="2"/>
    </font>
    <font>
      <sz val="25.75"/>
      <name val="Cordia New"/>
      <family val="0"/>
    </font>
    <font>
      <b/>
      <sz val="2.25"/>
      <name val="Cordia New"/>
      <family val="2"/>
    </font>
    <font>
      <sz val="3.75"/>
      <name val="Cordia New"/>
      <family val="0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8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7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87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87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18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7" fillId="0" borderId="2" xfId="0" applyFont="1" applyBorder="1" applyAlignment="1">
      <alignment/>
    </xf>
    <xf numFmtId="16" fontId="0" fillId="0" borderId="1" xfId="0" applyNumberForma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7" fillId="0" borderId="1" xfId="0" applyNumberFormat="1" applyFont="1" applyBorder="1" applyAlignment="1">
      <alignment horizontal="center"/>
    </xf>
    <xf numFmtId="187" fontId="7" fillId="0" borderId="1" xfId="0" applyNumberFormat="1" applyFont="1" applyBorder="1" applyAlignment="1">
      <alignment horizontal="center"/>
    </xf>
    <xf numFmtId="187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" xfId="0" applyFont="1" applyBorder="1" applyAlignment="1">
      <alignment/>
    </xf>
    <xf numFmtId="3" fontId="46" fillId="0" borderId="1" xfId="0" applyNumberFormat="1" applyFont="1" applyBorder="1" applyAlignment="1">
      <alignment horizontal="center"/>
    </xf>
    <xf numFmtId="2" fontId="46" fillId="0" borderId="1" xfId="0" applyNumberFormat="1" applyFont="1" applyBorder="1" applyAlignment="1">
      <alignment horizontal="center"/>
    </xf>
    <xf numFmtId="0" fontId="46" fillId="0" borderId="1" xfId="0" applyFont="1" applyBorder="1" applyAlignment="1">
      <alignment horizontal="left"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0" xfId="0" applyFont="1" applyBorder="1" applyAlignment="1">
      <alignment/>
    </xf>
    <xf numFmtId="1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top" textRotation="90"/>
    </xf>
    <xf numFmtId="0" fontId="0" fillId="0" borderId="1" xfId="0" applyBorder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 wrapText="1" shrinkToFit="1"/>
    </xf>
    <xf numFmtId="2" fontId="7" fillId="0" borderId="6" xfId="0" applyNumberFormat="1" applyFont="1" applyBorder="1" applyAlignment="1">
      <alignment horizontal="center"/>
    </xf>
    <xf numFmtId="18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3" fillId="0" borderId="10" xfId="0" applyFont="1" applyBorder="1" applyAlignment="1">
      <alignment horizontal="center" vertical="top" textRotation="90"/>
    </xf>
    <xf numFmtId="0" fontId="33" fillId="0" borderId="4" xfId="0" applyFont="1" applyBorder="1" applyAlignment="1">
      <alignment horizontal="center" vertical="top" textRotation="90"/>
    </xf>
    <xf numFmtId="0" fontId="7" fillId="0" borderId="1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top" textRotation="90"/>
    </xf>
    <xf numFmtId="2" fontId="7" fillId="0" borderId="1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4869105"/>
        <c:axId val="1168762"/>
      </c:lineChart>
      <c:catAx>
        <c:axId val="4486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168762"/>
        <c:crosses val="autoZero"/>
        <c:auto val="1"/>
        <c:lblOffset val="100"/>
        <c:noMultiLvlLbl val="0"/>
      </c:catAx>
      <c:valAx>
        <c:axId val="116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4869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ม.5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(ชั้นภาค1!$D$4:$K$4,ชั้นภาค1!$O$4:$P$4)</c:f>
              <c:strCache/>
            </c:strRef>
          </c:cat>
          <c:val>
            <c:numRef>
              <c:f>(ชั้นภาค1!$D$70:$K$70,ชั้นภาค1!$O$70:$P$70)</c:f>
              <c:numCache/>
            </c:numRef>
          </c:val>
        </c:ser>
        <c:axId val="20912283"/>
        <c:axId val="53992820"/>
      </c:barChart>
      <c:catAx>
        <c:axId val="2091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3992820"/>
        <c:crosses val="autoZero"/>
        <c:auto val="1"/>
        <c:lblOffset val="100"/>
        <c:noMultiLvlLbl val="0"/>
      </c:catAx>
      <c:valAx>
        <c:axId val="53992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9122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ม.6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(ชั้นภาค1!$D$4:$K$4,ชั้นภาค1!$O$4:$P$4)</c:f>
              <c:strCache/>
            </c:strRef>
          </c:cat>
          <c:val>
            <c:numRef>
              <c:f>(ชั้นภาค1!$D$105:$K$105,ชั้นภาค1!$O$105:$P$105)</c:f>
              <c:numCache/>
            </c:numRef>
          </c:val>
        </c:ser>
        <c:axId val="16173333"/>
        <c:axId val="11342270"/>
      </c:barChart>
      <c:catAx>
        <c:axId val="16173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1342270"/>
        <c:crosses val="autoZero"/>
        <c:auto val="1"/>
        <c:lblOffset val="100"/>
        <c:noMultiLvlLbl val="0"/>
      </c:catAx>
      <c:valAx>
        <c:axId val="11342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61733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ม.4-6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(ชั้นภาค1!$D$4:$K$4,ชั้นภาค1!$O$4:$P$4)</c:f>
              <c:strCache/>
            </c:strRef>
          </c:cat>
          <c:val>
            <c:numRef>
              <c:f>(ชั้นภาค1!$D$116:$K$116,ชั้นภาค1!$O$116:$P$116)</c:f>
              <c:numCache/>
            </c:numRef>
          </c:val>
        </c:ser>
        <c:axId val="34971567"/>
        <c:axId val="46308648"/>
      </c:barChart>
      <c:catAx>
        <c:axId val="34971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6308648"/>
        <c:crosses val="autoZero"/>
        <c:auto val="1"/>
        <c:lblOffset val="100"/>
        <c:noMultiLvlLbl val="0"/>
      </c:catAx>
      <c:valAx>
        <c:axId val="4630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49715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4124649"/>
        <c:axId val="60012978"/>
      </c:lineChart>
      <c:catAx>
        <c:axId val="1412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0012978"/>
        <c:crosses val="autoZero"/>
        <c:auto val="1"/>
        <c:lblOffset val="100"/>
        <c:noMultiLvlLbl val="0"/>
      </c:catAx>
      <c:valAx>
        <c:axId val="60012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4124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245891"/>
        <c:axId val="29213020"/>
      </c:lineChart>
      <c:catAx>
        <c:axId val="3245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9213020"/>
        <c:crosses val="autoZero"/>
        <c:auto val="1"/>
        <c:lblOffset val="100"/>
        <c:noMultiLvlLbl val="0"/>
      </c:catAx>
      <c:valAx>
        <c:axId val="29213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245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</c:ser>
        <c:axId val="61590589"/>
        <c:axId val="17444390"/>
      </c:barChart>
      <c:catAx>
        <c:axId val="61590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444390"/>
        <c:crosses val="autoZero"/>
        <c:auto val="1"/>
        <c:lblOffset val="100"/>
        <c:noMultiLvlLbl val="0"/>
      </c:catAx>
      <c:valAx>
        <c:axId val="1744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1590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2781783"/>
        <c:axId val="3709456"/>
      </c:lineChart>
      <c:catAx>
        <c:axId val="22781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709456"/>
        <c:crosses val="autoZero"/>
        <c:auto val="1"/>
        <c:lblOffset val="100"/>
        <c:noMultiLvlLbl val="0"/>
      </c:catAx>
      <c:valAx>
        <c:axId val="3709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2781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ม.5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(ชั้นภาค1!$D$39:$K$39,ชั้นภาค1!$O$39:$P$39)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(ชั้นภาค1!$D$70:$K$70,ชั้นภาค1!$O$70:$P$70)</c:f>
              <c:numCache>
                <c:ptCount val="10"/>
                <c:pt idx="0">
                  <c:v>6.177508825012607</c:v>
                </c:pt>
                <c:pt idx="1">
                  <c:v>5.748865355521937</c:v>
                </c:pt>
                <c:pt idx="2">
                  <c:v>7.236510337871911</c:v>
                </c:pt>
                <c:pt idx="3">
                  <c:v>10.312657589510842</c:v>
                </c:pt>
                <c:pt idx="4">
                  <c:v>11.472516389309128</c:v>
                </c:pt>
                <c:pt idx="5">
                  <c:v>16.54059505799294</c:v>
                </c:pt>
                <c:pt idx="6">
                  <c:v>16.742309631870903</c:v>
                </c:pt>
                <c:pt idx="7">
                  <c:v>23.29803328290469</c:v>
                </c:pt>
                <c:pt idx="8">
                  <c:v>0.9581442259203228</c:v>
                </c:pt>
                <c:pt idx="9">
                  <c:v>1.51285930408472</c:v>
                </c:pt>
              </c:numCache>
            </c:numRef>
          </c:val>
        </c:ser>
        <c:axId val="33385105"/>
        <c:axId val="32030490"/>
      </c:barChart>
      <c:catAx>
        <c:axId val="33385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2030490"/>
        <c:crosses val="autoZero"/>
        <c:auto val="1"/>
        <c:lblOffset val="100"/>
        <c:noMultiLvlLbl val="0"/>
      </c:catAx>
      <c:valAx>
        <c:axId val="32030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3385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(ชั้นภาค1!$D$76:$K$76,ชั้นภาค1!$O$76:$P$76)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(ชั้นภาค1!$D$105:$K$105,ชั้นภาค1!$O$105:$P$105)</c:f>
              <c:numCache>
                <c:ptCount val="10"/>
                <c:pt idx="0">
                  <c:v>4.813477737665464</c:v>
                </c:pt>
                <c:pt idx="1">
                  <c:v>7.8820697954271965</c:v>
                </c:pt>
                <c:pt idx="2">
                  <c:v>6.768953068592058</c:v>
                </c:pt>
                <c:pt idx="3">
                  <c:v>12.815884476534295</c:v>
                </c:pt>
                <c:pt idx="4">
                  <c:v>11.101083032490974</c:v>
                </c:pt>
                <c:pt idx="5">
                  <c:v>17.117930204572804</c:v>
                </c:pt>
                <c:pt idx="6">
                  <c:v>12.605294825511432</c:v>
                </c:pt>
                <c:pt idx="7">
                  <c:v>25.72202166064982</c:v>
                </c:pt>
                <c:pt idx="8">
                  <c:v>1.1131167268351383</c:v>
                </c:pt>
                <c:pt idx="9">
                  <c:v>0.06016847172081829</c:v>
                </c:pt>
              </c:numCache>
            </c:numRef>
          </c:val>
        </c:ser>
        <c:axId val="19838955"/>
        <c:axId val="44332868"/>
      </c:barChart>
      <c:catAx>
        <c:axId val="19838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4332868"/>
        <c:crosses val="autoZero"/>
        <c:auto val="1"/>
        <c:lblOffset val="100"/>
        <c:noMultiLvlLbl val="0"/>
      </c:catAx>
      <c:valAx>
        <c:axId val="44332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838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(ชั้นภาค1!$D$111:$K$111,ชั้นภาค1!$O$111:$P$111)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(ชั้นภาค1!$D$116:$K$116,ชั้นภาค1!$O$116:$P$116)</c:f>
              <c:numCache>
                <c:ptCount val="10"/>
                <c:pt idx="0">
                  <c:v>5.601558694593278</c:v>
                </c:pt>
                <c:pt idx="1">
                  <c:v>6.121123559019321</c:v>
                </c:pt>
                <c:pt idx="2">
                  <c:v>6.397142393245657</c:v>
                </c:pt>
                <c:pt idx="3">
                  <c:v>10.553661308654002</c:v>
                </c:pt>
                <c:pt idx="4">
                  <c:v>12.185419710992043</c:v>
                </c:pt>
                <c:pt idx="5">
                  <c:v>17.24305893813931</c:v>
                </c:pt>
                <c:pt idx="6">
                  <c:v>14.880662445202143</c:v>
                </c:pt>
                <c:pt idx="7">
                  <c:v>25.71034258808248</c:v>
                </c:pt>
                <c:pt idx="8">
                  <c:v>0.8037018996590356</c:v>
                </c:pt>
                <c:pt idx="9">
                  <c:v>0.5033284624127293</c:v>
                </c:pt>
              </c:numCache>
            </c:numRef>
          </c:val>
        </c:ser>
        <c:axId val="63451493"/>
        <c:axId val="34192526"/>
      </c:barChart>
      <c:catAx>
        <c:axId val="63451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4192526"/>
        <c:crosses val="autoZero"/>
        <c:auto val="1"/>
        <c:lblOffset val="100"/>
        <c:noMultiLvlLbl val="0"/>
      </c:catAx>
      <c:valAx>
        <c:axId val="34192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3451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0518859"/>
        <c:axId val="27560868"/>
      </c:lineChart>
      <c:catAx>
        <c:axId val="1051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7560868"/>
        <c:crosses val="autoZero"/>
        <c:auto val="1"/>
        <c:lblOffset val="100"/>
        <c:noMultiLvlLbl val="0"/>
      </c:catAx>
      <c:valAx>
        <c:axId val="27560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0518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ม.4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(ชั้นภาค1!$D$33:$K$33,ชั้นภาค1!$O$33:$P$33)</c:f>
              <c:numCache>
                <c:ptCount val="10"/>
                <c:pt idx="0">
                  <c:v>5.6682577565632455</c:v>
                </c:pt>
                <c:pt idx="1">
                  <c:v>5.250596658711217</c:v>
                </c:pt>
                <c:pt idx="2">
                  <c:v>5.4892601431980905</c:v>
                </c:pt>
                <c:pt idx="3">
                  <c:v>9.24821002386635</c:v>
                </c:pt>
                <c:pt idx="4">
                  <c:v>13.464598249801114</c:v>
                </c:pt>
                <c:pt idx="5">
                  <c:v>17.879872712808275</c:v>
                </c:pt>
                <c:pt idx="6">
                  <c:v>14.916467780429594</c:v>
                </c:pt>
                <c:pt idx="7">
                  <c:v>27.60540970564837</c:v>
                </c:pt>
                <c:pt idx="8">
                  <c:v>0.477326968973747</c:v>
                </c:pt>
                <c:pt idx="9">
                  <c:v>0</c:v>
                </c:pt>
              </c:numCache>
            </c:numRef>
          </c:val>
        </c:ser>
        <c:axId val="39297279"/>
        <c:axId val="18131192"/>
      </c:barChart>
      <c:catAx>
        <c:axId val="392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8131192"/>
        <c:crosses val="autoZero"/>
        <c:auto val="1"/>
        <c:lblOffset val="100"/>
        <c:noMultiLvlLbl val="0"/>
      </c:catAx>
      <c:valAx>
        <c:axId val="18131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9297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กลุ่มสาระวิชาคณิตศาสตร์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(หมวดภาค1!$D$36:$K$36,หมวดภาค1!$O$36:$P$36)</c:f>
              <c:strCache/>
            </c:strRef>
          </c:cat>
          <c:val>
            <c:numRef>
              <c:f>(หมวดภาค1!$D$47:$K$47,หมวดภาค1!$O$47:$P$47)</c:f>
              <c:numCache/>
            </c:numRef>
          </c:val>
        </c:ser>
        <c:axId val="28963001"/>
        <c:axId val="59340418"/>
      </c:barChart>
      <c:catAx>
        <c:axId val="28963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9340418"/>
        <c:crosses val="autoZero"/>
        <c:auto val="1"/>
        <c:lblOffset val="100"/>
        <c:noMultiLvlLbl val="0"/>
      </c:catAx>
      <c:valAx>
        <c:axId val="59340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8963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กลุ่มสาระวิชาการงานอาชีพฯ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(หมวดภาค1!$D$36:$K$36,หมวดภาค1!$O$36:$P$36)</c:f>
              <c:strCache/>
            </c:strRef>
          </c:cat>
          <c:val>
            <c:numRef>
              <c:f>(หมวดภาค1!$D$228:$K$228,หมวดภาค1!$O$228:$P$228)</c:f>
              <c:numCache/>
            </c:numRef>
          </c:val>
        </c:ser>
        <c:axId val="64301715"/>
        <c:axId val="41844524"/>
      </c:barChart>
      <c:catAx>
        <c:axId val="64301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1844524"/>
        <c:crosses val="autoZero"/>
        <c:auto val="1"/>
        <c:lblOffset val="100"/>
        <c:noMultiLvlLbl val="0"/>
      </c:catAx>
      <c:valAx>
        <c:axId val="41844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4301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กลุ่มสาระวิชาภาษาไทย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(หมวดภาค1!$D$4:$K$4,หมวดภาค1!$O$4:$P$4)</c:f>
              <c:strCache/>
            </c:strRef>
          </c:cat>
          <c:val>
            <c:numRef>
              <c:f>(หมวดภาค1!$D$14:$K$14,หมวดภาค1!$O$14:$P$14)</c:f>
              <c:numCache/>
            </c:numRef>
          </c:val>
        </c:ser>
        <c:axId val="41056397"/>
        <c:axId val="33963254"/>
      </c:barChart>
      <c:catAx>
        <c:axId val="4105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3963254"/>
        <c:crosses val="autoZero"/>
        <c:auto val="1"/>
        <c:lblOffset val="100"/>
        <c:noMultiLvlLbl val="0"/>
      </c:catAx>
      <c:valAx>
        <c:axId val="33963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1056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กลุ่มสาระวิชาสุขศึกษาและพลศึกษา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(หมวดภาค1!$D$36:$K$36,หมวดภาค1!$O$36:$P$36)</c:f>
              <c:strCache/>
            </c:strRef>
          </c:cat>
          <c:val>
            <c:numRef>
              <c:f>(หมวดภาค1!$D$156:$K$156,หมวดภาค1!$O$156:$P$156)</c:f>
              <c:numCache/>
            </c:numRef>
          </c:val>
        </c:ser>
        <c:axId val="37233831"/>
        <c:axId val="66669024"/>
      </c:barChart>
      <c:catAx>
        <c:axId val="37233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6669024"/>
        <c:crosses val="autoZero"/>
        <c:auto val="1"/>
        <c:lblOffset val="100"/>
        <c:noMultiLvlLbl val="0"/>
      </c:catAx>
      <c:valAx>
        <c:axId val="6666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7233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กลุ่มสาระวิชาวิทยาศาสตร์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(หมวดภาค1!$D$36:$K$36,หมวดภาค1!$O$36:$P$36)</c:f>
              <c:strCache/>
            </c:strRef>
          </c:cat>
          <c:val>
            <c:numRef>
              <c:f>(หมวดภาค1!$D$82:$K$82,หมวดภาค1!$O$82:$P$82)</c:f>
              <c:numCache/>
            </c:numRef>
          </c:val>
        </c:ser>
        <c:axId val="63150305"/>
        <c:axId val="31481834"/>
      </c:barChart>
      <c:catAx>
        <c:axId val="63150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1481834"/>
        <c:crosses val="autoZero"/>
        <c:auto val="1"/>
        <c:lblOffset val="100"/>
        <c:noMultiLvlLbl val="0"/>
      </c:catAx>
      <c:valAx>
        <c:axId val="31481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3150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กลุ่มสาระวิชาศิลปศึกษา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(หมวดภาค1!$D$36:$K$36,หมวดภาค1!$O$36:$P$36)</c:f>
              <c:strCache/>
            </c:strRef>
          </c:cat>
          <c:val>
            <c:numRef>
              <c:f>(หมวดภาค1!$D$188:$K$188,หมวดภาค1!$O$188:$P$188)</c:f>
              <c:numCache/>
            </c:numRef>
          </c:val>
        </c:ser>
        <c:axId val="14901051"/>
        <c:axId val="67000596"/>
      </c:barChart>
      <c:catAx>
        <c:axId val="14901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7000596"/>
        <c:crosses val="autoZero"/>
        <c:auto val="1"/>
        <c:lblOffset val="100"/>
        <c:noMultiLvlLbl val="0"/>
      </c:catAx>
      <c:valAx>
        <c:axId val="67000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4901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กลุ่มสาระวิชาสังคมศึกษา ศาสนาและวัฒนธรรม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(หมวดภาค1!$D$36:$K$36,หมวดภาค1!$O$36:$P$36)</c:f>
              <c:strCache/>
            </c:strRef>
          </c:cat>
          <c:val>
            <c:numRef>
              <c:f>(หมวดภาค1!$D$118:$K$118,หมวดภาค1!$O$118:$P$118)</c:f>
              <c:numCache/>
            </c:numRef>
          </c:val>
        </c:ser>
        <c:axId val="66134453"/>
        <c:axId val="58339166"/>
      </c:barChart>
      <c:catAx>
        <c:axId val="66134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8339166"/>
        <c:crosses val="autoZero"/>
        <c:auto val="1"/>
        <c:lblOffset val="100"/>
        <c:noMultiLvlLbl val="0"/>
      </c:catAx>
      <c:valAx>
        <c:axId val="58339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6134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กลุ่มสาระวิชาภาษาต่างประเทศ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(หมวดภาค1!$D$36:$K$36,หมวดภาค1!$O$36:$P$36)</c:f>
              <c:strCache/>
            </c:strRef>
          </c:cat>
          <c:val>
            <c:numRef>
              <c:f>(หมวดภาค1!$D$258:$K$258,หมวดภาค1!$O$258:$P$258)</c:f>
              <c:numCache/>
            </c:numRef>
          </c:val>
        </c:ser>
        <c:axId val="55290447"/>
        <c:axId val="27851976"/>
      </c:barChart>
      <c:catAx>
        <c:axId val="55290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7851976"/>
        <c:crosses val="autoZero"/>
        <c:auto val="1"/>
        <c:lblOffset val="100"/>
        <c:noMultiLvlLbl val="0"/>
      </c:catAx>
      <c:valAx>
        <c:axId val="27851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5290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ม.1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(ชั้นภาค2!$F$60:$M$60,ชั้นภาค2!$Q$60:$R$60)</c:f>
              <c:strCache/>
            </c:strRef>
          </c:cat>
          <c:val>
            <c:numRef>
              <c:f>(ชั้นภาค2!$F$34:$M$34,ชั้นภาค2!$Q$34:$R$34)</c:f>
              <c:numCache/>
            </c:numRef>
          </c:val>
        </c:ser>
        <c:axId val="49341193"/>
        <c:axId val="41417554"/>
      </c:barChart>
      <c:catAx>
        <c:axId val="4934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1417554"/>
        <c:crosses val="autoZero"/>
        <c:auto val="1"/>
        <c:lblOffset val="100"/>
        <c:noMultiLvlLbl val="0"/>
      </c:catAx>
      <c:valAx>
        <c:axId val="41417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93411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</c:ser>
        <c:axId val="46721221"/>
        <c:axId val="17837806"/>
      </c:barChart>
      <c:catAx>
        <c:axId val="4672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837806"/>
        <c:crosses val="autoZero"/>
        <c:auto val="1"/>
        <c:lblOffset val="100"/>
        <c:noMultiLvlLbl val="0"/>
      </c:catAx>
      <c:valAx>
        <c:axId val="1783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6721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ม.2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(ชั้นภาค2!$F$60:$M$60,ชั้นภาค2!$Q$60:$R$60)</c:f>
              <c:strCache/>
            </c:strRef>
          </c:cat>
          <c:val>
            <c:numRef>
              <c:f>(ชั้นภาค2!$F$95:$M$95,ชั้นภาค2!$Q$95:$R$95)</c:f>
              <c:numCache/>
            </c:numRef>
          </c:val>
        </c:ser>
        <c:axId val="37213667"/>
        <c:axId val="66487548"/>
      </c:barChart>
      <c:catAx>
        <c:axId val="3721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6487548"/>
        <c:crosses val="autoZero"/>
        <c:auto val="1"/>
        <c:lblOffset val="100"/>
        <c:noMultiLvlLbl val="0"/>
      </c:catAx>
      <c:valAx>
        <c:axId val="66487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72136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ม.3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(ชั้นภาค2!$F$120:$M$120,ชั้นภาค2!$Q$120:$R$120)</c:f>
              <c:strCache/>
            </c:strRef>
          </c:cat>
          <c:val>
            <c:numRef>
              <c:f>(ชั้นภาค2!$F$154:$M$154,ชั้นภาค2!$Q$154:$R$154)</c:f>
              <c:numCache/>
            </c:numRef>
          </c:val>
        </c:ser>
        <c:axId val="61517021"/>
        <c:axId val="16782278"/>
      </c:barChart>
      <c:catAx>
        <c:axId val="6151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6782278"/>
        <c:crosses val="autoZero"/>
        <c:auto val="1"/>
        <c:lblOffset val="100"/>
        <c:noMultiLvlLbl val="0"/>
      </c:catAx>
      <c:valAx>
        <c:axId val="1678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1517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(ชั้นภาค2!$F$179:$M$179,ชั้นภาค2!$Q$179:$R$179)</c:f>
              <c:strCache/>
            </c:strRef>
          </c:cat>
          <c:val>
            <c:numRef>
              <c:f>(ชั้นภาค2!$F$213:$M$213,ชั้นภาค2!$Q$213:$R$213)</c:f>
              <c:numCache/>
            </c:numRef>
          </c:val>
        </c:ser>
        <c:axId val="16822775"/>
        <c:axId val="17187248"/>
      </c:barChart>
      <c:catAx>
        <c:axId val="16822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187248"/>
        <c:crosses val="autoZero"/>
        <c:auto val="1"/>
        <c:lblOffset val="100"/>
        <c:noMultiLvlLbl val="0"/>
      </c:catAx>
      <c:valAx>
        <c:axId val="17187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6822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ม.5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(ชั้นภาค2!$F$239:$M$239,ชั้นภาค2!$Q$239:$R$239)</c:f>
              <c:strCache/>
            </c:strRef>
          </c:cat>
          <c:val>
            <c:numRef>
              <c:f>(ชั้นภาค2!$F$276:$M$276,ชั้นภาค2!$Q$276:$R$276)</c:f>
              <c:numCache/>
            </c:numRef>
          </c:val>
        </c:ser>
        <c:axId val="20467505"/>
        <c:axId val="49989818"/>
      </c:barChart>
      <c:catAx>
        <c:axId val="20467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9989818"/>
        <c:crosses val="autoZero"/>
        <c:auto val="1"/>
        <c:lblOffset val="100"/>
        <c:noMultiLvlLbl val="0"/>
      </c:catAx>
      <c:valAx>
        <c:axId val="4998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4675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ม.6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(ชั้นภาค2!$F$301:$M$301,ชั้นภาค2!$Q$301:$R$301)</c:f>
              <c:strCache/>
            </c:strRef>
          </c:cat>
          <c:val>
            <c:numRef>
              <c:f>(ชั้นภาค2!$F$335:$M$335,ชั้นภาค2!$Q$335:$R$335)</c:f>
              <c:numCache/>
            </c:numRef>
          </c:val>
        </c:ser>
        <c:axId val="47255179"/>
        <c:axId val="22643428"/>
      </c:barChart>
      <c:catAx>
        <c:axId val="4725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2643428"/>
        <c:crosses val="autoZero"/>
        <c:auto val="1"/>
        <c:lblOffset val="100"/>
        <c:noMultiLvlLbl val="0"/>
      </c:catAx>
      <c:valAx>
        <c:axId val="22643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72551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คณิตศาสตร์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('[1]สรุปหมวด'!$F$20:$M$20,'[1]สรุปหมวด'!$Q$20:$R$20)</c:f>
              <c:numCache>
                <c:ptCount val="10"/>
                <c:pt idx="0">
                  <c:v>4.792332268370607</c:v>
                </c:pt>
                <c:pt idx="1">
                  <c:v>10.830670926517572</c:v>
                </c:pt>
                <c:pt idx="2">
                  <c:v>10.287539936102236</c:v>
                </c:pt>
                <c:pt idx="3">
                  <c:v>13.89776357827476</c:v>
                </c:pt>
                <c:pt idx="4">
                  <c:v>16.293929712460063</c:v>
                </c:pt>
                <c:pt idx="5">
                  <c:v>16.038338658146966</c:v>
                </c:pt>
                <c:pt idx="6">
                  <c:v>12.20447284345048</c:v>
                </c:pt>
                <c:pt idx="7">
                  <c:v>14.345047923322683</c:v>
                </c:pt>
                <c:pt idx="8">
                  <c:v>0.1597444089456869</c:v>
                </c:pt>
                <c:pt idx="9">
                  <c:v>1.1501597444089458</c:v>
                </c:pt>
              </c:numCache>
            </c:numRef>
          </c:val>
        </c:ser>
        <c:axId val="2464261"/>
        <c:axId val="22178350"/>
      </c:barChart>
      <c:catAx>
        <c:axId val="2464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2178350"/>
        <c:crosses val="autoZero"/>
        <c:auto val="1"/>
        <c:lblOffset val="100"/>
        <c:noMultiLvlLbl val="0"/>
      </c:catAx>
      <c:valAx>
        <c:axId val="22178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4642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การงานอาชีพและเทคโนโลยี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('[1]สรุปหมวด'!$F$60:$M$60,'[1]สรุปหมวด'!$Q$60:$R$60)</c:f>
              <c:numCache>
                <c:ptCount val="10"/>
                <c:pt idx="0">
                  <c:v>2.2872140982377203</c:v>
                </c:pt>
                <c:pt idx="1">
                  <c:v>2.4746906636670416</c:v>
                </c:pt>
                <c:pt idx="2">
                  <c:v>3.224596925384327</c:v>
                </c:pt>
                <c:pt idx="3">
                  <c:v>5.905511811023622</c:v>
                </c:pt>
                <c:pt idx="4">
                  <c:v>7.274090738657668</c:v>
                </c:pt>
                <c:pt idx="5">
                  <c:v>12.223472065991752</c:v>
                </c:pt>
                <c:pt idx="6">
                  <c:v>13.910761154855644</c:v>
                </c:pt>
                <c:pt idx="7">
                  <c:v>51.76227971503562</c:v>
                </c:pt>
                <c:pt idx="8">
                  <c:v>0.6374203224596925</c:v>
                </c:pt>
                <c:pt idx="9">
                  <c:v>0.29996250468691416</c:v>
                </c:pt>
              </c:numCache>
            </c:numRef>
          </c:val>
        </c:ser>
        <c:axId val="65387423"/>
        <c:axId val="51615896"/>
      </c:barChart>
      <c:catAx>
        <c:axId val="65387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1615896"/>
        <c:crosses val="autoZero"/>
        <c:auto val="1"/>
        <c:lblOffset val="100"/>
        <c:noMultiLvlLbl val="0"/>
      </c:catAx>
      <c:valAx>
        <c:axId val="51615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53874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ภาษาไทย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('[1]สรุปหมวด'!$F$78:$M$78,'[1]สรุปหมวด'!$Q$78:$R$78)</c:f>
              <c:numCache>
                <c:ptCount val="10"/>
                <c:pt idx="0">
                  <c:v>6.3006632277081795</c:v>
                </c:pt>
                <c:pt idx="1">
                  <c:v>12.748710390567428</c:v>
                </c:pt>
                <c:pt idx="2">
                  <c:v>10.4274134119381</c:v>
                </c:pt>
                <c:pt idx="3">
                  <c:v>14.959469417833455</c:v>
                </c:pt>
                <c:pt idx="4">
                  <c:v>16.138540899042006</c:v>
                </c:pt>
                <c:pt idx="5">
                  <c:v>18.054532056005897</c:v>
                </c:pt>
                <c:pt idx="6">
                  <c:v>11.274871039056743</c:v>
                </c:pt>
                <c:pt idx="7">
                  <c:v>9.100957995578481</c:v>
                </c:pt>
                <c:pt idx="8">
                  <c:v>0.5158437730287398</c:v>
                </c:pt>
                <c:pt idx="9">
                  <c:v>0.47899778924097275</c:v>
                </c:pt>
              </c:numCache>
            </c:numRef>
          </c:val>
        </c:ser>
        <c:axId val="61889881"/>
        <c:axId val="20138018"/>
      </c:barChart>
      <c:catAx>
        <c:axId val="61889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138018"/>
        <c:crosses val="autoZero"/>
        <c:auto val="1"/>
        <c:lblOffset val="100"/>
        <c:noMultiLvlLbl val="0"/>
      </c:catAx>
      <c:valAx>
        <c:axId val="20138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1889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พลศึกษาและสุขศึกษา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('[1]สรุปหมวด'!$F$110:$M$110,'[1]สรุปหมวด'!$Q$110:$R$110)</c:f>
              <c:numCache>
                <c:ptCount val="10"/>
                <c:pt idx="0">
                  <c:v>1.5206536541080344</c:v>
                </c:pt>
                <c:pt idx="1">
                  <c:v>3.5179300953245574</c:v>
                </c:pt>
                <c:pt idx="2">
                  <c:v>2.610077167498865</c:v>
                </c:pt>
                <c:pt idx="3">
                  <c:v>6.78620063549705</c:v>
                </c:pt>
                <c:pt idx="4">
                  <c:v>10.485701316386745</c:v>
                </c:pt>
                <c:pt idx="5">
                  <c:v>16.63640490240581</c:v>
                </c:pt>
                <c:pt idx="6">
                  <c:v>16.954153427144803</c:v>
                </c:pt>
                <c:pt idx="7">
                  <c:v>40.98955969133</c:v>
                </c:pt>
                <c:pt idx="8">
                  <c:v>0.18157058556513844</c:v>
                </c:pt>
                <c:pt idx="9">
                  <c:v>0.3177485247389923</c:v>
                </c:pt>
              </c:numCache>
            </c:numRef>
          </c:val>
        </c:ser>
        <c:axId val="47024435"/>
        <c:axId val="20566732"/>
      </c:barChart>
      <c:catAx>
        <c:axId val="4702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566732"/>
        <c:crosses val="autoZero"/>
        <c:auto val="1"/>
        <c:lblOffset val="100"/>
        <c:noMultiLvlLbl val="0"/>
      </c:catAx>
      <c:valAx>
        <c:axId val="20566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70244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วิทยาศาสตร์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('[1]สรุปหมวด'!$F$132:$M$132,'[1]สรุปหมวด'!$Q$132:$R$132)</c:f>
              <c:numCache>
                <c:ptCount val="10"/>
                <c:pt idx="0">
                  <c:v>5.58252427184466</c:v>
                </c:pt>
                <c:pt idx="1">
                  <c:v>6.202804746494067</c:v>
                </c:pt>
                <c:pt idx="2">
                  <c:v>7.254584681769148</c:v>
                </c:pt>
                <c:pt idx="3">
                  <c:v>13.025889967637541</c:v>
                </c:pt>
                <c:pt idx="4">
                  <c:v>16.666666666666668</c:v>
                </c:pt>
                <c:pt idx="5">
                  <c:v>17.15210355987055</c:v>
                </c:pt>
                <c:pt idx="6">
                  <c:v>13.484358144552319</c:v>
                </c:pt>
                <c:pt idx="7">
                  <c:v>19.228694714131606</c:v>
                </c:pt>
                <c:pt idx="8">
                  <c:v>0.45846817691477887</c:v>
                </c:pt>
                <c:pt idx="9">
                  <c:v>0.9439050701186623</c:v>
                </c:pt>
              </c:numCache>
            </c:numRef>
          </c:val>
        </c:ser>
        <c:axId val="50882861"/>
        <c:axId val="55292566"/>
      </c:barChart>
      <c:catAx>
        <c:axId val="50882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5292566"/>
        <c:crosses val="autoZero"/>
        <c:auto val="1"/>
        <c:lblOffset val="100"/>
        <c:noMultiLvlLbl val="0"/>
      </c:catAx>
      <c:valAx>
        <c:axId val="5529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8828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6322527"/>
        <c:axId val="35576152"/>
      </c:lineChart>
      <c:catAx>
        <c:axId val="26322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5576152"/>
        <c:crosses val="autoZero"/>
        <c:auto val="1"/>
        <c:lblOffset val="100"/>
        <c:noMultiLvlLbl val="0"/>
      </c:catAx>
      <c:valAx>
        <c:axId val="3557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6322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ศิลปะ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('[1]สรุปหมวด'!$F$156:$M$156,'[1]สรุปหมวด'!$Q$156:$R$156)</c:f>
              <c:numCache>
                <c:ptCount val="10"/>
                <c:pt idx="0">
                  <c:v>4.492362982929021</c:v>
                </c:pt>
                <c:pt idx="1">
                  <c:v>2.875112309074573</c:v>
                </c:pt>
                <c:pt idx="2">
                  <c:v>3.8634321653189576</c:v>
                </c:pt>
                <c:pt idx="3">
                  <c:v>6.289308176100629</c:v>
                </c:pt>
                <c:pt idx="4">
                  <c:v>5.840071877807727</c:v>
                </c:pt>
                <c:pt idx="5">
                  <c:v>13.387241689128482</c:v>
                </c:pt>
                <c:pt idx="6">
                  <c:v>12.93800539083558</c:v>
                </c:pt>
                <c:pt idx="7">
                  <c:v>49.91015274034142</c:v>
                </c:pt>
                <c:pt idx="8">
                  <c:v>0.1347708894878706</c:v>
                </c:pt>
                <c:pt idx="9">
                  <c:v>0.2695417789757412</c:v>
                </c:pt>
              </c:numCache>
            </c:numRef>
          </c:val>
        </c:ser>
        <c:axId val="27871047"/>
        <c:axId val="49512832"/>
      </c:barChart>
      <c:catAx>
        <c:axId val="27871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9512832"/>
        <c:crosses val="autoZero"/>
        <c:auto val="1"/>
        <c:lblOffset val="100"/>
        <c:noMultiLvlLbl val="0"/>
      </c:catAx>
      <c:valAx>
        <c:axId val="49512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78710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สังคมศึกษา ศาสนาและวัฒนธรรม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('[1]สรุปหมวด'!$F$179:$M$179,'[1]สรุปหมวด'!$Q$179:$R$179)</c:f>
              <c:numCache>
                <c:ptCount val="10"/>
                <c:pt idx="0">
                  <c:v>6.467870642587148</c:v>
                </c:pt>
                <c:pt idx="1">
                  <c:v>9.470810583788325</c:v>
                </c:pt>
                <c:pt idx="2">
                  <c:v>8.210835783284335</c:v>
                </c:pt>
                <c:pt idx="3">
                  <c:v>12.221755564888703</c:v>
                </c:pt>
                <c:pt idx="4">
                  <c:v>13.124737505249895</c:v>
                </c:pt>
                <c:pt idx="5">
                  <c:v>17.303653926921463</c:v>
                </c:pt>
                <c:pt idx="6">
                  <c:v>13.334733305333893</c:v>
                </c:pt>
                <c:pt idx="7">
                  <c:v>18.92062158756825</c:v>
                </c:pt>
                <c:pt idx="8">
                  <c:v>0.3989920201595968</c:v>
                </c:pt>
                <c:pt idx="9">
                  <c:v>0.5459890802183957</c:v>
                </c:pt>
              </c:numCache>
            </c:numRef>
          </c:val>
        </c:ser>
        <c:axId val="42962305"/>
        <c:axId val="51116426"/>
      </c:barChart>
      <c:catAx>
        <c:axId val="4296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1116426"/>
        <c:crosses val="autoZero"/>
        <c:auto val="1"/>
        <c:lblOffset val="100"/>
        <c:noMultiLvlLbl val="0"/>
      </c:catAx>
      <c:valAx>
        <c:axId val="5111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29623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ภาษาต่างประเทศ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('[1]สรุปหมวด'!$F$202:$M$202,'[1]สรุปหมวด'!$Q$202:$R$202)</c:f>
              <c:numCache>
                <c:ptCount val="10"/>
                <c:pt idx="0">
                  <c:v>5.463386727688787</c:v>
                </c:pt>
                <c:pt idx="1">
                  <c:v>11.47025171624714</c:v>
                </c:pt>
                <c:pt idx="2">
                  <c:v>9.439359267734554</c:v>
                </c:pt>
                <c:pt idx="3">
                  <c:v>14.2162471395881</c:v>
                </c:pt>
                <c:pt idx="4">
                  <c:v>14.845537757437071</c:v>
                </c:pt>
                <c:pt idx="5">
                  <c:v>13.329519450800916</c:v>
                </c:pt>
                <c:pt idx="6">
                  <c:v>11.18421052631579</c:v>
                </c:pt>
                <c:pt idx="7">
                  <c:v>18.93592677345538</c:v>
                </c:pt>
                <c:pt idx="8">
                  <c:v>0.6006864988558352</c:v>
                </c:pt>
                <c:pt idx="9">
                  <c:v>0.5148741418764302</c:v>
                </c:pt>
              </c:numCache>
            </c:numRef>
          </c:val>
        </c:ser>
        <c:axId val="57394651"/>
        <c:axId val="46789812"/>
      </c:barChart>
      <c:catAx>
        <c:axId val="5739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6789812"/>
        <c:crosses val="autoZero"/>
        <c:auto val="1"/>
        <c:lblOffset val="100"/>
        <c:noMultiLvlLbl val="0"/>
      </c:catAx>
      <c:valAx>
        <c:axId val="4678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7394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ม.1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(ชั้นภาค2!$F$60:$M$60,ชั้นภาค2!$Q$60:$R$60)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(ชั้นภาค2!$F$34:$M$34,ชั้นภาค2!$Q$34:$R$34)</c:f>
              <c:numCache>
                <c:ptCount val="10"/>
                <c:pt idx="0">
                  <c:v>3.2076984763432237</c:v>
                </c:pt>
                <c:pt idx="1">
                  <c:v>4.955894145950281</c:v>
                </c:pt>
                <c:pt idx="2">
                  <c:v>7.52205292702486</c:v>
                </c:pt>
                <c:pt idx="3">
                  <c:v>10.809943865276663</c:v>
                </c:pt>
                <c:pt idx="4">
                  <c:v>12.18925421010425</c:v>
                </c:pt>
                <c:pt idx="5">
                  <c:v>16.74418604651163</c:v>
                </c:pt>
                <c:pt idx="6">
                  <c:v>15.621491579791499</c:v>
                </c:pt>
                <c:pt idx="7">
                  <c:v>28.580593424218122</c:v>
                </c:pt>
                <c:pt idx="8">
                  <c:v>0.12830793905372895</c:v>
                </c:pt>
                <c:pt idx="9">
                  <c:v>0.24057738572574178</c:v>
                </c:pt>
              </c:numCache>
            </c:numRef>
          </c:val>
        </c:ser>
        <c:axId val="18455125"/>
        <c:axId val="31878398"/>
      </c:barChart>
      <c:catAx>
        <c:axId val="1845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1878398"/>
        <c:crosses val="autoZero"/>
        <c:auto val="1"/>
        <c:lblOffset val="100"/>
        <c:noMultiLvlLbl val="0"/>
      </c:catAx>
      <c:valAx>
        <c:axId val="31878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8455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ม.2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(ชั้นภาค2!$F$60:$M$60,ชั้นภาค2!$Q$60:$R$60)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(ชั้นภาค2!$F$95:$M$95,ชั้นภาค2!$Q$95:$R$95)</c:f>
              <c:numCache>
                <c:ptCount val="10"/>
                <c:pt idx="0">
                  <c:v>6.430622009569378</c:v>
                </c:pt>
                <c:pt idx="1">
                  <c:v>7.330143540669856</c:v>
                </c:pt>
                <c:pt idx="2">
                  <c:v>7.062200956937799</c:v>
                </c:pt>
                <c:pt idx="3">
                  <c:v>10.009569377990431</c:v>
                </c:pt>
                <c:pt idx="4">
                  <c:v>10.066985645933014</c:v>
                </c:pt>
                <c:pt idx="5">
                  <c:v>11.4066985645933</c:v>
                </c:pt>
                <c:pt idx="6">
                  <c:v>11.885167464114833</c:v>
                </c:pt>
                <c:pt idx="7">
                  <c:v>35.655502392344495</c:v>
                </c:pt>
                <c:pt idx="8">
                  <c:v>0.11483253588516747</c:v>
                </c:pt>
                <c:pt idx="9">
                  <c:v>0.03827751196172249</c:v>
                </c:pt>
              </c:numCache>
            </c:numRef>
          </c:val>
        </c:ser>
        <c:axId val="18470127"/>
        <c:axId val="32013416"/>
      </c:barChart>
      <c:catAx>
        <c:axId val="18470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2013416"/>
        <c:crosses val="autoZero"/>
        <c:auto val="1"/>
        <c:lblOffset val="100"/>
        <c:noMultiLvlLbl val="0"/>
      </c:catAx>
      <c:valAx>
        <c:axId val="32013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84701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ม.3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(ชั้นภาค2!$F$120:$M$120,ชั้นภาค2!$Q$120:$R$120)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(ชั้นภาค2!$F$154:$M$154,ชั้นภาค2!$Q$154:$R$154)</c:f>
              <c:numCache>
                <c:ptCount val="10"/>
                <c:pt idx="0">
                  <c:v>7.102380052890064</c:v>
                </c:pt>
                <c:pt idx="1">
                  <c:v>10.313562523611635</c:v>
                </c:pt>
                <c:pt idx="2">
                  <c:v>7.329051756705705</c:v>
                </c:pt>
                <c:pt idx="3">
                  <c:v>10.256894597657725</c:v>
                </c:pt>
                <c:pt idx="4">
                  <c:v>8.859085757461276</c:v>
                </c:pt>
                <c:pt idx="5">
                  <c:v>12.240272006044579</c:v>
                </c:pt>
                <c:pt idx="6">
                  <c:v>13.09029089535323</c:v>
                </c:pt>
                <c:pt idx="7">
                  <c:v>29.448432187381943</c:v>
                </c:pt>
                <c:pt idx="8">
                  <c:v>0.35889686437476387</c:v>
                </c:pt>
                <c:pt idx="9">
                  <c:v>1.0011333585190783</c:v>
                </c:pt>
              </c:numCache>
            </c:numRef>
          </c:val>
        </c:ser>
        <c:axId val="19685289"/>
        <c:axId val="42949874"/>
      </c:barChart>
      <c:catAx>
        <c:axId val="1968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2949874"/>
        <c:crosses val="autoZero"/>
        <c:auto val="1"/>
        <c:lblOffset val="100"/>
        <c:noMultiLvlLbl val="0"/>
      </c:catAx>
      <c:valAx>
        <c:axId val="42949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685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(ชั้นภาค2!$F$179:$M$179,ชั้นภาค2!$Q$179:$R$179)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(ชั้นภาค2!$F$213:$M$213,ชั้นภาค2!$Q$213:$R$213)</c:f>
              <c:numCache>
                <c:ptCount val="10"/>
                <c:pt idx="0">
                  <c:v>5.74356990910849</c:v>
                </c:pt>
                <c:pt idx="1">
                  <c:v>4.699284471088764</c:v>
                </c:pt>
                <c:pt idx="2">
                  <c:v>5.66621543221814</c:v>
                </c:pt>
                <c:pt idx="3">
                  <c:v>8.857087603945079</c:v>
                </c:pt>
                <c:pt idx="4">
                  <c:v>10.752272287758654</c:v>
                </c:pt>
                <c:pt idx="5">
                  <c:v>15.896345000966932</c:v>
                </c:pt>
                <c:pt idx="6">
                  <c:v>14.291239605492168</c:v>
                </c:pt>
                <c:pt idx="7">
                  <c:v>33.93927673564107</c:v>
                </c:pt>
                <c:pt idx="8">
                  <c:v>0.15470895378070007</c:v>
                </c:pt>
                <c:pt idx="9">
                  <c:v>0</c:v>
                </c:pt>
              </c:numCache>
            </c:numRef>
          </c:val>
        </c:ser>
        <c:axId val="51004547"/>
        <c:axId val="56387740"/>
      </c:barChart>
      <c:catAx>
        <c:axId val="51004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6387740"/>
        <c:crosses val="autoZero"/>
        <c:auto val="1"/>
        <c:lblOffset val="100"/>
        <c:noMultiLvlLbl val="0"/>
      </c:catAx>
      <c:valAx>
        <c:axId val="56387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10045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ม.6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(ชั้นภาค2!$F$301:$M$301,ชั้นภาค2!$Q$301:$R$301)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(ชั้นภาค2!$F$335:$M$335,ชั้นภาค2!$Q$335:$R$335)</c:f>
              <c:numCache>
                <c:ptCount val="10"/>
                <c:pt idx="0">
                  <c:v>2.7911164465786316</c:v>
                </c:pt>
                <c:pt idx="1">
                  <c:v>6.752701080432173</c:v>
                </c:pt>
                <c:pt idx="2">
                  <c:v>6.122448979591836</c:v>
                </c:pt>
                <c:pt idx="3">
                  <c:v>10.684273709483794</c:v>
                </c:pt>
                <c:pt idx="4">
                  <c:v>11.224489795918368</c:v>
                </c:pt>
                <c:pt idx="5">
                  <c:v>17.346938775510203</c:v>
                </c:pt>
                <c:pt idx="6">
                  <c:v>15.396158463385355</c:v>
                </c:pt>
                <c:pt idx="7">
                  <c:v>28.781512605042018</c:v>
                </c:pt>
                <c:pt idx="8">
                  <c:v>0.5702280912364946</c:v>
                </c:pt>
                <c:pt idx="9">
                  <c:v>0.33013205282112845</c:v>
                </c:pt>
              </c:numCache>
            </c:numRef>
          </c:val>
        </c:ser>
        <c:axId val="37727613"/>
        <c:axId val="4004198"/>
      </c:barChart>
      <c:catAx>
        <c:axId val="37727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004198"/>
        <c:crosses val="autoZero"/>
        <c:auto val="1"/>
        <c:lblOffset val="100"/>
        <c:noMultiLvlLbl val="0"/>
      </c:catAx>
      <c:valAx>
        <c:axId val="400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7727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Cordia New"/>
                <a:ea typeface="Cordia New"/>
                <a:cs typeface="Cordia New"/>
              </a:rPr>
              <a:t>แผนภูมิแสดงจำนวนนักเรียนที่ได้ระดับผลการเรียนต่างๆ
ในรายวิชาภาษาอังกฤษ ปีการศึกษา 2549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9999FF"/>
                  </a:gs>
                </a:gsLst>
                <a:lin ang="5400000" scaled="1"/>
              </a:gradFill>
            </c:spPr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(#REF!,#REF!)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6037783"/>
        <c:axId val="55904592"/>
      </c:bar3DChart>
      <c:catAx>
        <c:axId val="36037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5904592"/>
        <c:crosses val="autoZero"/>
        <c:auto val="1"/>
        <c:lblOffset val="100"/>
        <c:noMultiLvlLbl val="0"/>
      </c:catAx>
      <c:valAx>
        <c:axId val="559045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603778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ม.5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(ชั้นภาค1!$D$39:$K$39,ชั้นภาค1!$O$39:$P$39)</c:f>
              <c:strCache/>
            </c:strRef>
          </c:cat>
          <c:val>
            <c:numRef>
              <c:f>(ชั้นภาค1!$D$70:$K$70,ชั้นภาค1!$O$70:$P$70)</c:f>
              <c:numCache/>
            </c:numRef>
          </c:val>
        </c:ser>
        <c:axId val="51749913"/>
        <c:axId val="63096034"/>
      </c:barChart>
      <c:catAx>
        <c:axId val="5174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3096034"/>
        <c:crosses val="autoZero"/>
        <c:auto val="1"/>
        <c:lblOffset val="100"/>
        <c:noMultiLvlLbl val="0"/>
      </c:catAx>
      <c:valAx>
        <c:axId val="63096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1749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(ชั้นภาค1!$D$76:$K$76,ชั้นภาค1!$O$76:$P$76)</c:f>
              <c:strCache/>
            </c:strRef>
          </c:cat>
          <c:val>
            <c:numRef>
              <c:f>(ชั้นภาค1!$D$105:$K$105,ชั้นภาค1!$O$105:$P$105)</c:f>
              <c:numCache/>
            </c:numRef>
          </c:val>
        </c:ser>
        <c:axId val="30993395"/>
        <c:axId val="10505100"/>
      </c:barChart>
      <c:catAx>
        <c:axId val="30993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0505100"/>
        <c:crosses val="autoZero"/>
        <c:auto val="1"/>
        <c:lblOffset val="100"/>
        <c:noMultiLvlLbl val="0"/>
      </c:catAx>
      <c:valAx>
        <c:axId val="10505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09933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(ชั้นภาค1!$D$111:$K$111,ชั้นภาค1!$O$111:$P$111)</c:f>
              <c:strCache/>
            </c:strRef>
          </c:cat>
          <c:val>
            <c:numRef>
              <c:f>(ชั้นภาค1!$D$116:$K$116,ชั้นภาค1!$O$116:$P$116)</c:f>
              <c:numCache/>
            </c:numRef>
          </c:val>
        </c:ser>
        <c:axId val="27437037"/>
        <c:axId val="45606742"/>
      </c:barChart>
      <c:catAx>
        <c:axId val="27437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5606742"/>
        <c:crosses val="autoZero"/>
        <c:auto val="1"/>
        <c:lblOffset val="100"/>
        <c:noMultiLvlLbl val="0"/>
      </c:catAx>
      <c:valAx>
        <c:axId val="45606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7437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ม.4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(ชั้นภาค1!$D$33:$K$33,ชั้นภาค1!$O$33:$P$33)</c:f>
              <c:numCache/>
            </c:numRef>
          </c:val>
        </c:ser>
        <c:axId val="7807495"/>
        <c:axId val="3158592"/>
      </c:barChart>
      <c:catAx>
        <c:axId val="780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158592"/>
        <c:crosses val="autoZero"/>
        <c:auto val="1"/>
        <c:lblOffset val="100"/>
        <c:noMultiLvlLbl val="0"/>
      </c:catAx>
      <c:valAx>
        <c:axId val="315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7807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(ชั้นภาค1!$D$4:$K$4,ชั้นภาค1!$O$4:$P$4)</c:f>
              <c:strCache/>
            </c:strRef>
          </c:cat>
          <c:val>
            <c:numRef>
              <c:f>(ชั้นภาค1!$D$33:$K$33,ชั้นภาค1!$O$33:$P$33)</c:f>
              <c:numCache/>
            </c:numRef>
          </c:val>
        </c:ser>
        <c:axId val="28427329"/>
        <c:axId val="54519370"/>
      </c:barChart>
      <c:catAx>
        <c:axId val="2842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4519370"/>
        <c:crosses val="autoZero"/>
        <c:auto val="1"/>
        <c:lblOffset val="100"/>
        <c:noMultiLvlLbl val="0"/>
      </c:catAx>
      <c:valAx>
        <c:axId val="54519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84273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Relationship Id="rId5" Type="http://schemas.openxmlformats.org/officeDocument/2006/relationships/chart" Target="/xl/charts/chart39.xml" /><Relationship Id="rId6" Type="http://schemas.openxmlformats.org/officeDocument/2006/relationships/chart" Target="/xl/charts/chart40.xml" /><Relationship Id="rId7" Type="http://schemas.openxmlformats.org/officeDocument/2006/relationships/chart" Target="/xl/charts/chart41.xml" /><Relationship Id="rId8" Type="http://schemas.openxmlformats.org/officeDocument/2006/relationships/chart" Target="/xl/charts/chart42.xml" /><Relationship Id="rId9" Type="http://schemas.openxmlformats.org/officeDocument/2006/relationships/chart" Target="/xl/charts/chart43.xml" /><Relationship Id="rId10" Type="http://schemas.openxmlformats.org/officeDocument/2006/relationships/chart" Target="/xl/charts/chart44.xml" /><Relationship Id="rId11" Type="http://schemas.openxmlformats.org/officeDocument/2006/relationships/chart" Target="/xl/charts/chart45.xml" /><Relationship Id="rId12" Type="http://schemas.openxmlformats.org/officeDocument/2006/relationships/chart" Target="/xl/charts/chart46.xml" /><Relationship Id="rId13" Type="http://schemas.openxmlformats.org/officeDocument/2006/relationships/chart" Target="/xl/charts/chart4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530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55530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55530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37</xdr:row>
      <xdr:rowOff>257175</xdr:rowOff>
    </xdr:from>
    <xdr:to>
      <xdr:col>12</xdr:col>
      <xdr:colOff>200025</xdr:colOff>
      <xdr:row>37</xdr:row>
      <xdr:rowOff>257175</xdr:rowOff>
    </xdr:to>
    <xdr:sp>
      <xdr:nvSpPr>
        <xdr:cNvPr id="4" name="Line 6"/>
        <xdr:cNvSpPr>
          <a:spLocks/>
        </xdr:cNvSpPr>
      </xdr:nvSpPr>
      <xdr:spPr>
        <a:xfrm>
          <a:off x="5562600" y="10744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74</xdr:row>
      <xdr:rowOff>247650</xdr:rowOff>
    </xdr:from>
    <xdr:to>
      <xdr:col>12</xdr:col>
      <xdr:colOff>190500</xdr:colOff>
      <xdr:row>74</xdr:row>
      <xdr:rowOff>247650</xdr:rowOff>
    </xdr:to>
    <xdr:sp>
      <xdr:nvSpPr>
        <xdr:cNvPr id="5" name="Line 7"/>
        <xdr:cNvSpPr>
          <a:spLocks/>
        </xdr:cNvSpPr>
      </xdr:nvSpPr>
      <xdr:spPr>
        <a:xfrm>
          <a:off x="5553075" y="20583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7" name="Chart 11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8" name="Chart 12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9" name="Chart 13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37</xdr:row>
      <xdr:rowOff>38100</xdr:rowOff>
    </xdr:from>
    <xdr:to>
      <xdr:col>16</xdr:col>
      <xdr:colOff>0</xdr:colOff>
      <xdr:row>64</xdr:row>
      <xdr:rowOff>19050</xdr:rowOff>
    </xdr:to>
    <xdr:graphicFrame>
      <xdr:nvGraphicFramePr>
        <xdr:cNvPr id="10" name="Chart 15"/>
        <xdr:cNvGraphicFramePr/>
      </xdr:nvGraphicFramePr>
      <xdr:xfrm>
        <a:off x="6896100" y="10525125"/>
        <a:ext cx="0" cy="714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74</xdr:row>
      <xdr:rowOff>19050</xdr:rowOff>
    </xdr:from>
    <xdr:to>
      <xdr:col>16</xdr:col>
      <xdr:colOff>0</xdr:colOff>
      <xdr:row>95</xdr:row>
      <xdr:rowOff>0</xdr:rowOff>
    </xdr:to>
    <xdr:graphicFrame>
      <xdr:nvGraphicFramePr>
        <xdr:cNvPr id="11" name="Chart 16"/>
        <xdr:cNvGraphicFramePr/>
      </xdr:nvGraphicFramePr>
      <xdr:xfrm>
        <a:off x="6896100" y="20354925"/>
        <a:ext cx="0" cy="5543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114300</xdr:colOff>
      <xdr:row>109</xdr:row>
      <xdr:rowOff>247650</xdr:rowOff>
    </xdr:from>
    <xdr:to>
      <xdr:col>12</xdr:col>
      <xdr:colOff>190500</xdr:colOff>
      <xdr:row>109</xdr:row>
      <xdr:rowOff>247650</xdr:rowOff>
    </xdr:to>
    <xdr:sp>
      <xdr:nvSpPr>
        <xdr:cNvPr id="12" name="Line 17"/>
        <xdr:cNvSpPr>
          <a:spLocks/>
        </xdr:cNvSpPr>
      </xdr:nvSpPr>
      <xdr:spPr>
        <a:xfrm>
          <a:off x="5553075" y="29898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107</xdr:row>
      <xdr:rowOff>0</xdr:rowOff>
    </xdr:from>
    <xdr:to>
      <xdr:col>16</xdr:col>
      <xdr:colOff>0</xdr:colOff>
      <xdr:row>124</xdr:row>
      <xdr:rowOff>0</xdr:rowOff>
    </xdr:to>
    <xdr:graphicFrame>
      <xdr:nvGraphicFramePr>
        <xdr:cNvPr id="13" name="Chart 18"/>
        <xdr:cNvGraphicFramePr/>
      </xdr:nvGraphicFramePr>
      <xdr:xfrm>
        <a:off x="6896100" y="29022675"/>
        <a:ext cx="0" cy="4867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123825</xdr:colOff>
      <xdr:row>2</xdr:row>
      <xdr:rowOff>247650</xdr:rowOff>
    </xdr:from>
    <xdr:to>
      <xdr:col>12</xdr:col>
      <xdr:colOff>200025</xdr:colOff>
      <xdr:row>2</xdr:row>
      <xdr:rowOff>247650</xdr:rowOff>
    </xdr:to>
    <xdr:sp>
      <xdr:nvSpPr>
        <xdr:cNvPr id="14" name="Line 19"/>
        <xdr:cNvSpPr>
          <a:spLocks/>
        </xdr:cNvSpPr>
      </xdr:nvSpPr>
      <xdr:spPr>
        <a:xfrm>
          <a:off x="556260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28</xdr:row>
      <xdr:rowOff>133350</xdr:rowOff>
    </xdr:to>
    <xdr:graphicFrame>
      <xdr:nvGraphicFramePr>
        <xdr:cNvPr id="15" name="Chart 20"/>
        <xdr:cNvGraphicFramePr/>
      </xdr:nvGraphicFramePr>
      <xdr:xfrm>
        <a:off x="6896100" y="628650"/>
        <a:ext cx="0" cy="742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38100</xdr:colOff>
      <xdr:row>2</xdr:row>
      <xdr:rowOff>19050</xdr:rowOff>
    </xdr:from>
    <xdr:to>
      <xdr:col>26</xdr:col>
      <xdr:colOff>581025</xdr:colOff>
      <xdr:row>19</xdr:row>
      <xdr:rowOff>247650</xdr:rowOff>
    </xdr:to>
    <xdr:graphicFrame>
      <xdr:nvGraphicFramePr>
        <xdr:cNvPr id="16" name="Chart 21"/>
        <xdr:cNvGraphicFramePr/>
      </xdr:nvGraphicFramePr>
      <xdr:xfrm>
        <a:off x="6934200" y="647700"/>
        <a:ext cx="6638925" cy="5038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38100</xdr:colOff>
      <xdr:row>37</xdr:row>
      <xdr:rowOff>0</xdr:rowOff>
    </xdr:from>
    <xdr:to>
      <xdr:col>26</xdr:col>
      <xdr:colOff>581025</xdr:colOff>
      <xdr:row>55</xdr:row>
      <xdr:rowOff>142875</xdr:rowOff>
    </xdr:to>
    <xdr:graphicFrame>
      <xdr:nvGraphicFramePr>
        <xdr:cNvPr id="17" name="Chart 22"/>
        <xdr:cNvGraphicFramePr/>
      </xdr:nvGraphicFramePr>
      <xdr:xfrm>
        <a:off x="6934200" y="10487025"/>
        <a:ext cx="6638925" cy="4991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28575</xdr:colOff>
      <xdr:row>74</xdr:row>
      <xdr:rowOff>0</xdr:rowOff>
    </xdr:from>
    <xdr:to>
      <xdr:col>26</xdr:col>
      <xdr:colOff>571500</xdr:colOff>
      <xdr:row>92</xdr:row>
      <xdr:rowOff>161925</xdr:rowOff>
    </xdr:to>
    <xdr:graphicFrame>
      <xdr:nvGraphicFramePr>
        <xdr:cNvPr id="18" name="Chart 23"/>
        <xdr:cNvGraphicFramePr/>
      </xdr:nvGraphicFramePr>
      <xdr:xfrm>
        <a:off x="6924675" y="20335875"/>
        <a:ext cx="6638925" cy="4953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19050</xdr:colOff>
      <xdr:row>109</xdr:row>
      <xdr:rowOff>0</xdr:rowOff>
    </xdr:from>
    <xdr:to>
      <xdr:col>26</xdr:col>
      <xdr:colOff>590550</xdr:colOff>
      <xdr:row>127</xdr:row>
      <xdr:rowOff>152400</xdr:rowOff>
    </xdr:to>
    <xdr:graphicFrame>
      <xdr:nvGraphicFramePr>
        <xdr:cNvPr id="19" name="Chart 24"/>
        <xdr:cNvGraphicFramePr/>
      </xdr:nvGraphicFramePr>
      <xdr:xfrm>
        <a:off x="6915150" y="29651325"/>
        <a:ext cx="6667500" cy="5219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62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62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5562600" y="2609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76</xdr:row>
      <xdr:rowOff>0</xdr:rowOff>
    </xdr:from>
    <xdr:to>
      <xdr:col>12</xdr:col>
      <xdr:colOff>190500</xdr:colOff>
      <xdr:row>76</xdr:row>
      <xdr:rowOff>0</xdr:rowOff>
    </xdr:to>
    <xdr:sp>
      <xdr:nvSpPr>
        <xdr:cNvPr id="5" name="Line 5"/>
        <xdr:cNvSpPr>
          <a:spLocks/>
        </xdr:cNvSpPr>
      </xdr:nvSpPr>
      <xdr:spPr>
        <a:xfrm>
          <a:off x="5562600" y="20964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69056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9056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9056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9056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136</xdr:row>
      <xdr:rowOff>0</xdr:rowOff>
    </xdr:from>
    <xdr:to>
      <xdr:col>16</xdr:col>
      <xdr:colOff>0</xdr:colOff>
      <xdr:row>174</xdr:row>
      <xdr:rowOff>0</xdr:rowOff>
    </xdr:to>
    <xdr:graphicFrame>
      <xdr:nvGraphicFramePr>
        <xdr:cNvPr id="10" name="Chart 10"/>
        <xdr:cNvGraphicFramePr/>
      </xdr:nvGraphicFramePr>
      <xdr:xfrm>
        <a:off x="6905625" y="36680775"/>
        <a:ext cx="0" cy="1005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101</xdr:row>
      <xdr:rowOff>0</xdr:rowOff>
    </xdr:from>
    <xdr:to>
      <xdr:col>16</xdr:col>
      <xdr:colOff>0</xdr:colOff>
      <xdr:row>248</xdr:row>
      <xdr:rowOff>9525</xdr:rowOff>
    </xdr:to>
    <xdr:graphicFrame>
      <xdr:nvGraphicFramePr>
        <xdr:cNvPr id="11" name="Chart 11"/>
        <xdr:cNvGraphicFramePr/>
      </xdr:nvGraphicFramePr>
      <xdr:xfrm>
        <a:off x="6905625" y="27393900"/>
        <a:ext cx="0" cy="39852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114300</xdr:colOff>
      <xdr:row>106</xdr:row>
      <xdr:rowOff>0</xdr:rowOff>
    </xdr:from>
    <xdr:to>
      <xdr:col>12</xdr:col>
      <xdr:colOff>190500</xdr:colOff>
      <xdr:row>106</xdr:row>
      <xdr:rowOff>0</xdr:rowOff>
    </xdr:to>
    <xdr:sp>
      <xdr:nvSpPr>
        <xdr:cNvPr id="12" name="Line 12"/>
        <xdr:cNvSpPr>
          <a:spLocks/>
        </xdr:cNvSpPr>
      </xdr:nvSpPr>
      <xdr:spPr>
        <a:xfrm>
          <a:off x="5562600" y="28965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255</xdr:row>
      <xdr:rowOff>0</xdr:rowOff>
    </xdr:from>
    <xdr:to>
      <xdr:col>16</xdr:col>
      <xdr:colOff>0</xdr:colOff>
      <xdr:row>257</xdr:row>
      <xdr:rowOff>0</xdr:rowOff>
    </xdr:to>
    <xdr:graphicFrame>
      <xdr:nvGraphicFramePr>
        <xdr:cNvPr id="13" name="Chart 13"/>
        <xdr:cNvGraphicFramePr/>
      </xdr:nvGraphicFramePr>
      <xdr:xfrm>
        <a:off x="6905625" y="69037200"/>
        <a:ext cx="0" cy="552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562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15" name="Chart 15"/>
        <xdr:cNvGraphicFramePr/>
      </xdr:nvGraphicFramePr>
      <xdr:xfrm>
        <a:off x="6905625" y="9839325"/>
        <a:ext cx="0" cy="7734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114300</xdr:colOff>
      <xdr:row>34</xdr:row>
      <xdr:rowOff>247650</xdr:rowOff>
    </xdr:from>
    <xdr:to>
      <xdr:col>12</xdr:col>
      <xdr:colOff>190500</xdr:colOff>
      <xdr:row>34</xdr:row>
      <xdr:rowOff>247650</xdr:rowOff>
    </xdr:to>
    <xdr:sp>
      <xdr:nvSpPr>
        <xdr:cNvPr id="16" name="Line 16"/>
        <xdr:cNvSpPr>
          <a:spLocks/>
        </xdr:cNvSpPr>
      </xdr:nvSpPr>
      <xdr:spPr>
        <a:xfrm>
          <a:off x="5562600" y="9401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208</xdr:row>
      <xdr:rowOff>247650</xdr:rowOff>
    </xdr:from>
    <xdr:to>
      <xdr:col>12</xdr:col>
      <xdr:colOff>190500</xdr:colOff>
      <xdr:row>208</xdr:row>
      <xdr:rowOff>247650</xdr:rowOff>
    </xdr:to>
    <xdr:sp>
      <xdr:nvSpPr>
        <xdr:cNvPr id="17" name="Line 17"/>
        <xdr:cNvSpPr>
          <a:spLocks/>
        </xdr:cNvSpPr>
      </xdr:nvSpPr>
      <xdr:spPr>
        <a:xfrm>
          <a:off x="5562600" y="56111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</xdr:row>
      <xdr:rowOff>247650</xdr:rowOff>
    </xdr:from>
    <xdr:to>
      <xdr:col>12</xdr:col>
      <xdr:colOff>190500</xdr:colOff>
      <xdr:row>2</xdr:row>
      <xdr:rowOff>247650</xdr:rowOff>
    </xdr:to>
    <xdr:sp>
      <xdr:nvSpPr>
        <xdr:cNvPr id="18" name="Line 18"/>
        <xdr:cNvSpPr>
          <a:spLocks/>
        </xdr:cNvSpPr>
      </xdr:nvSpPr>
      <xdr:spPr>
        <a:xfrm>
          <a:off x="556260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138</xdr:row>
      <xdr:rowOff>247650</xdr:rowOff>
    </xdr:from>
    <xdr:to>
      <xdr:col>12</xdr:col>
      <xdr:colOff>190500</xdr:colOff>
      <xdr:row>138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5562600" y="37557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66</xdr:row>
      <xdr:rowOff>247650</xdr:rowOff>
    </xdr:from>
    <xdr:to>
      <xdr:col>12</xdr:col>
      <xdr:colOff>190500</xdr:colOff>
      <xdr:row>66</xdr:row>
      <xdr:rowOff>247650</xdr:rowOff>
    </xdr:to>
    <xdr:sp>
      <xdr:nvSpPr>
        <xdr:cNvPr id="20" name="Line 20"/>
        <xdr:cNvSpPr>
          <a:spLocks/>
        </xdr:cNvSpPr>
      </xdr:nvSpPr>
      <xdr:spPr>
        <a:xfrm>
          <a:off x="5562600" y="18449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176</xdr:row>
      <xdr:rowOff>247650</xdr:rowOff>
    </xdr:from>
    <xdr:to>
      <xdr:col>12</xdr:col>
      <xdr:colOff>190500</xdr:colOff>
      <xdr:row>176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5562600" y="476154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103</xdr:row>
      <xdr:rowOff>247650</xdr:rowOff>
    </xdr:from>
    <xdr:to>
      <xdr:col>12</xdr:col>
      <xdr:colOff>190500</xdr:colOff>
      <xdr:row>103</xdr:row>
      <xdr:rowOff>247650</xdr:rowOff>
    </xdr:to>
    <xdr:sp>
      <xdr:nvSpPr>
        <xdr:cNvPr id="22" name="Line 22"/>
        <xdr:cNvSpPr>
          <a:spLocks/>
        </xdr:cNvSpPr>
      </xdr:nvSpPr>
      <xdr:spPr>
        <a:xfrm>
          <a:off x="5562600" y="28270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245</xdr:row>
      <xdr:rowOff>247650</xdr:rowOff>
    </xdr:from>
    <xdr:to>
      <xdr:col>12</xdr:col>
      <xdr:colOff>190500</xdr:colOff>
      <xdr:row>245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5562600" y="66560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34</xdr:row>
      <xdr:rowOff>257175</xdr:rowOff>
    </xdr:from>
    <xdr:to>
      <xdr:col>12</xdr:col>
      <xdr:colOff>200025</xdr:colOff>
      <xdr:row>34</xdr:row>
      <xdr:rowOff>257175</xdr:rowOff>
    </xdr:to>
    <xdr:sp>
      <xdr:nvSpPr>
        <xdr:cNvPr id="24" name="Line 24"/>
        <xdr:cNvSpPr>
          <a:spLocks/>
        </xdr:cNvSpPr>
      </xdr:nvSpPr>
      <xdr:spPr>
        <a:xfrm>
          <a:off x="5572125" y="9410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208</xdr:row>
      <xdr:rowOff>257175</xdr:rowOff>
    </xdr:from>
    <xdr:to>
      <xdr:col>12</xdr:col>
      <xdr:colOff>200025</xdr:colOff>
      <xdr:row>208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5572125" y="56121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</xdr:row>
      <xdr:rowOff>247650</xdr:rowOff>
    </xdr:from>
    <xdr:to>
      <xdr:col>12</xdr:col>
      <xdr:colOff>190500</xdr:colOff>
      <xdr:row>2</xdr:row>
      <xdr:rowOff>247650</xdr:rowOff>
    </xdr:to>
    <xdr:sp>
      <xdr:nvSpPr>
        <xdr:cNvPr id="26" name="Line 27"/>
        <xdr:cNvSpPr>
          <a:spLocks/>
        </xdr:cNvSpPr>
      </xdr:nvSpPr>
      <xdr:spPr>
        <a:xfrm>
          <a:off x="556260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</xdr:row>
      <xdr:rowOff>247650</xdr:rowOff>
    </xdr:from>
    <xdr:to>
      <xdr:col>12</xdr:col>
      <xdr:colOff>190500</xdr:colOff>
      <xdr:row>2</xdr:row>
      <xdr:rowOff>247650</xdr:rowOff>
    </xdr:to>
    <xdr:sp>
      <xdr:nvSpPr>
        <xdr:cNvPr id="27" name="Line 28"/>
        <xdr:cNvSpPr>
          <a:spLocks/>
        </xdr:cNvSpPr>
      </xdr:nvSpPr>
      <xdr:spPr>
        <a:xfrm>
          <a:off x="556260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2</xdr:row>
      <xdr:rowOff>247650</xdr:rowOff>
    </xdr:from>
    <xdr:to>
      <xdr:col>12</xdr:col>
      <xdr:colOff>200025</xdr:colOff>
      <xdr:row>2</xdr:row>
      <xdr:rowOff>247650</xdr:rowOff>
    </xdr:to>
    <xdr:sp>
      <xdr:nvSpPr>
        <xdr:cNvPr id="28" name="Line 29"/>
        <xdr:cNvSpPr>
          <a:spLocks/>
        </xdr:cNvSpPr>
      </xdr:nvSpPr>
      <xdr:spPr>
        <a:xfrm>
          <a:off x="5572125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138</xdr:row>
      <xdr:rowOff>247650</xdr:rowOff>
    </xdr:from>
    <xdr:to>
      <xdr:col>12</xdr:col>
      <xdr:colOff>190500</xdr:colOff>
      <xdr:row>138</xdr:row>
      <xdr:rowOff>247650</xdr:rowOff>
    </xdr:to>
    <xdr:sp>
      <xdr:nvSpPr>
        <xdr:cNvPr id="29" name="Line 30"/>
        <xdr:cNvSpPr>
          <a:spLocks/>
        </xdr:cNvSpPr>
      </xdr:nvSpPr>
      <xdr:spPr>
        <a:xfrm>
          <a:off x="5562600" y="37557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138</xdr:row>
      <xdr:rowOff>247650</xdr:rowOff>
    </xdr:from>
    <xdr:to>
      <xdr:col>12</xdr:col>
      <xdr:colOff>190500</xdr:colOff>
      <xdr:row>138</xdr:row>
      <xdr:rowOff>247650</xdr:rowOff>
    </xdr:to>
    <xdr:sp>
      <xdr:nvSpPr>
        <xdr:cNvPr id="30" name="Line 31"/>
        <xdr:cNvSpPr>
          <a:spLocks/>
        </xdr:cNvSpPr>
      </xdr:nvSpPr>
      <xdr:spPr>
        <a:xfrm>
          <a:off x="5562600" y="37557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138</xdr:row>
      <xdr:rowOff>247650</xdr:rowOff>
    </xdr:from>
    <xdr:to>
      <xdr:col>12</xdr:col>
      <xdr:colOff>190500</xdr:colOff>
      <xdr:row>138</xdr:row>
      <xdr:rowOff>247650</xdr:rowOff>
    </xdr:to>
    <xdr:sp>
      <xdr:nvSpPr>
        <xdr:cNvPr id="31" name="Line 32"/>
        <xdr:cNvSpPr>
          <a:spLocks/>
        </xdr:cNvSpPr>
      </xdr:nvSpPr>
      <xdr:spPr>
        <a:xfrm>
          <a:off x="5562600" y="37557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138</xdr:row>
      <xdr:rowOff>247650</xdr:rowOff>
    </xdr:from>
    <xdr:to>
      <xdr:col>12</xdr:col>
      <xdr:colOff>200025</xdr:colOff>
      <xdr:row>138</xdr:row>
      <xdr:rowOff>247650</xdr:rowOff>
    </xdr:to>
    <xdr:sp>
      <xdr:nvSpPr>
        <xdr:cNvPr id="32" name="Line 33"/>
        <xdr:cNvSpPr>
          <a:spLocks/>
        </xdr:cNvSpPr>
      </xdr:nvSpPr>
      <xdr:spPr>
        <a:xfrm>
          <a:off x="5572125" y="37557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66</xdr:row>
      <xdr:rowOff>247650</xdr:rowOff>
    </xdr:from>
    <xdr:to>
      <xdr:col>12</xdr:col>
      <xdr:colOff>190500</xdr:colOff>
      <xdr:row>66</xdr:row>
      <xdr:rowOff>247650</xdr:rowOff>
    </xdr:to>
    <xdr:sp>
      <xdr:nvSpPr>
        <xdr:cNvPr id="33" name="Line 34"/>
        <xdr:cNvSpPr>
          <a:spLocks/>
        </xdr:cNvSpPr>
      </xdr:nvSpPr>
      <xdr:spPr>
        <a:xfrm>
          <a:off x="5562600" y="18449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66</xdr:row>
      <xdr:rowOff>247650</xdr:rowOff>
    </xdr:from>
    <xdr:to>
      <xdr:col>12</xdr:col>
      <xdr:colOff>190500</xdr:colOff>
      <xdr:row>66</xdr:row>
      <xdr:rowOff>247650</xdr:rowOff>
    </xdr:to>
    <xdr:sp>
      <xdr:nvSpPr>
        <xdr:cNvPr id="34" name="Line 35"/>
        <xdr:cNvSpPr>
          <a:spLocks/>
        </xdr:cNvSpPr>
      </xdr:nvSpPr>
      <xdr:spPr>
        <a:xfrm>
          <a:off x="5562600" y="18449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66</xdr:row>
      <xdr:rowOff>247650</xdr:rowOff>
    </xdr:from>
    <xdr:to>
      <xdr:col>12</xdr:col>
      <xdr:colOff>190500</xdr:colOff>
      <xdr:row>66</xdr:row>
      <xdr:rowOff>247650</xdr:rowOff>
    </xdr:to>
    <xdr:sp>
      <xdr:nvSpPr>
        <xdr:cNvPr id="35" name="Line 36"/>
        <xdr:cNvSpPr>
          <a:spLocks/>
        </xdr:cNvSpPr>
      </xdr:nvSpPr>
      <xdr:spPr>
        <a:xfrm>
          <a:off x="5562600" y="18449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66</xdr:row>
      <xdr:rowOff>247650</xdr:rowOff>
    </xdr:from>
    <xdr:to>
      <xdr:col>12</xdr:col>
      <xdr:colOff>190500</xdr:colOff>
      <xdr:row>66</xdr:row>
      <xdr:rowOff>247650</xdr:rowOff>
    </xdr:to>
    <xdr:sp>
      <xdr:nvSpPr>
        <xdr:cNvPr id="36" name="Line 37"/>
        <xdr:cNvSpPr>
          <a:spLocks/>
        </xdr:cNvSpPr>
      </xdr:nvSpPr>
      <xdr:spPr>
        <a:xfrm>
          <a:off x="5562600" y="18449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66</xdr:row>
      <xdr:rowOff>257175</xdr:rowOff>
    </xdr:from>
    <xdr:to>
      <xdr:col>12</xdr:col>
      <xdr:colOff>209550</xdr:colOff>
      <xdr:row>66</xdr:row>
      <xdr:rowOff>257175</xdr:rowOff>
    </xdr:to>
    <xdr:sp>
      <xdr:nvSpPr>
        <xdr:cNvPr id="37" name="Line 38"/>
        <xdr:cNvSpPr>
          <a:spLocks/>
        </xdr:cNvSpPr>
      </xdr:nvSpPr>
      <xdr:spPr>
        <a:xfrm>
          <a:off x="5581650" y="18459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176</xdr:row>
      <xdr:rowOff>247650</xdr:rowOff>
    </xdr:from>
    <xdr:to>
      <xdr:col>12</xdr:col>
      <xdr:colOff>190500</xdr:colOff>
      <xdr:row>176</xdr:row>
      <xdr:rowOff>247650</xdr:rowOff>
    </xdr:to>
    <xdr:sp>
      <xdr:nvSpPr>
        <xdr:cNvPr id="38" name="Line 39"/>
        <xdr:cNvSpPr>
          <a:spLocks/>
        </xdr:cNvSpPr>
      </xdr:nvSpPr>
      <xdr:spPr>
        <a:xfrm>
          <a:off x="5562600" y="476154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176</xdr:row>
      <xdr:rowOff>247650</xdr:rowOff>
    </xdr:from>
    <xdr:to>
      <xdr:col>12</xdr:col>
      <xdr:colOff>190500</xdr:colOff>
      <xdr:row>176</xdr:row>
      <xdr:rowOff>247650</xdr:rowOff>
    </xdr:to>
    <xdr:sp>
      <xdr:nvSpPr>
        <xdr:cNvPr id="39" name="Line 40"/>
        <xdr:cNvSpPr>
          <a:spLocks/>
        </xdr:cNvSpPr>
      </xdr:nvSpPr>
      <xdr:spPr>
        <a:xfrm>
          <a:off x="5562600" y="476154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176</xdr:row>
      <xdr:rowOff>247650</xdr:rowOff>
    </xdr:from>
    <xdr:to>
      <xdr:col>12</xdr:col>
      <xdr:colOff>190500</xdr:colOff>
      <xdr:row>176</xdr:row>
      <xdr:rowOff>247650</xdr:rowOff>
    </xdr:to>
    <xdr:sp>
      <xdr:nvSpPr>
        <xdr:cNvPr id="40" name="Line 41"/>
        <xdr:cNvSpPr>
          <a:spLocks/>
        </xdr:cNvSpPr>
      </xdr:nvSpPr>
      <xdr:spPr>
        <a:xfrm>
          <a:off x="5562600" y="476154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176</xdr:row>
      <xdr:rowOff>247650</xdr:rowOff>
    </xdr:from>
    <xdr:to>
      <xdr:col>12</xdr:col>
      <xdr:colOff>190500</xdr:colOff>
      <xdr:row>176</xdr:row>
      <xdr:rowOff>247650</xdr:rowOff>
    </xdr:to>
    <xdr:sp>
      <xdr:nvSpPr>
        <xdr:cNvPr id="41" name="Line 42"/>
        <xdr:cNvSpPr>
          <a:spLocks/>
        </xdr:cNvSpPr>
      </xdr:nvSpPr>
      <xdr:spPr>
        <a:xfrm>
          <a:off x="5562600" y="476154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176</xdr:row>
      <xdr:rowOff>247650</xdr:rowOff>
    </xdr:from>
    <xdr:to>
      <xdr:col>12</xdr:col>
      <xdr:colOff>190500</xdr:colOff>
      <xdr:row>176</xdr:row>
      <xdr:rowOff>247650</xdr:rowOff>
    </xdr:to>
    <xdr:sp>
      <xdr:nvSpPr>
        <xdr:cNvPr id="42" name="Line 43"/>
        <xdr:cNvSpPr>
          <a:spLocks/>
        </xdr:cNvSpPr>
      </xdr:nvSpPr>
      <xdr:spPr>
        <a:xfrm>
          <a:off x="5562600" y="476154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176</xdr:row>
      <xdr:rowOff>257175</xdr:rowOff>
    </xdr:from>
    <xdr:to>
      <xdr:col>12</xdr:col>
      <xdr:colOff>209550</xdr:colOff>
      <xdr:row>176</xdr:row>
      <xdr:rowOff>257175</xdr:rowOff>
    </xdr:to>
    <xdr:sp>
      <xdr:nvSpPr>
        <xdr:cNvPr id="43" name="Line 44"/>
        <xdr:cNvSpPr>
          <a:spLocks/>
        </xdr:cNvSpPr>
      </xdr:nvSpPr>
      <xdr:spPr>
        <a:xfrm>
          <a:off x="5581650" y="47625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103</xdr:row>
      <xdr:rowOff>247650</xdr:rowOff>
    </xdr:from>
    <xdr:to>
      <xdr:col>12</xdr:col>
      <xdr:colOff>190500</xdr:colOff>
      <xdr:row>103</xdr:row>
      <xdr:rowOff>247650</xdr:rowOff>
    </xdr:to>
    <xdr:sp>
      <xdr:nvSpPr>
        <xdr:cNvPr id="44" name="Line 45"/>
        <xdr:cNvSpPr>
          <a:spLocks/>
        </xdr:cNvSpPr>
      </xdr:nvSpPr>
      <xdr:spPr>
        <a:xfrm>
          <a:off x="5562600" y="28270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103</xdr:row>
      <xdr:rowOff>247650</xdr:rowOff>
    </xdr:from>
    <xdr:to>
      <xdr:col>12</xdr:col>
      <xdr:colOff>190500</xdr:colOff>
      <xdr:row>103</xdr:row>
      <xdr:rowOff>247650</xdr:rowOff>
    </xdr:to>
    <xdr:sp>
      <xdr:nvSpPr>
        <xdr:cNvPr id="45" name="Line 46"/>
        <xdr:cNvSpPr>
          <a:spLocks/>
        </xdr:cNvSpPr>
      </xdr:nvSpPr>
      <xdr:spPr>
        <a:xfrm>
          <a:off x="5562600" y="28270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103</xdr:row>
      <xdr:rowOff>247650</xdr:rowOff>
    </xdr:from>
    <xdr:to>
      <xdr:col>12</xdr:col>
      <xdr:colOff>190500</xdr:colOff>
      <xdr:row>103</xdr:row>
      <xdr:rowOff>247650</xdr:rowOff>
    </xdr:to>
    <xdr:sp>
      <xdr:nvSpPr>
        <xdr:cNvPr id="46" name="Line 47"/>
        <xdr:cNvSpPr>
          <a:spLocks/>
        </xdr:cNvSpPr>
      </xdr:nvSpPr>
      <xdr:spPr>
        <a:xfrm>
          <a:off x="5562600" y="28270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103</xdr:row>
      <xdr:rowOff>247650</xdr:rowOff>
    </xdr:from>
    <xdr:to>
      <xdr:col>12</xdr:col>
      <xdr:colOff>190500</xdr:colOff>
      <xdr:row>103</xdr:row>
      <xdr:rowOff>247650</xdr:rowOff>
    </xdr:to>
    <xdr:sp>
      <xdr:nvSpPr>
        <xdr:cNvPr id="47" name="Line 48"/>
        <xdr:cNvSpPr>
          <a:spLocks/>
        </xdr:cNvSpPr>
      </xdr:nvSpPr>
      <xdr:spPr>
        <a:xfrm>
          <a:off x="5562600" y="28270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103</xdr:row>
      <xdr:rowOff>247650</xdr:rowOff>
    </xdr:from>
    <xdr:to>
      <xdr:col>12</xdr:col>
      <xdr:colOff>190500</xdr:colOff>
      <xdr:row>103</xdr:row>
      <xdr:rowOff>247650</xdr:rowOff>
    </xdr:to>
    <xdr:sp>
      <xdr:nvSpPr>
        <xdr:cNvPr id="48" name="Line 49"/>
        <xdr:cNvSpPr>
          <a:spLocks/>
        </xdr:cNvSpPr>
      </xdr:nvSpPr>
      <xdr:spPr>
        <a:xfrm>
          <a:off x="5562600" y="28270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103</xdr:row>
      <xdr:rowOff>247650</xdr:rowOff>
    </xdr:from>
    <xdr:to>
      <xdr:col>12</xdr:col>
      <xdr:colOff>190500</xdr:colOff>
      <xdr:row>103</xdr:row>
      <xdr:rowOff>247650</xdr:rowOff>
    </xdr:to>
    <xdr:sp>
      <xdr:nvSpPr>
        <xdr:cNvPr id="49" name="Line 50"/>
        <xdr:cNvSpPr>
          <a:spLocks/>
        </xdr:cNvSpPr>
      </xdr:nvSpPr>
      <xdr:spPr>
        <a:xfrm>
          <a:off x="5562600" y="28270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103</xdr:row>
      <xdr:rowOff>257175</xdr:rowOff>
    </xdr:from>
    <xdr:to>
      <xdr:col>12</xdr:col>
      <xdr:colOff>209550</xdr:colOff>
      <xdr:row>103</xdr:row>
      <xdr:rowOff>257175</xdr:rowOff>
    </xdr:to>
    <xdr:sp>
      <xdr:nvSpPr>
        <xdr:cNvPr id="50" name="Line 51"/>
        <xdr:cNvSpPr>
          <a:spLocks/>
        </xdr:cNvSpPr>
      </xdr:nvSpPr>
      <xdr:spPr>
        <a:xfrm>
          <a:off x="5581650" y="282797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245</xdr:row>
      <xdr:rowOff>247650</xdr:rowOff>
    </xdr:from>
    <xdr:to>
      <xdr:col>12</xdr:col>
      <xdr:colOff>190500</xdr:colOff>
      <xdr:row>245</xdr:row>
      <xdr:rowOff>247650</xdr:rowOff>
    </xdr:to>
    <xdr:sp>
      <xdr:nvSpPr>
        <xdr:cNvPr id="51" name="Line 52"/>
        <xdr:cNvSpPr>
          <a:spLocks/>
        </xdr:cNvSpPr>
      </xdr:nvSpPr>
      <xdr:spPr>
        <a:xfrm>
          <a:off x="5562600" y="66560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245</xdr:row>
      <xdr:rowOff>247650</xdr:rowOff>
    </xdr:from>
    <xdr:to>
      <xdr:col>12</xdr:col>
      <xdr:colOff>190500</xdr:colOff>
      <xdr:row>245</xdr:row>
      <xdr:rowOff>247650</xdr:rowOff>
    </xdr:to>
    <xdr:sp>
      <xdr:nvSpPr>
        <xdr:cNvPr id="52" name="Line 53"/>
        <xdr:cNvSpPr>
          <a:spLocks/>
        </xdr:cNvSpPr>
      </xdr:nvSpPr>
      <xdr:spPr>
        <a:xfrm>
          <a:off x="5562600" y="66560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245</xdr:row>
      <xdr:rowOff>247650</xdr:rowOff>
    </xdr:from>
    <xdr:to>
      <xdr:col>12</xdr:col>
      <xdr:colOff>190500</xdr:colOff>
      <xdr:row>245</xdr:row>
      <xdr:rowOff>247650</xdr:rowOff>
    </xdr:to>
    <xdr:sp>
      <xdr:nvSpPr>
        <xdr:cNvPr id="53" name="Line 54"/>
        <xdr:cNvSpPr>
          <a:spLocks/>
        </xdr:cNvSpPr>
      </xdr:nvSpPr>
      <xdr:spPr>
        <a:xfrm>
          <a:off x="5562600" y="66560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245</xdr:row>
      <xdr:rowOff>247650</xdr:rowOff>
    </xdr:from>
    <xdr:to>
      <xdr:col>12</xdr:col>
      <xdr:colOff>190500</xdr:colOff>
      <xdr:row>245</xdr:row>
      <xdr:rowOff>247650</xdr:rowOff>
    </xdr:to>
    <xdr:sp>
      <xdr:nvSpPr>
        <xdr:cNvPr id="54" name="Line 55"/>
        <xdr:cNvSpPr>
          <a:spLocks/>
        </xdr:cNvSpPr>
      </xdr:nvSpPr>
      <xdr:spPr>
        <a:xfrm>
          <a:off x="5562600" y="66560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245</xdr:row>
      <xdr:rowOff>247650</xdr:rowOff>
    </xdr:from>
    <xdr:to>
      <xdr:col>12</xdr:col>
      <xdr:colOff>190500</xdr:colOff>
      <xdr:row>245</xdr:row>
      <xdr:rowOff>247650</xdr:rowOff>
    </xdr:to>
    <xdr:sp>
      <xdr:nvSpPr>
        <xdr:cNvPr id="55" name="Line 56"/>
        <xdr:cNvSpPr>
          <a:spLocks/>
        </xdr:cNvSpPr>
      </xdr:nvSpPr>
      <xdr:spPr>
        <a:xfrm>
          <a:off x="5562600" y="66560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245</xdr:row>
      <xdr:rowOff>247650</xdr:rowOff>
    </xdr:from>
    <xdr:to>
      <xdr:col>12</xdr:col>
      <xdr:colOff>190500</xdr:colOff>
      <xdr:row>245</xdr:row>
      <xdr:rowOff>247650</xdr:rowOff>
    </xdr:to>
    <xdr:sp>
      <xdr:nvSpPr>
        <xdr:cNvPr id="56" name="Line 57"/>
        <xdr:cNvSpPr>
          <a:spLocks/>
        </xdr:cNvSpPr>
      </xdr:nvSpPr>
      <xdr:spPr>
        <a:xfrm>
          <a:off x="5562600" y="66560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245</xdr:row>
      <xdr:rowOff>247650</xdr:rowOff>
    </xdr:from>
    <xdr:to>
      <xdr:col>12</xdr:col>
      <xdr:colOff>190500</xdr:colOff>
      <xdr:row>245</xdr:row>
      <xdr:rowOff>247650</xdr:rowOff>
    </xdr:to>
    <xdr:sp>
      <xdr:nvSpPr>
        <xdr:cNvPr id="57" name="Line 58"/>
        <xdr:cNvSpPr>
          <a:spLocks/>
        </xdr:cNvSpPr>
      </xdr:nvSpPr>
      <xdr:spPr>
        <a:xfrm>
          <a:off x="5562600" y="66560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245</xdr:row>
      <xdr:rowOff>247650</xdr:rowOff>
    </xdr:from>
    <xdr:to>
      <xdr:col>12</xdr:col>
      <xdr:colOff>209550</xdr:colOff>
      <xdr:row>245</xdr:row>
      <xdr:rowOff>247650</xdr:rowOff>
    </xdr:to>
    <xdr:sp>
      <xdr:nvSpPr>
        <xdr:cNvPr id="58" name="Line 59"/>
        <xdr:cNvSpPr>
          <a:spLocks/>
        </xdr:cNvSpPr>
      </xdr:nvSpPr>
      <xdr:spPr>
        <a:xfrm>
          <a:off x="5581650" y="66560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238125</xdr:colOff>
      <xdr:row>49</xdr:row>
      <xdr:rowOff>133350</xdr:rowOff>
    </xdr:from>
    <xdr:to>
      <xdr:col>14</xdr:col>
      <xdr:colOff>171450</xdr:colOff>
      <xdr:row>63</xdr:row>
      <xdr:rowOff>238125</xdr:rowOff>
    </xdr:to>
    <xdr:graphicFrame>
      <xdr:nvGraphicFramePr>
        <xdr:cNvPr id="59" name="Chart 60"/>
        <xdr:cNvGraphicFramePr/>
      </xdr:nvGraphicFramePr>
      <xdr:xfrm>
        <a:off x="238125" y="13563600"/>
        <a:ext cx="6229350" cy="3971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209550</xdr:colOff>
      <xdr:row>229</xdr:row>
      <xdr:rowOff>266700</xdr:rowOff>
    </xdr:from>
    <xdr:to>
      <xdr:col>14</xdr:col>
      <xdr:colOff>257175</xdr:colOff>
      <xdr:row>242</xdr:row>
      <xdr:rowOff>257175</xdr:rowOff>
    </xdr:to>
    <xdr:graphicFrame>
      <xdr:nvGraphicFramePr>
        <xdr:cNvPr id="60" name="Chart 61"/>
        <xdr:cNvGraphicFramePr/>
      </xdr:nvGraphicFramePr>
      <xdr:xfrm>
        <a:off x="209550" y="62083950"/>
        <a:ext cx="6343650" cy="3581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152400</xdr:colOff>
      <xdr:row>16</xdr:row>
      <xdr:rowOff>57150</xdr:rowOff>
    </xdr:from>
    <xdr:to>
      <xdr:col>14</xdr:col>
      <xdr:colOff>190500</xdr:colOff>
      <xdr:row>31</xdr:row>
      <xdr:rowOff>190500</xdr:rowOff>
    </xdr:to>
    <xdr:graphicFrame>
      <xdr:nvGraphicFramePr>
        <xdr:cNvPr id="61" name="Chart 62"/>
        <xdr:cNvGraphicFramePr/>
      </xdr:nvGraphicFramePr>
      <xdr:xfrm>
        <a:off x="152400" y="4467225"/>
        <a:ext cx="6334125" cy="3990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257175</xdr:colOff>
      <xdr:row>158</xdr:row>
      <xdr:rowOff>76200</xdr:rowOff>
    </xdr:from>
    <xdr:to>
      <xdr:col>15</xdr:col>
      <xdr:colOff>0</xdr:colOff>
      <xdr:row>173</xdr:row>
      <xdr:rowOff>209550</xdr:rowOff>
    </xdr:to>
    <xdr:graphicFrame>
      <xdr:nvGraphicFramePr>
        <xdr:cNvPr id="62" name="Chart 63"/>
        <xdr:cNvGraphicFramePr/>
      </xdr:nvGraphicFramePr>
      <xdr:xfrm>
        <a:off x="257175" y="42700575"/>
        <a:ext cx="6343650" cy="3990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209550</xdr:colOff>
      <xdr:row>84</xdr:row>
      <xdr:rowOff>161925</xdr:rowOff>
    </xdr:from>
    <xdr:to>
      <xdr:col>14</xdr:col>
      <xdr:colOff>257175</xdr:colOff>
      <xdr:row>100</xdr:row>
      <xdr:rowOff>200025</xdr:rowOff>
    </xdr:to>
    <xdr:graphicFrame>
      <xdr:nvGraphicFramePr>
        <xdr:cNvPr id="63" name="Chart 64"/>
        <xdr:cNvGraphicFramePr/>
      </xdr:nvGraphicFramePr>
      <xdr:xfrm>
        <a:off x="209550" y="23183850"/>
        <a:ext cx="6343650" cy="4152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161925</xdr:colOff>
      <xdr:row>190</xdr:row>
      <xdr:rowOff>66675</xdr:rowOff>
    </xdr:from>
    <xdr:to>
      <xdr:col>14</xdr:col>
      <xdr:colOff>209550</xdr:colOff>
      <xdr:row>205</xdr:row>
      <xdr:rowOff>219075</xdr:rowOff>
    </xdr:to>
    <xdr:graphicFrame>
      <xdr:nvGraphicFramePr>
        <xdr:cNvPr id="64" name="Chart 65"/>
        <xdr:cNvGraphicFramePr/>
      </xdr:nvGraphicFramePr>
      <xdr:xfrm>
        <a:off x="161925" y="51187350"/>
        <a:ext cx="6343650" cy="4010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171450</xdr:colOff>
      <xdr:row>120</xdr:row>
      <xdr:rowOff>19050</xdr:rowOff>
    </xdr:from>
    <xdr:to>
      <xdr:col>14</xdr:col>
      <xdr:colOff>266700</xdr:colOff>
      <xdr:row>135</xdr:row>
      <xdr:rowOff>180975</xdr:rowOff>
    </xdr:to>
    <xdr:graphicFrame>
      <xdr:nvGraphicFramePr>
        <xdr:cNvPr id="65" name="Chart 66"/>
        <xdr:cNvGraphicFramePr/>
      </xdr:nvGraphicFramePr>
      <xdr:xfrm>
        <a:off x="171450" y="32585025"/>
        <a:ext cx="6391275" cy="4019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190500</xdr:colOff>
      <xdr:row>260</xdr:row>
      <xdr:rowOff>19050</xdr:rowOff>
    </xdr:from>
    <xdr:to>
      <xdr:col>14</xdr:col>
      <xdr:colOff>238125</xdr:colOff>
      <xdr:row>274</xdr:row>
      <xdr:rowOff>180975</xdr:rowOff>
    </xdr:to>
    <xdr:graphicFrame>
      <xdr:nvGraphicFramePr>
        <xdr:cNvPr id="66" name="Chart 67"/>
        <xdr:cNvGraphicFramePr/>
      </xdr:nvGraphicFramePr>
      <xdr:xfrm>
        <a:off x="190500" y="70437375"/>
        <a:ext cx="6343650" cy="4029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123825</xdr:colOff>
      <xdr:row>6</xdr:row>
      <xdr:rowOff>0</xdr:rowOff>
    </xdr:from>
    <xdr:to>
      <xdr:col>12</xdr:col>
      <xdr:colOff>200025</xdr:colOff>
      <xdr:row>6</xdr:row>
      <xdr:rowOff>0</xdr:rowOff>
    </xdr:to>
    <xdr:sp>
      <xdr:nvSpPr>
        <xdr:cNvPr id="67" name="Line 68"/>
        <xdr:cNvSpPr>
          <a:spLocks/>
        </xdr:cNvSpPr>
      </xdr:nvSpPr>
      <xdr:spPr>
        <a:xfrm>
          <a:off x="5572125" y="1838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252</xdr:row>
      <xdr:rowOff>0</xdr:rowOff>
    </xdr:from>
    <xdr:to>
      <xdr:col>12</xdr:col>
      <xdr:colOff>190500</xdr:colOff>
      <xdr:row>252</xdr:row>
      <xdr:rowOff>0</xdr:rowOff>
    </xdr:to>
    <xdr:sp>
      <xdr:nvSpPr>
        <xdr:cNvPr id="68" name="Line 69"/>
        <xdr:cNvSpPr>
          <a:spLocks/>
        </xdr:cNvSpPr>
      </xdr:nvSpPr>
      <xdr:spPr>
        <a:xfrm>
          <a:off x="5562600" y="68265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0</xdr:rowOff>
    </xdr:from>
    <xdr:to>
      <xdr:col>14</xdr:col>
      <xdr:colOff>295275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2961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200025</xdr:colOff>
      <xdr:row>1</xdr:row>
      <xdr:rowOff>209550</xdr:rowOff>
    </xdr:from>
    <xdr:to>
      <xdr:col>14</xdr:col>
      <xdr:colOff>295275</xdr:colOff>
      <xdr:row>1</xdr:row>
      <xdr:rowOff>209550</xdr:rowOff>
    </xdr:to>
    <xdr:sp>
      <xdr:nvSpPr>
        <xdr:cNvPr id="2" name="Line 2"/>
        <xdr:cNvSpPr>
          <a:spLocks/>
        </xdr:cNvSpPr>
      </xdr:nvSpPr>
      <xdr:spPr>
        <a:xfrm>
          <a:off x="7296150" y="504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457200</xdr:colOff>
      <xdr:row>36</xdr:row>
      <xdr:rowOff>38100</xdr:rowOff>
    </xdr:from>
    <xdr:to>
      <xdr:col>14</xdr:col>
      <xdr:colOff>466725</xdr:colOff>
      <xdr:row>54</xdr:row>
      <xdr:rowOff>19050</xdr:rowOff>
    </xdr:to>
    <xdr:graphicFrame>
      <xdr:nvGraphicFramePr>
        <xdr:cNvPr id="3" name="Chart 3"/>
        <xdr:cNvGraphicFramePr/>
      </xdr:nvGraphicFramePr>
      <xdr:xfrm>
        <a:off x="1066800" y="10039350"/>
        <a:ext cx="64960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58</xdr:row>
      <xdr:rowOff>200025</xdr:rowOff>
    </xdr:from>
    <xdr:to>
      <xdr:col>14</xdr:col>
      <xdr:colOff>304800</xdr:colOff>
      <xdr:row>58</xdr:row>
      <xdr:rowOff>200025</xdr:rowOff>
    </xdr:to>
    <xdr:sp>
      <xdr:nvSpPr>
        <xdr:cNvPr id="4" name="Line 4"/>
        <xdr:cNvSpPr>
          <a:spLocks/>
        </xdr:cNvSpPr>
      </xdr:nvSpPr>
      <xdr:spPr>
        <a:xfrm>
          <a:off x="7286625" y="16297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</xdr:colOff>
      <xdr:row>96</xdr:row>
      <xdr:rowOff>57150</xdr:rowOff>
    </xdr:from>
    <xdr:to>
      <xdr:col>15</xdr:col>
      <xdr:colOff>114300</xdr:colOff>
      <xdr:row>114</xdr:row>
      <xdr:rowOff>47625</xdr:rowOff>
    </xdr:to>
    <xdr:graphicFrame>
      <xdr:nvGraphicFramePr>
        <xdr:cNvPr id="5" name="Chart 5"/>
        <xdr:cNvGraphicFramePr/>
      </xdr:nvGraphicFramePr>
      <xdr:xfrm>
        <a:off x="1200150" y="26060400"/>
        <a:ext cx="65055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190500</xdr:colOff>
      <xdr:row>118</xdr:row>
      <xdr:rowOff>200025</xdr:rowOff>
    </xdr:from>
    <xdr:to>
      <xdr:col>14</xdr:col>
      <xdr:colOff>304800</xdr:colOff>
      <xdr:row>118</xdr:row>
      <xdr:rowOff>200025</xdr:rowOff>
    </xdr:to>
    <xdr:sp>
      <xdr:nvSpPr>
        <xdr:cNvPr id="6" name="Line 6"/>
        <xdr:cNvSpPr>
          <a:spLocks/>
        </xdr:cNvSpPr>
      </xdr:nvSpPr>
      <xdr:spPr>
        <a:xfrm>
          <a:off x="7286625" y="32299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19050</xdr:colOff>
      <xdr:row>155</xdr:row>
      <xdr:rowOff>47625</xdr:rowOff>
    </xdr:from>
    <xdr:to>
      <xdr:col>15</xdr:col>
      <xdr:colOff>95250</xdr:colOff>
      <xdr:row>173</xdr:row>
      <xdr:rowOff>47625</xdr:rowOff>
    </xdr:to>
    <xdr:graphicFrame>
      <xdr:nvGraphicFramePr>
        <xdr:cNvPr id="7" name="Chart 7"/>
        <xdr:cNvGraphicFramePr/>
      </xdr:nvGraphicFramePr>
      <xdr:xfrm>
        <a:off x="1171575" y="42405300"/>
        <a:ext cx="6515100" cy="497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190500</xdr:colOff>
      <xdr:row>177</xdr:row>
      <xdr:rowOff>200025</xdr:rowOff>
    </xdr:from>
    <xdr:to>
      <xdr:col>14</xdr:col>
      <xdr:colOff>304800</xdr:colOff>
      <xdr:row>177</xdr:row>
      <xdr:rowOff>200025</xdr:rowOff>
    </xdr:to>
    <xdr:sp>
      <xdr:nvSpPr>
        <xdr:cNvPr id="8" name="Line 8"/>
        <xdr:cNvSpPr>
          <a:spLocks/>
        </xdr:cNvSpPr>
      </xdr:nvSpPr>
      <xdr:spPr>
        <a:xfrm>
          <a:off x="7286625" y="48653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215</xdr:row>
      <xdr:rowOff>76200</xdr:rowOff>
    </xdr:from>
    <xdr:to>
      <xdr:col>14</xdr:col>
      <xdr:colOff>381000</xdr:colOff>
      <xdr:row>233</xdr:row>
      <xdr:rowOff>85725</xdr:rowOff>
    </xdr:to>
    <xdr:graphicFrame>
      <xdr:nvGraphicFramePr>
        <xdr:cNvPr id="9" name="Chart 9"/>
        <xdr:cNvGraphicFramePr/>
      </xdr:nvGraphicFramePr>
      <xdr:xfrm>
        <a:off x="1571625" y="59064525"/>
        <a:ext cx="5905500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190500</xdr:colOff>
      <xdr:row>237</xdr:row>
      <xdr:rowOff>200025</xdr:rowOff>
    </xdr:from>
    <xdr:to>
      <xdr:col>14</xdr:col>
      <xdr:colOff>304800</xdr:colOff>
      <xdr:row>237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7286625" y="65284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19050</xdr:colOff>
      <xdr:row>277</xdr:row>
      <xdr:rowOff>57150</xdr:rowOff>
    </xdr:from>
    <xdr:to>
      <xdr:col>14</xdr:col>
      <xdr:colOff>238125</xdr:colOff>
      <xdr:row>295</xdr:row>
      <xdr:rowOff>76200</xdr:rowOff>
    </xdr:to>
    <xdr:graphicFrame>
      <xdr:nvGraphicFramePr>
        <xdr:cNvPr id="11" name="Chart 11"/>
        <xdr:cNvGraphicFramePr/>
      </xdr:nvGraphicFramePr>
      <xdr:xfrm>
        <a:off x="1171575" y="74999850"/>
        <a:ext cx="6162675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190500</xdr:colOff>
      <xdr:row>299</xdr:row>
      <xdr:rowOff>200025</xdr:rowOff>
    </xdr:from>
    <xdr:to>
      <xdr:col>14</xdr:col>
      <xdr:colOff>304800</xdr:colOff>
      <xdr:row>299</xdr:row>
      <xdr:rowOff>200025</xdr:rowOff>
    </xdr:to>
    <xdr:sp>
      <xdr:nvSpPr>
        <xdr:cNvPr id="12" name="Line 12"/>
        <xdr:cNvSpPr>
          <a:spLocks/>
        </xdr:cNvSpPr>
      </xdr:nvSpPr>
      <xdr:spPr>
        <a:xfrm>
          <a:off x="7286625" y="81238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9525</xdr:colOff>
      <xdr:row>336</xdr:row>
      <xdr:rowOff>66675</xdr:rowOff>
    </xdr:from>
    <xdr:to>
      <xdr:col>15</xdr:col>
      <xdr:colOff>114300</xdr:colOff>
      <xdr:row>354</xdr:row>
      <xdr:rowOff>95250</xdr:rowOff>
    </xdr:to>
    <xdr:graphicFrame>
      <xdr:nvGraphicFramePr>
        <xdr:cNvPr id="13" name="Chart 13"/>
        <xdr:cNvGraphicFramePr/>
      </xdr:nvGraphicFramePr>
      <xdr:xfrm>
        <a:off x="1162050" y="90601800"/>
        <a:ext cx="6543675" cy="5000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200025</xdr:colOff>
      <xdr:row>15</xdr:row>
      <xdr:rowOff>209550</xdr:rowOff>
    </xdr:from>
    <xdr:to>
      <xdr:col>14</xdr:col>
      <xdr:colOff>295275</xdr:colOff>
      <xdr:row>15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7296150" y="4371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72</xdr:row>
      <xdr:rowOff>200025</xdr:rowOff>
    </xdr:from>
    <xdr:to>
      <xdr:col>14</xdr:col>
      <xdr:colOff>304800</xdr:colOff>
      <xdr:row>72</xdr:row>
      <xdr:rowOff>200025</xdr:rowOff>
    </xdr:to>
    <xdr:sp>
      <xdr:nvSpPr>
        <xdr:cNvPr id="15" name="Line 15"/>
        <xdr:cNvSpPr>
          <a:spLocks/>
        </xdr:cNvSpPr>
      </xdr:nvSpPr>
      <xdr:spPr>
        <a:xfrm>
          <a:off x="7286625" y="20164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132</xdr:row>
      <xdr:rowOff>200025</xdr:rowOff>
    </xdr:from>
    <xdr:to>
      <xdr:col>14</xdr:col>
      <xdr:colOff>304800</xdr:colOff>
      <xdr:row>132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7286625" y="36166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192</xdr:row>
      <xdr:rowOff>200025</xdr:rowOff>
    </xdr:from>
    <xdr:to>
      <xdr:col>14</xdr:col>
      <xdr:colOff>304800</xdr:colOff>
      <xdr:row>192</xdr:row>
      <xdr:rowOff>200025</xdr:rowOff>
    </xdr:to>
    <xdr:sp>
      <xdr:nvSpPr>
        <xdr:cNvPr id="17" name="Line 17"/>
        <xdr:cNvSpPr>
          <a:spLocks/>
        </xdr:cNvSpPr>
      </xdr:nvSpPr>
      <xdr:spPr>
        <a:xfrm>
          <a:off x="7286625" y="52797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250</xdr:row>
      <xdr:rowOff>200025</xdr:rowOff>
    </xdr:from>
    <xdr:to>
      <xdr:col>14</xdr:col>
      <xdr:colOff>304800</xdr:colOff>
      <xdr:row>250</xdr:row>
      <xdr:rowOff>200025</xdr:rowOff>
    </xdr:to>
    <xdr:sp>
      <xdr:nvSpPr>
        <xdr:cNvPr id="18" name="Line 18"/>
        <xdr:cNvSpPr>
          <a:spLocks/>
        </xdr:cNvSpPr>
      </xdr:nvSpPr>
      <xdr:spPr>
        <a:xfrm>
          <a:off x="7286625" y="68875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311</xdr:row>
      <xdr:rowOff>200025</xdr:rowOff>
    </xdr:from>
    <xdr:to>
      <xdr:col>14</xdr:col>
      <xdr:colOff>304800</xdr:colOff>
      <xdr:row>311</xdr:row>
      <xdr:rowOff>200025</xdr:rowOff>
    </xdr:to>
    <xdr:sp>
      <xdr:nvSpPr>
        <xdr:cNvPr id="19" name="Line 19"/>
        <xdr:cNvSpPr>
          <a:spLocks/>
        </xdr:cNvSpPr>
      </xdr:nvSpPr>
      <xdr:spPr>
        <a:xfrm>
          <a:off x="7286625" y="84553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105</xdr:row>
      <xdr:rowOff>0</xdr:rowOff>
    </xdr:from>
    <xdr:to>
      <xdr:col>13</xdr:col>
      <xdr:colOff>304800</xdr:colOff>
      <xdr:row>105</xdr:row>
      <xdr:rowOff>0</xdr:rowOff>
    </xdr:to>
    <xdr:sp>
      <xdr:nvSpPr>
        <xdr:cNvPr id="3" name="Line 3"/>
        <xdr:cNvSpPr>
          <a:spLocks/>
        </xdr:cNvSpPr>
      </xdr:nvSpPr>
      <xdr:spPr>
        <a:xfrm>
          <a:off x="6934200" y="27517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192</xdr:row>
      <xdr:rowOff>0</xdr:rowOff>
    </xdr:from>
    <xdr:to>
      <xdr:col>13</xdr:col>
      <xdr:colOff>304800</xdr:colOff>
      <xdr:row>192</xdr:row>
      <xdr:rowOff>0</xdr:rowOff>
    </xdr:to>
    <xdr:sp>
      <xdr:nvSpPr>
        <xdr:cNvPr id="4" name="Line 4"/>
        <xdr:cNvSpPr>
          <a:spLocks/>
        </xdr:cNvSpPr>
      </xdr:nvSpPr>
      <xdr:spPr>
        <a:xfrm>
          <a:off x="6934200" y="48615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190</xdr:row>
      <xdr:rowOff>0</xdr:rowOff>
    </xdr:from>
    <xdr:to>
      <xdr:col>13</xdr:col>
      <xdr:colOff>304800</xdr:colOff>
      <xdr:row>190</xdr:row>
      <xdr:rowOff>0</xdr:rowOff>
    </xdr:to>
    <xdr:sp>
      <xdr:nvSpPr>
        <xdr:cNvPr id="5" name="Line 5"/>
        <xdr:cNvSpPr>
          <a:spLocks/>
        </xdr:cNvSpPr>
      </xdr:nvSpPr>
      <xdr:spPr>
        <a:xfrm>
          <a:off x="6934200" y="48082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162</xdr:row>
      <xdr:rowOff>0</xdr:rowOff>
    </xdr:from>
    <xdr:to>
      <xdr:col>13</xdr:col>
      <xdr:colOff>304800</xdr:colOff>
      <xdr:row>162</xdr:row>
      <xdr:rowOff>0</xdr:rowOff>
    </xdr:to>
    <xdr:sp>
      <xdr:nvSpPr>
        <xdr:cNvPr id="6" name="Line 6"/>
        <xdr:cNvSpPr>
          <a:spLocks/>
        </xdr:cNvSpPr>
      </xdr:nvSpPr>
      <xdr:spPr>
        <a:xfrm>
          <a:off x="6934200" y="41167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161</xdr:row>
      <xdr:rowOff>0</xdr:rowOff>
    </xdr:from>
    <xdr:to>
      <xdr:col>13</xdr:col>
      <xdr:colOff>304800</xdr:colOff>
      <xdr:row>161</xdr:row>
      <xdr:rowOff>0</xdr:rowOff>
    </xdr:to>
    <xdr:sp>
      <xdr:nvSpPr>
        <xdr:cNvPr id="7" name="Line 7"/>
        <xdr:cNvSpPr>
          <a:spLocks/>
        </xdr:cNvSpPr>
      </xdr:nvSpPr>
      <xdr:spPr>
        <a:xfrm>
          <a:off x="6934200" y="40957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90</xdr:row>
      <xdr:rowOff>200025</xdr:rowOff>
    </xdr:from>
    <xdr:to>
      <xdr:col>13</xdr:col>
      <xdr:colOff>304800</xdr:colOff>
      <xdr:row>90</xdr:row>
      <xdr:rowOff>200025</xdr:rowOff>
    </xdr:to>
    <xdr:sp>
      <xdr:nvSpPr>
        <xdr:cNvPr id="8" name="Line 8"/>
        <xdr:cNvSpPr>
          <a:spLocks/>
        </xdr:cNvSpPr>
      </xdr:nvSpPr>
      <xdr:spPr>
        <a:xfrm>
          <a:off x="6934200" y="24145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93</xdr:row>
      <xdr:rowOff>200025</xdr:rowOff>
    </xdr:from>
    <xdr:to>
      <xdr:col>13</xdr:col>
      <xdr:colOff>342900</xdr:colOff>
      <xdr:row>93</xdr:row>
      <xdr:rowOff>200025</xdr:rowOff>
    </xdr:to>
    <xdr:sp>
      <xdr:nvSpPr>
        <xdr:cNvPr id="9" name="Line 9"/>
        <xdr:cNvSpPr>
          <a:spLocks/>
        </xdr:cNvSpPr>
      </xdr:nvSpPr>
      <xdr:spPr>
        <a:xfrm>
          <a:off x="6972300" y="24860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92467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162</xdr:row>
      <xdr:rowOff>0</xdr:rowOff>
    </xdr:from>
    <xdr:to>
      <xdr:col>13</xdr:col>
      <xdr:colOff>304800</xdr:colOff>
      <xdr:row>162</xdr:row>
      <xdr:rowOff>0</xdr:rowOff>
    </xdr:to>
    <xdr:sp>
      <xdr:nvSpPr>
        <xdr:cNvPr id="11" name="Line 11"/>
        <xdr:cNvSpPr>
          <a:spLocks/>
        </xdr:cNvSpPr>
      </xdr:nvSpPr>
      <xdr:spPr>
        <a:xfrm>
          <a:off x="6934200" y="41167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100</xdr:row>
      <xdr:rowOff>0</xdr:rowOff>
    </xdr:from>
    <xdr:to>
      <xdr:col>13</xdr:col>
      <xdr:colOff>304800</xdr:colOff>
      <xdr:row>100</xdr:row>
      <xdr:rowOff>0</xdr:rowOff>
    </xdr:to>
    <xdr:sp>
      <xdr:nvSpPr>
        <xdr:cNvPr id="12" name="Line 12"/>
        <xdr:cNvSpPr>
          <a:spLocks/>
        </xdr:cNvSpPr>
      </xdr:nvSpPr>
      <xdr:spPr>
        <a:xfrm>
          <a:off x="6934200" y="26327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72</xdr:row>
      <xdr:rowOff>200025</xdr:rowOff>
    </xdr:from>
    <xdr:to>
      <xdr:col>13</xdr:col>
      <xdr:colOff>304800</xdr:colOff>
      <xdr:row>72</xdr:row>
      <xdr:rowOff>200025</xdr:rowOff>
    </xdr:to>
    <xdr:sp>
      <xdr:nvSpPr>
        <xdr:cNvPr id="13" name="Line 13"/>
        <xdr:cNvSpPr>
          <a:spLocks/>
        </xdr:cNvSpPr>
      </xdr:nvSpPr>
      <xdr:spPr>
        <a:xfrm>
          <a:off x="6934200" y="19402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105</xdr:row>
      <xdr:rowOff>0</xdr:rowOff>
    </xdr:from>
    <xdr:to>
      <xdr:col>13</xdr:col>
      <xdr:colOff>342900</xdr:colOff>
      <xdr:row>105</xdr:row>
      <xdr:rowOff>0</xdr:rowOff>
    </xdr:to>
    <xdr:sp>
      <xdr:nvSpPr>
        <xdr:cNvPr id="14" name="Line 14"/>
        <xdr:cNvSpPr>
          <a:spLocks/>
        </xdr:cNvSpPr>
      </xdr:nvSpPr>
      <xdr:spPr>
        <a:xfrm>
          <a:off x="6972300" y="27517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95</xdr:row>
      <xdr:rowOff>0</xdr:rowOff>
    </xdr:from>
    <xdr:to>
      <xdr:col>13</xdr:col>
      <xdr:colOff>342900</xdr:colOff>
      <xdr:row>95</xdr:row>
      <xdr:rowOff>0</xdr:rowOff>
    </xdr:to>
    <xdr:sp>
      <xdr:nvSpPr>
        <xdr:cNvPr id="15" name="Line 15"/>
        <xdr:cNvSpPr>
          <a:spLocks/>
        </xdr:cNvSpPr>
      </xdr:nvSpPr>
      <xdr:spPr>
        <a:xfrm>
          <a:off x="6972300" y="25136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176</xdr:row>
      <xdr:rowOff>200025</xdr:rowOff>
    </xdr:from>
    <xdr:to>
      <xdr:col>13</xdr:col>
      <xdr:colOff>304800</xdr:colOff>
      <xdr:row>176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6934200" y="44586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145</xdr:row>
      <xdr:rowOff>0</xdr:rowOff>
    </xdr:from>
    <xdr:to>
      <xdr:col>13</xdr:col>
      <xdr:colOff>304800</xdr:colOff>
      <xdr:row>145</xdr:row>
      <xdr:rowOff>0</xdr:rowOff>
    </xdr:to>
    <xdr:sp>
      <xdr:nvSpPr>
        <xdr:cNvPr id="17" name="Line 17"/>
        <xdr:cNvSpPr>
          <a:spLocks/>
        </xdr:cNvSpPr>
      </xdr:nvSpPr>
      <xdr:spPr>
        <a:xfrm>
          <a:off x="6934200" y="37604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95</xdr:row>
      <xdr:rowOff>0</xdr:rowOff>
    </xdr:from>
    <xdr:to>
      <xdr:col>13</xdr:col>
      <xdr:colOff>304800</xdr:colOff>
      <xdr:row>95</xdr:row>
      <xdr:rowOff>0</xdr:rowOff>
    </xdr:to>
    <xdr:sp>
      <xdr:nvSpPr>
        <xdr:cNvPr id="18" name="Line 18"/>
        <xdr:cNvSpPr>
          <a:spLocks/>
        </xdr:cNvSpPr>
      </xdr:nvSpPr>
      <xdr:spPr>
        <a:xfrm>
          <a:off x="6934200" y="25136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100</xdr:row>
      <xdr:rowOff>0</xdr:rowOff>
    </xdr:from>
    <xdr:to>
      <xdr:col>13</xdr:col>
      <xdr:colOff>304800</xdr:colOff>
      <xdr:row>100</xdr:row>
      <xdr:rowOff>0</xdr:rowOff>
    </xdr:to>
    <xdr:sp>
      <xdr:nvSpPr>
        <xdr:cNvPr id="19" name="Line 19"/>
        <xdr:cNvSpPr>
          <a:spLocks/>
        </xdr:cNvSpPr>
      </xdr:nvSpPr>
      <xdr:spPr>
        <a:xfrm>
          <a:off x="6934200" y="26327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156</xdr:row>
      <xdr:rowOff>0</xdr:rowOff>
    </xdr:from>
    <xdr:to>
      <xdr:col>13</xdr:col>
      <xdr:colOff>304800</xdr:colOff>
      <xdr:row>156</xdr:row>
      <xdr:rowOff>0</xdr:rowOff>
    </xdr:to>
    <xdr:sp>
      <xdr:nvSpPr>
        <xdr:cNvPr id="20" name="Line 20"/>
        <xdr:cNvSpPr>
          <a:spLocks/>
        </xdr:cNvSpPr>
      </xdr:nvSpPr>
      <xdr:spPr>
        <a:xfrm>
          <a:off x="6934200" y="399097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190</xdr:row>
      <xdr:rowOff>0</xdr:rowOff>
    </xdr:to>
    <xdr:graphicFrame>
      <xdr:nvGraphicFramePr>
        <xdr:cNvPr id="21" name="Chart 21"/>
        <xdr:cNvGraphicFramePr/>
      </xdr:nvGraphicFramePr>
      <xdr:xfrm>
        <a:off x="8601075" y="9334500"/>
        <a:ext cx="0" cy="3874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190</xdr:row>
      <xdr:rowOff>0</xdr:rowOff>
    </xdr:from>
    <xdr:to>
      <xdr:col>17</xdr:col>
      <xdr:colOff>0</xdr:colOff>
      <xdr:row>190</xdr:row>
      <xdr:rowOff>0</xdr:rowOff>
    </xdr:to>
    <xdr:graphicFrame>
      <xdr:nvGraphicFramePr>
        <xdr:cNvPr id="22" name="Chart 22"/>
        <xdr:cNvGraphicFramePr/>
      </xdr:nvGraphicFramePr>
      <xdr:xfrm>
        <a:off x="8601075" y="480822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105</xdr:row>
      <xdr:rowOff>0</xdr:rowOff>
    </xdr:from>
    <xdr:to>
      <xdr:col>17</xdr:col>
      <xdr:colOff>0</xdr:colOff>
      <xdr:row>105</xdr:row>
      <xdr:rowOff>0</xdr:rowOff>
    </xdr:to>
    <xdr:graphicFrame>
      <xdr:nvGraphicFramePr>
        <xdr:cNvPr id="23" name="Chart 23"/>
        <xdr:cNvGraphicFramePr/>
      </xdr:nvGraphicFramePr>
      <xdr:xfrm>
        <a:off x="8601075" y="275177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164</xdr:row>
      <xdr:rowOff>209550</xdr:rowOff>
    </xdr:from>
    <xdr:to>
      <xdr:col>17</xdr:col>
      <xdr:colOff>0</xdr:colOff>
      <xdr:row>169</xdr:row>
      <xdr:rowOff>0</xdr:rowOff>
    </xdr:to>
    <xdr:graphicFrame>
      <xdr:nvGraphicFramePr>
        <xdr:cNvPr id="24" name="Chart 24"/>
        <xdr:cNvGraphicFramePr/>
      </xdr:nvGraphicFramePr>
      <xdr:xfrm>
        <a:off x="8601075" y="41795700"/>
        <a:ext cx="0" cy="83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162</xdr:row>
      <xdr:rowOff>0</xdr:rowOff>
    </xdr:from>
    <xdr:to>
      <xdr:col>17</xdr:col>
      <xdr:colOff>0</xdr:colOff>
      <xdr:row>162</xdr:row>
      <xdr:rowOff>0</xdr:rowOff>
    </xdr:to>
    <xdr:graphicFrame>
      <xdr:nvGraphicFramePr>
        <xdr:cNvPr id="25" name="Chart 25"/>
        <xdr:cNvGraphicFramePr/>
      </xdr:nvGraphicFramePr>
      <xdr:xfrm>
        <a:off x="8601075" y="411670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8601075" y="800100"/>
        <a:ext cx="0" cy="1600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151</xdr:row>
      <xdr:rowOff>0</xdr:rowOff>
    </xdr:from>
    <xdr:to>
      <xdr:col>17</xdr:col>
      <xdr:colOff>0</xdr:colOff>
      <xdr:row>159</xdr:row>
      <xdr:rowOff>28575</xdr:rowOff>
    </xdr:to>
    <xdr:graphicFrame>
      <xdr:nvGraphicFramePr>
        <xdr:cNvPr id="27" name="Chart 27"/>
        <xdr:cNvGraphicFramePr/>
      </xdr:nvGraphicFramePr>
      <xdr:xfrm>
        <a:off x="8601075" y="38862000"/>
        <a:ext cx="0" cy="1704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101</xdr:row>
      <xdr:rowOff>0</xdr:rowOff>
    </xdr:from>
    <xdr:to>
      <xdr:col>17</xdr:col>
      <xdr:colOff>0</xdr:colOff>
      <xdr:row>119</xdr:row>
      <xdr:rowOff>0</xdr:rowOff>
    </xdr:to>
    <xdr:graphicFrame>
      <xdr:nvGraphicFramePr>
        <xdr:cNvPr id="28" name="Chart 28"/>
        <xdr:cNvGraphicFramePr/>
      </xdr:nvGraphicFramePr>
      <xdr:xfrm>
        <a:off x="8601075" y="26565225"/>
        <a:ext cx="0" cy="4400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466725</xdr:colOff>
      <xdr:row>162</xdr:row>
      <xdr:rowOff>0</xdr:rowOff>
    </xdr:from>
    <xdr:to>
      <xdr:col>13</xdr:col>
      <xdr:colOff>476250</xdr:colOff>
      <xdr:row>162</xdr:row>
      <xdr:rowOff>0</xdr:rowOff>
    </xdr:to>
    <xdr:graphicFrame>
      <xdr:nvGraphicFramePr>
        <xdr:cNvPr id="31" name="Chart 31"/>
        <xdr:cNvGraphicFramePr/>
      </xdr:nvGraphicFramePr>
      <xdr:xfrm>
        <a:off x="466725" y="41167050"/>
        <a:ext cx="67532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190500</xdr:colOff>
      <xdr:row>162</xdr:row>
      <xdr:rowOff>0</xdr:rowOff>
    </xdr:from>
    <xdr:to>
      <xdr:col>13</xdr:col>
      <xdr:colOff>304800</xdr:colOff>
      <xdr:row>162</xdr:row>
      <xdr:rowOff>0</xdr:rowOff>
    </xdr:to>
    <xdr:sp>
      <xdr:nvSpPr>
        <xdr:cNvPr id="32" name="Line 32"/>
        <xdr:cNvSpPr>
          <a:spLocks/>
        </xdr:cNvSpPr>
      </xdr:nvSpPr>
      <xdr:spPr>
        <a:xfrm>
          <a:off x="6934200" y="41167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66675</xdr:colOff>
      <xdr:row>100</xdr:row>
      <xdr:rowOff>0</xdr:rowOff>
    </xdr:from>
    <xdr:to>
      <xdr:col>14</xdr:col>
      <xdr:colOff>133350</xdr:colOff>
      <xdr:row>100</xdr:row>
      <xdr:rowOff>0</xdr:rowOff>
    </xdr:to>
    <xdr:graphicFrame>
      <xdr:nvGraphicFramePr>
        <xdr:cNvPr id="33" name="Chart 33"/>
        <xdr:cNvGraphicFramePr/>
      </xdr:nvGraphicFramePr>
      <xdr:xfrm>
        <a:off x="609600" y="26327100"/>
        <a:ext cx="67627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190500</xdr:colOff>
      <xdr:row>100</xdr:row>
      <xdr:rowOff>0</xdr:rowOff>
    </xdr:from>
    <xdr:to>
      <xdr:col>13</xdr:col>
      <xdr:colOff>304800</xdr:colOff>
      <xdr:row>100</xdr:row>
      <xdr:rowOff>0</xdr:rowOff>
    </xdr:to>
    <xdr:sp>
      <xdr:nvSpPr>
        <xdr:cNvPr id="34" name="Line 34"/>
        <xdr:cNvSpPr>
          <a:spLocks/>
        </xdr:cNvSpPr>
      </xdr:nvSpPr>
      <xdr:spPr>
        <a:xfrm>
          <a:off x="6934200" y="26327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523875</xdr:colOff>
      <xdr:row>105</xdr:row>
      <xdr:rowOff>0</xdr:rowOff>
    </xdr:from>
    <xdr:to>
      <xdr:col>14</xdr:col>
      <xdr:colOff>57150</xdr:colOff>
      <xdr:row>105</xdr:row>
      <xdr:rowOff>0</xdr:rowOff>
    </xdr:to>
    <xdr:graphicFrame>
      <xdr:nvGraphicFramePr>
        <xdr:cNvPr id="35" name="Chart 35"/>
        <xdr:cNvGraphicFramePr/>
      </xdr:nvGraphicFramePr>
      <xdr:xfrm>
        <a:off x="523875" y="27517725"/>
        <a:ext cx="67722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190500</xdr:colOff>
      <xdr:row>105</xdr:row>
      <xdr:rowOff>0</xdr:rowOff>
    </xdr:from>
    <xdr:to>
      <xdr:col>13</xdr:col>
      <xdr:colOff>304800</xdr:colOff>
      <xdr:row>105</xdr:row>
      <xdr:rowOff>0</xdr:rowOff>
    </xdr:to>
    <xdr:sp>
      <xdr:nvSpPr>
        <xdr:cNvPr id="36" name="Line 36"/>
        <xdr:cNvSpPr>
          <a:spLocks/>
        </xdr:cNvSpPr>
      </xdr:nvSpPr>
      <xdr:spPr>
        <a:xfrm>
          <a:off x="6934200" y="27517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428625</xdr:colOff>
      <xdr:row>43</xdr:row>
      <xdr:rowOff>0</xdr:rowOff>
    </xdr:from>
    <xdr:to>
      <xdr:col>13</xdr:col>
      <xdr:colOff>390525</xdr:colOff>
      <xdr:row>43</xdr:row>
      <xdr:rowOff>0</xdr:rowOff>
    </xdr:to>
    <xdr:graphicFrame>
      <xdr:nvGraphicFramePr>
        <xdr:cNvPr id="37" name="Chart 37"/>
        <xdr:cNvGraphicFramePr/>
      </xdr:nvGraphicFramePr>
      <xdr:xfrm>
        <a:off x="971550" y="11468100"/>
        <a:ext cx="61626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190500</xdr:colOff>
      <xdr:row>43</xdr:row>
      <xdr:rowOff>0</xdr:rowOff>
    </xdr:from>
    <xdr:to>
      <xdr:col>13</xdr:col>
      <xdr:colOff>304800</xdr:colOff>
      <xdr:row>43</xdr:row>
      <xdr:rowOff>0</xdr:rowOff>
    </xdr:to>
    <xdr:sp>
      <xdr:nvSpPr>
        <xdr:cNvPr id="38" name="Line 38"/>
        <xdr:cNvSpPr>
          <a:spLocks/>
        </xdr:cNvSpPr>
      </xdr:nvSpPr>
      <xdr:spPr>
        <a:xfrm>
          <a:off x="6934200" y="11468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11</xdr:row>
      <xdr:rowOff>0</xdr:rowOff>
    </xdr:from>
    <xdr:to>
      <xdr:col>13</xdr:col>
      <xdr:colOff>304800</xdr:colOff>
      <xdr:row>11</xdr:row>
      <xdr:rowOff>0</xdr:rowOff>
    </xdr:to>
    <xdr:sp>
      <xdr:nvSpPr>
        <xdr:cNvPr id="39" name="Line 40"/>
        <xdr:cNvSpPr>
          <a:spLocks/>
        </xdr:cNvSpPr>
      </xdr:nvSpPr>
      <xdr:spPr>
        <a:xfrm>
          <a:off x="6934200" y="2933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209550</xdr:colOff>
      <xdr:row>183</xdr:row>
      <xdr:rowOff>0</xdr:rowOff>
    </xdr:from>
    <xdr:to>
      <xdr:col>13</xdr:col>
      <xdr:colOff>266700</xdr:colOff>
      <xdr:row>183</xdr:row>
      <xdr:rowOff>0</xdr:rowOff>
    </xdr:to>
    <xdr:graphicFrame>
      <xdr:nvGraphicFramePr>
        <xdr:cNvPr id="40" name="Chart 41"/>
        <xdr:cNvGraphicFramePr/>
      </xdr:nvGraphicFramePr>
      <xdr:xfrm>
        <a:off x="209550" y="46253400"/>
        <a:ext cx="68008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200025</xdr:colOff>
      <xdr:row>95</xdr:row>
      <xdr:rowOff>0</xdr:rowOff>
    </xdr:from>
    <xdr:to>
      <xdr:col>13</xdr:col>
      <xdr:colOff>295275</xdr:colOff>
      <xdr:row>95</xdr:row>
      <xdr:rowOff>0</xdr:rowOff>
    </xdr:to>
    <xdr:sp>
      <xdr:nvSpPr>
        <xdr:cNvPr id="41" name="Line 42"/>
        <xdr:cNvSpPr>
          <a:spLocks/>
        </xdr:cNvSpPr>
      </xdr:nvSpPr>
      <xdr:spPr>
        <a:xfrm>
          <a:off x="6943725" y="25136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193</xdr:row>
      <xdr:rowOff>0</xdr:rowOff>
    </xdr:from>
    <xdr:to>
      <xdr:col>13</xdr:col>
      <xdr:colOff>304800</xdr:colOff>
      <xdr:row>193</xdr:row>
      <xdr:rowOff>0</xdr:rowOff>
    </xdr:to>
    <xdr:sp>
      <xdr:nvSpPr>
        <xdr:cNvPr id="42" name="Line 43"/>
        <xdr:cNvSpPr>
          <a:spLocks/>
        </xdr:cNvSpPr>
      </xdr:nvSpPr>
      <xdr:spPr>
        <a:xfrm>
          <a:off x="6934200" y="48882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76</xdr:row>
      <xdr:rowOff>0</xdr:rowOff>
    </xdr:from>
    <xdr:to>
      <xdr:col>13</xdr:col>
      <xdr:colOff>304800</xdr:colOff>
      <xdr:row>76</xdr:row>
      <xdr:rowOff>0</xdr:rowOff>
    </xdr:to>
    <xdr:sp>
      <xdr:nvSpPr>
        <xdr:cNvPr id="43" name="Line 44"/>
        <xdr:cNvSpPr>
          <a:spLocks/>
        </xdr:cNvSpPr>
      </xdr:nvSpPr>
      <xdr:spPr>
        <a:xfrm>
          <a:off x="6934200" y="20269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161</xdr:row>
      <xdr:rowOff>0</xdr:rowOff>
    </xdr:from>
    <xdr:to>
      <xdr:col>13</xdr:col>
      <xdr:colOff>304800</xdr:colOff>
      <xdr:row>161</xdr:row>
      <xdr:rowOff>0</xdr:rowOff>
    </xdr:to>
    <xdr:sp>
      <xdr:nvSpPr>
        <xdr:cNvPr id="44" name="Line 45"/>
        <xdr:cNvSpPr>
          <a:spLocks/>
        </xdr:cNvSpPr>
      </xdr:nvSpPr>
      <xdr:spPr>
        <a:xfrm>
          <a:off x="6934200" y="40957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130</xdr:row>
      <xdr:rowOff>0</xdr:rowOff>
    </xdr:from>
    <xdr:to>
      <xdr:col>13</xdr:col>
      <xdr:colOff>304800</xdr:colOff>
      <xdr:row>130</xdr:row>
      <xdr:rowOff>0</xdr:rowOff>
    </xdr:to>
    <xdr:sp>
      <xdr:nvSpPr>
        <xdr:cNvPr id="45" name="Line 46"/>
        <xdr:cNvSpPr>
          <a:spLocks/>
        </xdr:cNvSpPr>
      </xdr:nvSpPr>
      <xdr:spPr>
        <a:xfrm>
          <a:off x="6934200" y="33899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206</xdr:row>
      <xdr:rowOff>0</xdr:rowOff>
    </xdr:from>
    <xdr:to>
      <xdr:col>13</xdr:col>
      <xdr:colOff>304800</xdr:colOff>
      <xdr:row>206</xdr:row>
      <xdr:rowOff>0</xdr:rowOff>
    </xdr:to>
    <xdr:sp>
      <xdr:nvSpPr>
        <xdr:cNvPr id="46" name="Line 47"/>
        <xdr:cNvSpPr>
          <a:spLocks/>
        </xdr:cNvSpPr>
      </xdr:nvSpPr>
      <xdr:spPr>
        <a:xfrm>
          <a:off x="6934200" y="52349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1</xdr:row>
      <xdr:rowOff>209550</xdr:rowOff>
    </xdr:from>
    <xdr:to>
      <xdr:col>13</xdr:col>
      <xdr:colOff>295275</xdr:colOff>
      <xdr:row>1</xdr:row>
      <xdr:rowOff>209550</xdr:rowOff>
    </xdr:to>
    <xdr:sp>
      <xdr:nvSpPr>
        <xdr:cNvPr id="48" name="Line 49"/>
        <xdr:cNvSpPr>
          <a:spLocks/>
        </xdr:cNvSpPr>
      </xdr:nvSpPr>
      <xdr:spPr>
        <a:xfrm>
          <a:off x="6943725" y="476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20</xdr:row>
      <xdr:rowOff>209550</xdr:rowOff>
    </xdr:from>
    <xdr:to>
      <xdr:col>13</xdr:col>
      <xdr:colOff>295275</xdr:colOff>
      <xdr:row>20</xdr:row>
      <xdr:rowOff>209550</xdr:rowOff>
    </xdr:to>
    <xdr:sp>
      <xdr:nvSpPr>
        <xdr:cNvPr id="49" name="Line 50"/>
        <xdr:cNvSpPr>
          <a:spLocks/>
        </xdr:cNvSpPr>
      </xdr:nvSpPr>
      <xdr:spPr>
        <a:xfrm>
          <a:off x="6943725" y="5543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41</xdr:row>
      <xdr:rowOff>209550</xdr:rowOff>
    </xdr:from>
    <xdr:to>
      <xdr:col>13</xdr:col>
      <xdr:colOff>295275</xdr:colOff>
      <xdr:row>41</xdr:row>
      <xdr:rowOff>209550</xdr:rowOff>
    </xdr:to>
    <xdr:sp>
      <xdr:nvSpPr>
        <xdr:cNvPr id="50" name="Line 51"/>
        <xdr:cNvSpPr>
          <a:spLocks/>
        </xdr:cNvSpPr>
      </xdr:nvSpPr>
      <xdr:spPr>
        <a:xfrm>
          <a:off x="6943725" y="11144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64</xdr:row>
      <xdr:rowOff>209550</xdr:rowOff>
    </xdr:from>
    <xdr:to>
      <xdr:col>13</xdr:col>
      <xdr:colOff>295275</xdr:colOff>
      <xdr:row>64</xdr:row>
      <xdr:rowOff>209550</xdr:rowOff>
    </xdr:to>
    <xdr:sp>
      <xdr:nvSpPr>
        <xdr:cNvPr id="51" name="Line 52"/>
        <xdr:cNvSpPr>
          <a:spLocks/>
        </xdr:cNvSpPr>
      </xdr:nvSpPr>
      <xdr:spPr>
        <a:xfrm>
          <a:off x="6943725" y="17278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88</xdr:row>
      <xdr:rowOff>209550</xdr:rowOff>
    </xdr:from>
    <xdr:to>
      <xdr:col>13</xdr:col>
      <xdr:colOff>295275</xdr:colOff>
      <xdr:row>88</xdr:row>
      <xdr:rowOff>209550</xdr:rowOff>
    </xdr:to>
    <xdr:sp>
      <xdr:nvSpPr>
        <xdr:cNvPr id="52" name="Line 53"/>
        <xdr:cNvSpPr>
          <a:spLocks/>
        </xdr:cNvSpPr>
      </xdr:nvSpPr>
      <xdr:spPr>
        <a:xfrm>
          <a:off x="6943725" y="23679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117</xdr:row>
      <xdr:rowOff>209550</xdr:rowOff>
    </xdr:from>
    <xdr:to>
      <xdr:col>13</xdr:col>
      <xdr:colOff>295275</xdr:colOff>
      <xdr:row>117</xdr:row>
      <xdr:rowOff>209550</xdr:rowOff>
    </xdr:to>
    <xdr:sp>
      <xdr:nvSpPr>
        <xdr:cNvPr id="53" name="Line 54"/>
        <xdr:cNvSpPr>
          <a:spLocks/>
        </xdr:cNvSpPr>
      </xdr:nvSpPr>
      <xdr:spPr>
        <a:xfrm>
          <a:off x="6943725" y="306419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140</xdr:row>
      <xdr:rowOff>200025</xdr:rowOff>
    </xdr:from>
    <xdr:to>
      <xdr:col>13</xdr:col>
      <xdr:colOff>295275</xdr:colOff>
      <xdr:row>140</xdr:row>
      <xdr:rowOff>200025</xdr:rowOff>
    </xdr:to>
    <xdr:sp>
      <xdr:nvSpPr>
        <xdr:cNvPr id="54" name="Line 55"/>
        <xdr:cNvSpPr>
          <a:spLocks/>
        </xdr:cNvSpPr>
      </xdr:nvSpPr>
      <xdr:spPr>
        <a:xfrm>
          <a:off x="6943725" y="36756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173</xdr:row>
      <xdr:rowOff>209550</xdr:rowOff>
    </xdr:from>
    <xdr:to>
      <xdr:col>13</xdr:col>
      <xdr:colOff>295275</xdr:colOff>
      <xdr:row>173</xdr:row>
      <xdr:rowOff>209550</xdr:rowOff>
    </xdr:to>
    <xdr:sp>
      <xdr:nvSpPr>
        <xdr:cNvPr id="55" name="Line 56"/>
        <xdr:cNvSpPr>
          <a:spLocks/>
        </xdr:cNvSpPr>
      </xdr:nvSpPr>
      <xdr:spPr>
        <a:xfrm>
          <a:off x="6943725" y="43795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188</xdr:row>
      <xdr:rowOff>209550</xdr:rowOff>
    </xdr:from>
    <xdr:to>
      <xdr:col>13</xdr:col>
      <xdr:colOff>295275</xdr:colOff>
      <xdr:row>188</xdr:row>
      <xdr:rowOff>209550</xdr:rowOff>
    </xdr:to>
    <xdr:sp>
      <xdr:nvSpPr>
        <xdr:cNvPr id="56" name="Line 57"/>
        <xdr:cNvSpPr>
          <a:spLocks/>
        </xdr:cNvSpPr>
      </xdr:nvSpPr>
      <xdr:spPr>
        <a:xfrm>
          <a:off x="6943725" y="47758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0</xdr:rowOff>
    </xdr:from>
    <xdr:to>
      <xdr:col>12</xdr:col>
      <xdr:colOff>276225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6007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628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1</xdr:row>
      <xdr:rowOff>228600</xdr:rowOff>
    </xdr:from>
    <xdr:to>
      <xdr:col>12</xdr:col>
      <xdr:colOff>285750</xdr:colOff>
      <xdr:row>1</xdr:row>
      <xdr:rowOff>228600</xdr:rowOff>
    </xdr:to>
    <xdr:sp>
      <xdr:nvSpPr>
        <xdr:cNvPr id="3" name="Line 3"/>
        <xdr:cNvSpPr>
          <a:spLocks/>
        </xdr:cNvSpPr>
      </xdr:nvSpPr>
      <xdr:spPr>
        <a:xfrm>
          <a:off x="5610225" y="50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18</xdr:row>
      <xdr:rowOff>209550</xdr:rowOff>
    </xdr:from>
    <xdr:to>
      <xdr:col>12</xdr:col>
      <xdr:colOff>285750</xdr:colOff>
      <xdr:row>18</xdr:row>
      <xdr:rowOff>209550</xdr:rowOff>
    </xdr:to>
    <xdr:sp>
      <xdr:nvSpPr>
        <xdr:cNvPr id="4" name="Line 4"/>
        <xdr:cNvSpPr>
          <a:spLocks/>
        </xdr:cNvSpPr>
      </xdr:nvSpPr>
      <xdr:spPr>
        <a:xfrm>
          <a:off x="5610225" y="5276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35</xdr:row>
      <xdr:rowOff>209550</xdr:rowOff>
    </xdr:from>
    <xdr:to>
      <xdr:col>12</xdr:col>
      <xdr:colOff>285750</xdr:colOff>
      <xdr:row>35</xdr:row>
      <xdr:rowOff>209550</xdr:rowOff>
    </xdr:to>
    <xdr:sp>
      <xdr:nvSpPr>
        <xdr:cNvPr id="5" name="Line 5"/>
        <xdr:cNvSpPr>
          <a:spLocks/>
        </xdr:cNvSpPr>
      </xdr:nvSpPr>
      <xdr:spPr>
        <a:xfrm>
          <a:off x="5610225" y="10020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52</xdr:row>
      <xdr:rowOff>209550</xdr:rowOff>
    </xdr:from>
    <xdr:to>
      <xdr:col>12</xdr:col>
      <xdr:colOff>285750</xdr:colOff>
      <xdr:row>52</xdr:row>
      <xdr:rowOff>209550</xdr:rowOff>
    </xdr:to>
    <xdr:sp>
      <xdr:nvSpPr>
        <xdr:cNvPr id="6" name="Line 6"/>
        <xdr:cNvSpPr>
          <a:spLocks/>
        </xdr:cNvSpPr>
      </xdr:nvSpPr>
      <xdr:spPr>
        <a:xfrm>
          <a:off x="5610225" y="14773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69</xdr:row>
      <xdr:rowOff>228600</xdr:rowOff>
    </xdr:from>
    <xdr:to>
      <xdr:col>12</xdr:col>
      <xdr:colOff>285750</xdr:colOff>
      <xdr:row>69</xdr:row>
      <xdr:rowOff>228600</xdr:rowOff>
    </xdr:to>
    <xdr:sp>
      <xdr:nvSpPr>
        <xdr:cNvPr id="7" name="Line 7"/>
        <xdr:cNvSpPr>
          <a:spLocks/>
        </xdr:cNvSpPr>
      </xdr:nvSpPr>
      <xdr:spPr>
        <a:xfrm>
          <a:off x="5610225" y="1954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86</xdr:row>
      <xdr:rowOff>219075</xdr:rowOff>
    </xdr:from>
    <xdr:to>
      <xdr:col>12</xdr:col>
      <xdr:colOff>285750</xdr:colOff>
      <xdr:row>86</xdr:row>
      <xdr:rowOff>219075</xdr:rowOff>
    </xdr:to>
    <xdr:sp>
      <xdr:nvSpPr>
        <xdr:cNvPr id="8" name="Line 8"/>
        <xdr:cNvSpPr>
          <a:spLocks/>
        </xdr:cNvSpPr>
      </xdr:nvSpPr>
      <xdr:spPr>
        <a:xfrm>
          <a:off x="5610225" y="24326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102</xdr:row>
      <xdr:rowOff>228600</xdr:rowOff>
    </xdr:from>
    <xdr:to>
      <xdr:col>12</xdr:col>
      <xdr:colOff>285750</xdr:colOff>
      <xdr:row>102</xdr:row>
      <xdr:rowOff>228600</xdr:rowOff>
    </xdr:to>
    <xdr:sp>
      <xdr:nvSpPr>
        <xdr:cNvPr id="9" name="Line 9"/>
        <xdr:cNvSpPr>
          <a:spLocks/>
        </xdr:cNvSpPr>
      </xdr:nvSpPr>
      <xdr:spPr>
        <a:xfrm>
          <a:off x="5610225" y="2884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136</xdr:row>
      <xdr:rowOff>228600</xdr:rowOff>
    </xdr:from>
    <xdr:to>
      <xdr:col>12</xdr:col>
      <xdr:colOff>285750</xdr:colOff>
      <xdr:row>136</xdr:row>
      <xdr:rowOff>228600</xdr:rowOff>
    </xdr:to>
    <xdr:sp>
      <xdr:nvSpPr>
        <xdr:cNvPr id="10" name="Line 10"/>
        <xdr:cNvSpPr>
          <a:spLocks/>
        </xdr:cNvSpPr>
      </xdr:nvSpPr>
      <xdr:spPr>
        <a:xfrm>
          <a:off x="5610225" y="38423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119</xdr:row>
      <xdr:rowOff>228600</xdr:rowOff>
    </xdr:from>
    <xdr:to>
      <xdr:col>12</xdr:col>
      <xdr:colOff>285750</xdr:colOff>
      <xdr:row>119</xdr:row>
      <xdr:rowOff>228600</xdr:rowOff>
    </xdr:to>
    <xdr:sp>
      <xdr:nvSpPr>
        <xdr:cNvPr id="11" name="Line 12"/>
        <xdr:cNvSpPr>
          <a:spLocks/>
        </xdr:cNvSpPr>
      </xdr:nvSpPr>
      <xdr:spPr>
        <a:xfrm>
          <a:off x="5610225" y="33632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153</xdr:row>
      <xdr:rowOff>228600</xdr:rowOff>
    </xdr:from>
    <xdr:to>
      <xdr:col>12</xdr:col>
      <xdr:colOff>285750</xdr:colOff>
      <xdr:row>153</xdr:row>
      <xdr:rowOff>228600</xdr:rowOff>
    </xdr:to>
    <xdr:sp>
      <xdr:nvSpPr>
        <xdr:cNvPr id="12" name="Line 13"/>
        <xdr:cNvSpPr>
          <a:spLocks/>
        </xdr:cNvSpPr>
      </xdr:nvSpPr>
      <xdr:spPr>
        <a:xfrm>
          <a:off x="5610225" y="43214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168</xdr:row>
      <xdr:rowOff>228600</xdr:rowOff>
    </xdr:from>
    <xdr:to>
      <xdr:col>12</xdr:col>
      <xdr:colOff>285750</xdr:colOff>
      <xdr:row>168</xdr:row>
      <xdr:rowOff>228600</xdr:rowOff>
    </xdr:to>
    <xdr:sp>
      <xdr:nvSpPr>
        <xdr:cNvPr id="13" name="Line 14"/>
        <xdr:cNvSpPr>
          <a:spLocks/>
        </xdr:cNvSpPr>
      </xdr:nvSpPr>
      <xdr:spPr>
        <a:xfrm>
          <a:off x="5610225" y="47453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183</xdr:row>
      <xdr:rowOff>228600</xdr:rowOff>
    </xdr:from>
    <xdr:to>
      <xdr:col>12</xdr:col>
      <xdr:colOff>285750</xdr:colOff>
      <xdr:row>183</xdr:row>
      <xdr:rowOff>228600</xdr:rowOff>
    </xdr:to>
    <xdr:sp>
      <xdr:nvSpPr>
        <xdr:cNvPr id="14" name="Line 15"/>
        <xdr:cNvSpPr>
          <a:spLocks/>
        </xdr:cNvSpPr>
      </xdr:nvSpPr>
      <xdr:spPr>
        <a:xfrm>
          <a:off x="5610225" y="51692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2;&#3621;&#3585;&#3634;&#3619;&#3648;&#3619;&#3637;&#3618;&#3609;2_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1"/>
      <sheetName val="ม.2"/>
      <sheetName val="ม.3"/>
      <sheetName val="ม.4"/>
      <sheetName val="ม.5"/>
      <sheetName val="ม.6"/>
      <sheetName val="Sheet1"/>
      <sheetName val="สรุปหมวด"/>
    </sheetNames>
    <sheetDataSet>
      <sheetData sheetId="7">
        <row r="3">
          <cell r="F3">
            <v>0</v>
          </cell>
          <cell r="G3">
            <v>1</v>
          </cell>
          <cell r="H3">
            <v>1.5</v>
          </cell>
          <cell r="I3">
            <v>2</v>
          </cell>
          <cell r="J3">
            <v>2.5</v>
          </cell>
          <cell r="K3">
            <v>3</v>
          </cell>
          <cell r="L3">
            <v>3.5</v>
          </cell>
          <cell r="M3">
            <v>4</v>
          </cell>
          <cell r="Q3" t="str">
            <v>ร</v>
          </cell>
          <cell r="R3" t="str">
            <v>มส</v>
          </cell>
        </row>
        <row r="20">
          <cell r="F20">
            <v>4.792332268370607</v>
          </cell>
          <cell r="G20">
            <v>10.830670926517572</v>
          </cell>
          <cell r="H20">
            <v>10.287539936102236</v>
          </cell>
          <cell r="I20">
            <v>13.89776357827476</v>
          </cell>
          <cell r="J20">
            <v>16.293929712460063</v>
          </cell>
          <cell r="K20">
            <v>16.038338658146966</v>
          </cell>
          <cell r="L20">
            <v>12.20447284345048</v>
          </cell>
          <cell r="M20">
            <v>14.345047923322683</v>
          </cell>
          <cell r="Q20">
            <v>0.1597444089456869</v>
          </cell>
          <cell r="R20">
            <v>1.1501597444089458</v>
          </cell>
        </row>
        <row r="60">
          <cell r="F60">
            <v>2.2872140982377203</v>
          </cell>
          <cell r="G60">
            <v>2.4746906636670416</v>
          </cell>
          <cell r="H60">
            <v>3.224596925384327</v>
          </cell>
          <cell r="I60">
            <v>5.905511811023622</v>
          </cell>
          <cell r="J60">
            <v>7.274090738657668</v>
          </cell>
          <cell r="K60">
            <v>12.223472065991752</v>
          </cell>
          <cell r="L60">
            <v>13.910761154855644</v>
          </cell>
          <cell r="M60">
            <v>51.76227971503562</v>
          </cell>
          <cell r="Q60">
            <v>0.6374203224596925</v>
          </cell>
          <cell r="R60">
            <v>0.29996250468691416</v>
          </cell>
        </row>
        <row r="78">
          <cell r="F78">
            <v>6.3006632277081795</v>
          </cell>
          <cell r="G78">
            <v>12.748710390567428</v>
          </cell>
          <cell r="H78">
            <v>10.4274134119381</v>
          </cell>
          <cell r="I78">
            <v>14.959469417833455</v>
          </cell>
          <cell r="J78">
            <v>16.138540899042006</v>
          </cell>
          <cell r="K78">
            <v>18.054532056005897</v>
          </cell>
          <cell r="L78">
            <v>11.274871039056743</v>
          </cell>
          <cell r="M78">
            <v>9.100957995578481</v>
          </cell>
          <cell r="Q78">
            <v>0.5158437730287398</v>
          </cell>
          <cell r="R78">
            <v>0.47899778924097275</v>
          </cell>
        </row>
        <row r="110">
          <cell r="F110">
            <v>1.5206536541080344</v>
          </cell>
          <cell r="G110">
            <v>3.5179300953245574</v>
          </cell>
          <cell r="H110">
            <v>2.610077167498865</v>
          </cell>
          <cell r="I110">
            <v>6.78620063549705</v>
          </cell>
          <cell r="J110">
            <v>10.485701316386745</v>
          </cell>
          <cell r="K110">
            <v>16.63640490240581</v>
          </cell>
          <cell r="L110">
            <v>16.954153427144803</v>
          </cell>
          <cell r="M110">
            <v>40.98955969133</v>
          </cell>
          <cell r="Q110">
            <v>0.18157058556513844</v>
          </cell>
          <cell r="R110">
            <v>0.3177485247389923</v>
          </cell>
        </row>
        <row r="132">
          <cell r="F132">
            <v>5.58252427184466</v>
          </cell>
          <cell r="G132">
            <v>6.202804746494067</v>
          </cell>
          <cell r="H132">
            <v>7.254584681769148</v>
          </cell>
          <cell r="I132">
            <v>13.025889967637541</v>
          </cell>
          <cell r="J132">
            <v>16.666666666666668</v>
          </cell>
          <cell r="K132">
            <v>17.15210355987055</v>
          </cell>
          <cell r="L132">
            <v>13.484358144552319</v>
          </cell>
          <cell r="M132">
            <v>19.228694714131606</v>
          </cell>
          <cell r="Q132">
            <v>0.45846817691477887</v>
          </cell>
          <cell r="R132">
            <v>0.9439050701186623</v>
          </cell>
        </row>
        <row r="156">
          <cell r="F156">
            <v>4.492362982929021</v>
          </cell>
          <cell r="G156">
            <v>2.875112309074573</v>
          </cell>
          <cell r="H156">
            <v>3.8634321653189576</v>
          </cell>
          <cell r="I156">
            <v>6.289308176100629</v>
          </cell>
          <cell r="J156">
            <v>5.840071877807727</v>
          </cell>
          <cell r="K156">
            <v>13.387241689128482</v>
          </cell>
          <cell r="L156">
            <v>12.93800539083558</v>
          </cell>
          <cell r="M156">
            <v>49.91015274034142</v>
          </cell>
          <cell r="Q156">
            <v>0.1347708894878706</v>
          </cell>
          <cell r="R156">
            <v>0.2695417789757412</v>
          </cell>
        </row>
        <row r="179">
          <cell r="F179">
            <v>6.467870642587148</v>
          </cell>
          <cell r="G179">
            <v>9.470810583788325</v>
          </cell>
          <cell r="H179">
            <v>8.210835783284335</v>
          </cell>
          <cell r="I179">
            <v>12.221755564888703</v>
          </cell>
          <cell r="J179">
            <v>13.124737505249895</v>
          </cell>
          <cell r="K179">
            <v>17.303653926921463</v>
          </cell>
          <cell r="L179">
            <v>13.334733305333893</v>
          </cell>
          <cell r="M179">
            <v>18.92062158756825</v>
          </cell>
          <cell r="Q179">
            <v>0.3989920201595968</v>
          </cell>
          <cell r="R179">
            <v>0.5459890802183957</v>
          </cell>
        </row>
        <row r="202">
          <cell r="F202">
            <v>5.463386727688787</v>
          </cell>
          <cell r="G202">
            <v>11.47025171624714</v>
          </cell>
          <cell r="H202">
            <v>9.439359267734554</v>
          </cell>
          <cell r="I202">
            <v>14.2162471395881</v>
          </cell>
          <cell r="J202">
            <v>14.845537757437071</v>
          </cell>
          <cell r="K202">
            <v>13.329519450800916</v>
          </cell>
          <cell r="L202">
            <v>11.18421052631579</v>
          </cell>
          <cell r="M202">
            <v>18.93592677345538</v>
          </cell>
          <cell r="Q202">
            <v>0.6006864988558352</v>
          </cell>
          <cell r="R202">
            <v>0.5148741418764302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view="pageBreakPreview" zoomScaleSheetLayoutView="100" workbookViewId="0" topLeftCell="A1">
      <selection activeCell="M5" sqref="M5:N5"/>
    </sheetView>
  </sheetViews>
  <sheetFormatPr defaultColWidth="9.140625" defaultRowHeight="21.75"/>
  <cols>
    <col min="1" max="1" width="7.421875" style="0" customWidth="1"/>
    <col min="2" max="2" width="21.421875" style="0" customWidth="1"/>
    <col min="3" max="3" width="8.421875" style="7" customWidth="1"/>
    <col min="4" max="10" width="4.421875" style="6" customWidth="1"/>
    <col min="11" max="11" width="5.00390625" style="6" customWidth="1"/>
    <col min="12" max="12" width="8.28125" style="6" customWidth="1"/>
    <col min="13" max="13" width="5.140625" style="6" customWidth="1"/>
    <col min="14" max="14" width="7.57421875" style="6" customWidth="1"/>
    <col min="15" max="16" width="4.57421875" style="6" customWidth="1"/>
  </cols>
  <sheetData>
    <row r="1" spans="1:16" ht="26.2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3.25">
      <c r="A2" s="63" t="s">
        <v>164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26.25" customHeight="1">
      <c r="A3" s="64" t="s">
        <v>0</v>
      </c>
      <c r="B3" s="64" t="s">
        <v>1</v>
      </c>
      <c r="C3" s="65" t="s">
        <v>3</v>
      </c>
      <c r="D3" s="67" t="s">
        <v>4</v>
      </c>
      <c r="E3" s="68"/>
      <c r="F3" s="68"/>
      <c r="G3" s="68"/>
      <c r="H3" s="68"/>
      <c r="I3" s="68"/>
      <c r="J3" s="68"/>
      <c r="K3" s="69"/>
      <c r="L3" s="66" t="s">
        <v>5</v>
      </c>
      <c r="M3" s="70" t="s">
        <v>6</v>
      </c>
      <c r="N3" s="70" t="s">
        <v>7</v>
      </c>
      <c r="O3" s="66" t="s">
        <v>8</v>
      </c>
      <c r="P3" s="66"/>
    </row>
    <row r="4" spans="1:16" ht="26.25" customHeight="1">
      <c r="A4" s="64"/>
      <c r="B4" s="64"/>
      <c r="C4" s="65"/>
      <c r="D4" s="2">
        <v>0</v>
      </c>
      <c r="E4" s="2">
        <v>1</v>
      </c>
      <c r="F4" s="2">
        <v>1.5</v>
      </c>
      <c r="G4" s="2">
        <v>2</v>
      </c>
      <c r="H4" s="2">
        <v>2.5</v>
      </c>
      <c r="I4" s="2">
        <v>3</v>
      </c>
      <c r="J4" s="2">
        <v>3.5</v>
      </c>
      <c r="K4" s="2">
        <v>4</v>
      </c>
      <c r="L4" s="66"/>
      <c r="M4" s="70"/>
      <c r="N4" s="70"/>
      <c r="O4" s="2" t="s">
        <v>9</v>
      </c>
      <c r="P4" s="2" t="s">
        <v>10</v>
      </c>
    </row>
    <row r="5" spans="1:16" ht="21.75">
      <c r="A5" s="3" t="s">
        <v>52</v>
      </c>
      <c r="B5" s="3" t="s">
        <v>20</v>
      </c>
      <c r="C5" s="4">
        <f>SUM(D5:K5,O5:P5)</f>
        <v>92</v>
      </c>
      <c r="D5" s="2">
        <v>0</v>
      </c>
      <c r="E5" s="2">
        <v>0</v>
      </c>
      <c r="F5" s="2">
        <v>0</v>
      </c>
      <c r="G5" s="2">
        <v>8</v>
      </c>
      <c r="H5" s="2">
        <v>29</v>
      </c>
      <c r="I5" s="2">
        <v>34</v>
      </c>
      <c r="J5" s="2">
        <v>7</v>
      </c>
      <c r="K5" s="2">
        <v>3</v>
      </c>
      <c r="L5" s="2">
        <f>SUM(D5:K5)</f>
        <v>81</v>
      </c>
      <c r="M5" s="5">
        <f>(1*E5+1.5*F5+2*G5+2.5*H5+3*I5+3.5*J5+4*K5)/L5</f>
        <v>2.802469135802469</v>
      </c>
      <c r="N5" s="5">
        <f>SQRT((D5*0^2+E5*1^2+F5*1.5^2+G5*2^2+H5*2.5^2+I5*3^2+J5*3.5^2+K5*4^2)/L5-M5^2)</f>
        <v>0.45595519290418185</v>
      </c>
      <c r="O5" s="2">
        <v>11</v>
      </c>
      <c r="P5" s="2">
        <v>0</v>
      </c>
    </row>
    <row r="6" spans="1:16" ht="21.75">
      <c r="A6" s="3" t="s">
        <v>51</v>
      </c>
      <c r="B6" s="3" t="s">
        <v>19</v>
      </c>
      <c r="C6" s="4">
        <f aca="true" t="shared" si="0" ref="C6:C30">SUM(D6:K6,O6:P6)</f>
        <v>356</v>
      </c>
      <c r="D6" s="2">
        <v>35</v>
      </c>
      <c r="E6" s="2">
        <v>41</v>
      </c>
      <c r="F6" s="2">
        <v>28</v>
      </c>
      <c r="G6" s="2">
        <v>42</v>
      </c>
      <c r="H6" s="2">
        <v>46</v>
      </c>
      <c r="I6" s="2">
        <v>58</v>
      </c>
      <c r="J6" s="2">
        <v>41</v>
      </c>
      <c r="K6" s="2">
        <v>65</v>
      </c>
      <c r="L6" s="2">
        <f aca="true" t="shared" si="1" ref="L6:L30">SUM(D6:K6)</f>
        <v>356</v>
      </c>
      <c r="M6" s="5">
        <f aca="true" t="shared" si="2" ref="M6:M30">(1*E6+1.5*F6+2*G6+2.5*H6+3*I6+3.5*J6+4*K6)/L6</f>
        <v>2.414325842696629</v>
      </c>
      <c r="N6" s="5">
        <f aca="true" t="shared" si="3" ref="N6:N30">SQRT((D6*0^2+E6*1^2+F6*1.5^2+G6*2^2+H6*2.5^2+I6*3^2+J6*3.5^2+K6*4^2)/L6-M6^2)</f>
        <v>1.241416527580543</v>
      </c>
      <c r="O6" s="2">
        <v>0</v>
      </c>
      <c r="P6" s="2">
        <v>0</v>
      </c>
    </row>
    <row r="7" spans="1:16" ht="21.75">
      <c r="A7" s="3" t="s">
        <v>53</v>
      </c>
      <c r="B7" s="3" t="s">
        <v>21</v>
      </c>
      <c r="C7" s="4">
        <f t="shared" si="0"/>
        <v>356</v>
      </c>
      <c r="D7" s="2">
        <v>25</v>
      </c>
      <c r="E7" s="2">
        <v>15</v>
      </c>
      <c r="F7" s="2">
        <v>27</v>
      </c>
      <c r="G7" s="2">
        <v>44</v>
      </c>
      <c r="H7" s="2">
        <v>42</v>
      </c>
      <c r="I7" s="2">
        <v>63</v>
      </c>
      <c r="J7" s="2">
        <v>35</v>
      </c>
      <c r="K7" s="2">
        <v>105</v>
      </c>
      <c r="L7" s="2">
        <f t="shared" si="1"/>
        <v>356</v>
      </c>
      <c r="M7" s="5">
        <f t="shared" si="2"/>
        <v>2.752808988764045</v>
      </c>
      <c r="N7" s="5">
        <f t="shared" si="3"/>
        <v>1.1758898029506202</v>
      </c>
      <c r="O7" s="2">
        <v>0</v>
      </c>
      <c r="P7" s="2">
        <v>0</v>
      </c>
    </row>
    <row r="8" spans="1:16" ht="21.75">
      <c r="A8" s="3" t="s">
        <v>54</v>
      </c>
      <c r="B8" s="3" t="s">
        <v>22</v>
      </c>
      <c r="C8" s="4">
        <f t="shared" si="0"/>
        <v>137</v>
      </c>
      <c r="D8" s="2">
        <v>0</v>
      </c>
      <c r="E8" s="2">
        <v>2</v>
      </c>
      <c r="F8" s="2">
        <v>3</v>
      </c>
      <c r="G8" s="2">
        <v>42</v>
      </c>
      <c r="H8" s="2">
        <v>40</v>
      </c>
      <c r="I8" s="2">
        <v>30</v>
      </c>
      <c r="J8" s="2">
        <v>13</v>
      </c>
      <c r="K8" s="2">
        <v>7</v>
      </c>
      <c r="L8" s="2">
        <f t="shared" si="1"/>
        <v>137</v>
      </c>
      <c r="M8" s="5">
        <f t="shared" si="2"/>
        <v>2.5839416058394162</v>
      </c>
      <c r="N8" s="5">
        <f t="shared" si="3"/>
        <v>0.6236499084173378</v>
      </c>
      <c r="O8" s="2">
        <v>0</v>
      </c>
      <c r="P8" s="2">
        <v>0</v>
      </c>
    </row>
    <row r="9" spans="1:16" ht="21.75">
      <c r="A9" s="3" t="s">
        <v>55</v>
      </c>
      <c r="B9" s="3" t="s">
        <v>23</v>
      </c>
      <c r="C9" s="4">
        <f t="shared" si="0"/>
        <v>46</v>
      </c>
      <c r="D9" s="2">
        <v>0</v>
      </c>
      <c r="E9" s="2">
        <v>0</v>
      </c>
      <c r="F9" s="2">
        <v>0</v>
      </c>
      <c r="G9" s="2">
        <v>2</v>
      </c>
      <c r="H9" s="2">
        <v>16</v>
      </c>
      <c r="I9" s="2">
        <v>10</v>
      </c>
      <c r="J9" s="2">
        <v>12</v>
      </c>
      <c r="K9" s="2">
        <v>6</v>
      </c>
      <c r="L9" s="2">
        <f t="shared" si="1"/>
        <v>46</v>
      </c>
      <c r="M9" s="5">
        <f t="shared" si="2"/>
        <v>3.0434782608695654</v>
      </c>
      <c r="N9" s="5">
        <f t="shared" si="3"/>
        <v>0.5693826458134258</v>
      </c>
      <c r="O9" s="2">
        <v>0</v>
      </c>
      <c r="P9" s="2">
        <v>0</v>
      </c>
    </row>
    <row r="10" spans="1:16" ht="21.75">
      <c r="A10" s="3" t="s">
        <v>56</v>
      </c>
      <c r="B10" s="3" t="s">
        <v>24</v>
      </c>
      <c r="C10" s="4">
        <f t="shared" si="0"/>
        <v>356</v>
      </c>
      <c r="D10" s="2">
        <v>24</v>
      </c>
      <c r="E10" s="2">
        <v>38</v>
      </c>
      <c r="F10" s="2">
        <v>39</v>
      </c>
      <c r="G10" s="2">
        <v>57</v>
      </c>
      <c r="H10" s="2">
        <v>71</v>
      </c>
      <c r="I10" s="2">
        <v>49</v>
      </c>
      <c r="J10" s="2">
        <v>37</v>
      </c>
      <c r="K10" s="2">
        <v>41</v>
      </c>
      <c r="L10" s="2">
        <f t="shared" si="1"/>
        <v>356</v>
      </c>
      <c r="M10" s="5">
        <f t="shared" si="2"/>
        <v>2.327247191011236</v>
      </c>
      <c r="N10" s="5">
        <f t="shared" si="3"/>
        <v>1.0856905096374512</v>
      </c>
      <c r="O10" s="2">
        <v>0</v>
      </c>
      <c r="P10" s="2">
        <v>0</v>
      </c>
    </row>
    <row r="11" spans="1:16" ht="21.75">
      <c r="A11" s="3" t="s">
        <v>57</v>
      </c>
      <c r="B11" s="3" t="s">
        <v>25</v>
      </c>
      <c r="C11" s="4">
        <f t="shared" si="0"/>
        <v>358</v>
      </c>
      <c r="D11" s="2">
        <v>5</v>
      </c>
      <c r="E11" s="2">
        <v>31</v>
      </c>
      <c r="F11" s="2">
        <v>33</v>
      </c>
      <c r="G11" s="2">
        <v>33</v>
      </c>
      <c r="H11" s="2">
        <v>41</v>
      </c>
      <c r="I11" s="2">
        <v>76</v>
      </c>
      <c r="J11" s="2">
        <v>54</v>
      </c>
      <c r="K11" s="2">
        <v>83</v>
      </c>
      <c r="L11" s="2">
        <f t="shared" si="1"/>
        <v>356</v>
      </c>
      <c r="M11" s="5">
        <f t="shared" si="2"/>
        <v>2.803370786516854</v>
      </c>
      <c r="N11" s="5">
        <f t="shared" si="3"/>
        <v>1.0184201731280724</v>
      </c>
      <c r="O11" s="2">
        <v>2</v>
      </c>
      <c r="P11" s="2">
        <v>0</v>
      </c>
    </row>
    <row r="12" spans="1:16" ht="21.75">
      <c r="A12" s="3" t="s">
        <v>143</v>
      </c>
      <c r="B12" s="24" t="s">
        <v>38</v>
      </c>
      <c r="C12" s="4">
        <f t="shared" si="0"/>
        <v>137</v>
      </c>
      <c r="D12" s="2">
        <v>0</v>
      </c>
      <c r="E12" s="2">
        <v>2</v>
      </c>
      <c r="F12" s="2">
        <v>0</v>
      </c>
      <c r="G12" s="2">
        <v>11</v>
      </c>
      <c r="H12" s="2">
        <v>16</v>
      </c>
      <c r="I12" s="2">
        <v>15</v>
      </c>
      <c r="J12" s="2">
        <v>29</v>
      </c>
      <c r="K12" s="2">
        <v>64</v>
      </c>
      <c r="L12" s="2">
        <f t="shared" si="1"/>
        <v>137</v>
      </c>
      <c r="M12" s="5">
        <f t="shared" si="2"/>
        <v>3.4051094890510947</v>
      </c>
      <c r="N12" s="5">
        <f t="shared" si="3"/>
        <v>0.7237696499994487</v>
      </c>
      <c r="O12" s="2">
        <v>0</v>
      </c>
      <c r="P12" s="2">
        <v>0</v>
      </c>
    </row>
    <row r="13" spans="1:16" ht="21.75">
      <c r="A13" s="3" t="s">
        <v>58</v>
      </c>
      <c r="B13" s="3" t="s">
        <v>26</v>
      </c>
      <c r="C13" s="4">
        <f t="shared" si="0"/>
        <v>358</v>
      </c>
      <c r="D13" s="2">
        <v>35</v>
      </c>
      <c r="E13" s="2">
        <v>12</v>
      </c>
      <c r="F13" s="2">
        <v>11</v>
      </c>
      <c r="G13" s="2">
        <v>21</v>
      </c>
      <c r="H13" s="2">
        <v>26</v>
      </c>
      <c r="I13" s="2">
        <v>59</v>
      </c>
      <c r="J13" s="2">
        <v>104</v>
      </c>
      <c r="K13" s="2">
        <v>90</v>
      </c>
      <c r="L13" s="2">
        <f t="shared" si="1"/>
        <v>358</v>
      </c>
      <c r="M13" s="5">
        <f t="shared" si="2"/>
        <v>2.8952513966480447</v>
      </c>
      <c r="N13" s="5">
        <f t="shared" si="3"/>
        <v>1.213658221074553</v>
      </c>
      <c r="O13" s="2">
        <v>0</v>
      </c>
      <c r="P13" s="2">
        <v>0</v>
      </c>
    </row>
    <row r="14" spans="1:16" ht="21.75">
      <c r="A14" s="3" t="s">
        <v>59</v>
      </c>
      <c r="B14" s="3" t="s">
        <v>27</v>
      </c>
      <c r="C14" s="4">
        <f t="shared" si="0"/>
        <v>356</v>
      </c>
      <c r="D14" s="2">
        <v>22</v>
      </c>
      <c r="E14" s="2">
        <v>10</v>
      </c>
      <c r="F14" s="2">
        <v>34</v>
      </c>
      <c r="G14" s="2">
        <v>41</v>
      </c>
      <c r="H14" s="2">
        <v>80</v>
      </c>
      <c r="I14" s="2">
        <v>69</v>
      </c>
      <c r="J14" s="2">
        <v>65</v>
      </c>
      <c r="K14" s="2">
        <v>35</v>
      </c>
      <c r="L14" s="2">
        <f t="shared" si="1"/>
        <v>356</v>
      </c>
      <c r="M14" s="5">
        <f t="shared" si="2"/>
        <v>2.577247191011236</v>
      </c>
      <c r="N14" s="5">
        <f t="shared" si="3"/>
        <v>1.0099584236731178</v>
      </c>
      <c r="O14" s="2">
        <v>0</v>
      </c>
      <c r="P14" s="2">
        <v>0</v>
      </c>
    </row>
    <row r="15" spans="1:16" ht="21.75">
      <c r="A15" s="3" t="s">
        <v>165</v>
      </c>
      <c r="B15" s="3" t="s">
        <v>166</v>
      </c>
      <c r="C15" s="4">
        <f t="shared" si="0"/>
        <v>91</v>
      </c>
      <c r="D15" s="2">
        <v>5</v>
      </c>
      <c r="E15" s="2">
        <v>8</v>
      </c>
      <c r="F15" s="2">
        <v>10</v>
      </c>
      <c r="G15" s="2">
        <v>11</v>
      </c>
      <c r="H15" s="2">
        <v>12</v>
      </c>
      <c r="I15" s="2">
        <v>24</v>
      </c>
      <c r="J15" s="2">
        <v>11</v>
      </c>
      <c r="K15" s="2">
        <v>10</v>
      </c>
      <c r="L15" s="2">
        <f t="shared" si="1"/>
        <v>91</v>
      </c>
      <c r="M15" s="5">
        <f t="shared" si="2"/>
        <v>2.478021978021978</v>
      </c>
      <c r="N15" s="5">
        <f t="shared" si="3"/>
        <v>1.0558890007640709</v>
      </c>
      <c r="O15" s="2">
        <v>0</v>
      </c>
      <c r="P15" s="2">
        <v>0</v>
      </c>
    </row>
    <row r="16" spans="1:16" ht="21.75">
      <c r="A16" s="3" t="s">
        <v>60</v>
      </c>
      <c r="B16" s="3" t="s">
        <v>28</v>
      </c>
      <c r="C16" s="4">
        <f t="shared" si="0"/>
        <v>356</v>
      </c>
      <c r="D16" s="2">
        <v>18</v>
      </c>
      <c r="E16" s="2">
        <v>18</v>
      </c>
      <c r="F16" s="2">
        <v>21</v>
      </c>
      <c r="G16" s="2">
        <v>45</v>
      </c>
      <c r="H16" s="2">
        <v>76</v>
      </c>
      <c r="I16" s="2">
        <v>120</v>
      </c>
      <c r="J16" s="2">
        <v>29</v>
      </c>
      <c r="K16" s="2">
        <v>29</v>
      </c>
      <c r="L16" s="2">
        <f t="shared" si="1"/>
        <v>356</v>
      </c>
      <c r="M16" s="5">
        <f t="shared" si="2"/>
        <v>2.547752808988764</v>
      </c>
      <c r="N16" s="5">
        <f t="shared" si="3"/>
        <v>0.9311829528645771</v>
      </c>
      <c r="O16" s="2">
        <v>0</v>
      </c>
      <c r="P16" s="2">
        <v>0</v>
      </c>
    </row>
    <row r="17" spans="1:16" ht="21.75">
      <c r="A17" s="3" t="s">
        <v>61</v>
      </c>
      <c r="B17" s="3" t="s">
        <v>29</v>
      </c>
      <c r="C17" s="4">
        <f t="shared" si="0"/>
        <v>355</v>
      </c>
      <c r="D17" s="2">
        <v>0</v>
      </c>
      <c r="E17" s="2">
        <v>11</v>
      </c>
      <c r="F17" s="2">
        <v>3</v>
      </c>
      <c r="G17" s="2">
        <v>15</v>
      </c>
      <c r="H17" s="2">
        <v>15</v>
      </c>
      <c r="I17" s="2">
        <v>53</v>
      </c>
      <c r="J17" s="2">
        <v>112</v>
      </c>
      <c r="K17" s="2">
        <v>146</v>
      </c>
      <c r="L17" s="2">
        <f t="shared" si="1"/>
        <v>355</v>
      </c>
      <c r="M17" s="5">
        <f>(1*E17+1.5*F17+2*G17+2.5*H17+3*I17+3.5*J17+4*K17)/L17</f>
        <v>3.4309859154929576</v>
      </c>
      <c r="N17" s="5">
        <f>SQRT((D17*0^2+E17*1^2+F17*1.5^2+G17*2^2+H17*2.5^2+I17*3^2+J17*3.5^2+K17*4^2)/L17-M17^2)</f>
        <v>0.7072245991228272</v>
      </c>
      <c r="O17" s="2">
        <v>0</v>
      </c>
      <c r="P17" s="2">
        <v>0</v>
      </c>
    </row>
    <row r="18" spans="1:16" ht="21.75">
      <c r="A18" s="3" t="s">
        <v>81</v>
      </c>
      <c r="B18" s="3" t="s">
        <v>80</v>
      </c>
      <c r="C18" s="4">
        <f t="shared" si="0"/>
        <v>20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3</v>
      </c>
      <c r="K18" s="2">
        <v>15</v>
      </c>
      <c r="L18" s="2">
        <f t="shared" si="1"/>
        <v>20</v>
      </c>
      <c r="M18" s="5">
        <f>(1*E18+1.5*F18+2*G18+2.5*H18+3*I18+3.5*J18+4*K18)/L18</f>
        <v>3.675</v>
      </c>
      <c r="N18" s="5">
        <f>SQRT((D18*0^2+E18*1^2+F18*1.5^2+G18*2^2+H18*2.5^2+I18*3^2+J18*3.5^2+K18*4^2)/L18-M18^2)</f>
        <v>0.8842369591913704</v>
      </c>
      <c r="O18" s="2">
        <v>0</v>
      </c>
      <c r="P18" s="2">
        <v>0</v>
      </c>
    </row>
    <row r="19" spans="1:16" ht="21.75">
      <c r="A19" s="3" t="s">
        <v>144</v>
      </c>
      <c r="B19" s="3" t="s">
        <v>154</v>
      </c>
      <c r="C19" s="4">
        <f t="shared" si="0"/>
        <v>16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10</v>
      </c>
      <c r="J19" s="2">
        <v>2</v>
      </c>
      <c r="K19" s="2">
        <v>3</v>
      </c>
      <c r="L19" s="2">
        <f t="shared" si="1"/>
        <v>16</v>
      </c>
      <c r="M19" s="5">
        <f t="shared" si="2"/>
        <v>3.21875</v>
      </c>
      <c r="N19" s="5">
        <f t="shared" si="3"/>
        <v>0.4318835925339142</v>
      </c>
      <c r="O19" s="2">
        <v>0</v>
      </c>
      <c r="P19" s="2">
        <v>0</v>
      </c>
    </row>
    <row r="20" spans="1:16" ht="21.75">
      <c r="A20" s="3" t="s">
        <v>62</v>
      </c>
      <c r="B20" s="3" t="s">
        <v>30</v>
      </c>
      <c r="C20" s="4">
        <f t="shared" si="0"/>
        <v>355</v>
      </c>
      <c r="D20" s="2">
        <v>17</v>
      </c>
      <c r="E20" s="2">
        <v>2</v>
      </c>
      <c r="F20" s="2">
        <v>4</v>
      </c>
      <c r="G20" s="2">
        <v>10</v>
      </c>
      <c r="H20" s="2">
        <v>61</v>
      </c>
      <c r="I20" s="2">
        <v>83</v>
      </c>
      <c r="J20" s="2">
        <v>46</v>
      </c>
      <c r="K20" s="2">
        <v>132</v>
      </c>
      <c r="L20" s="2">
        <f t="shared" si="1"/>
        <v>355</v>
      </c>
      <c r="M20" s="5">
        <f t="shared" si="2"/>
        <v>3.1507042253521127</v>
      </c>
      <c r="N20" s="5">
        <f t="shared" si="3"/>
        <v>0.9651495161754449</v>
      </c>
      <c r="O20" s="2">
        <v>0</v>
      </c>
      <c r="P20" s="2">
        <v>0</v>
      </c>
    </row>
    <row r="21" spans="1:16" ht="21.75">
      <c r="A21" s="3" t="s">
        <v>167</v>
      </c>
      <c r="B21" s="3" t="s">
        <v>168</v>
      </c>
      <c r="C21" s="4">
        <f t="shared" si="0"/>
        <v>5</v>
      </c>
      <c r="D21" s="2">
        <v>0</v>
      </c>
      <c r="E21" s="2">
        <v>4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</v>
      </c>
      <c r="L21" s="2">
        <f t="shared" si="1"/>
        <v>5</v>
      </c>
      <c r="M21" s="5">
        <f t="shared" si="2"/>
        <v>1.6</v>
      </c>
      <c r="N21" s="5">
        <f t="shared" si="3"/>
        <v>1.1999999999999997</v>
      </c>
      <c r="O21" s="2">
        <v>0</v>
      </c>
      <c r="P21" s="2">
        <v>0</v>
      </c>
    </row>
    <row r="22" spans="1:16" ht="21.75">
      <c r="A22" s="3" t="s">
        <v>63</v>
      </c>
      <c r="B22" s="3" t="s">
        <v>31</v>
      </c>
      <c r="C22" s="4">
        <f t="shared" si="0"/>
        <v>357</v>
      </c>
      <c r="D22" s="2">
        <v>4</v>
      </c>
      <c r="E22" s="2">
        <v>8</v>
      </c>
      <c r="F22" s="2">
        <v>4</v>
      </c>
      <c r="G22" s="2">
        <v>8</v>
      </c>
      <c r="H22" s="2">
        <v>10</v>
      </c>
      <c r="I22" s="2">
        <v>29</v>
      </c>
      <c r="J22" s="2">
        <v>17</v>
      </c>
      <c r="K22" s="2">
        <v>277</v>
      </c>
      <c r="L22" s="2">
        <f t="shared" si="1"/>
        <v>357</v>
      </c>
      <c r="M22" s="5">
        <f t="shared" si="2"/>
        <v>3.668067226890756</v>
      </c>
      <c r="N22" s="5">
        <f t="shared" si="3"/>
        <v>0.7658977383571541</v>
      </c>
      <c r="O22" s="2">
        <v>0</v>
      </c>
      <c r="P22" s="2">
        <v>0</v>
      </c>
    </row>
    <row r="23" spans="1:16" ht="21.75">
      <c r="A23" s="3" t="s">
        <v>121</v>
      </c>
      <c r="B23" s="3" t="s">
        <v>32</v>
      </c>
      <c r="C23" s="4">
        <f t="shared" si="0"/>
        <v>13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2</v>
      </c>
      <c r="L23" s="2">
        <f t="shared" si="1"/>
        <v>2</v>
      </c>
      <c r="M23" s="5">
        <f t="shared" si="2"/>
        <v>4</v>
      </c>
      <c r="N23" s="5">
        <f t="shared" si="3"/>
        <v>0</v>
      </c>
      <c r="O23" s="2">
        <v>11</v>
      </c>
      <c r="P23" s="2">
        <v>0</v>
      </c>
    </row>
    <row r="24" spans="1:16" ht="21.75">
      <c r="A24" s="3" t="s">
        <v>169</v>
      </c>
      <c r="B24" s="3" t="s">
        <v>170</v>
      </c>
      <c r="C24" s="4">
        <f t="shared" si="0"/>
        <v>13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12</v>
      </c>
      <c r="L24" s="2">
        <f t="shared" si="1"/>
        <v>13</v>
      </c>
      <c r="M24" s="5">
        <f t="shared" si="2"/>
        <v>3.9615384615384617</v>
      </c>
      <c r="N24" s="5">
        <f t="shared" si="3"/>
        <v>0.13323467750529444</v>
      </c>
      <c r="O24" s="2">
        <v>0</v>
      </c>
      <c r="P24" s="2">
        <v>0</v>
      </c>
    </row>
    <row r="25" spans="1:16" ht="21.75">
      <c r="A25" s="3" t="s">
        <v>171</v>
      </c>
      <c r="B25" s="3" t="s">
        <v>172</v>
      </c>
      <c r="C25" s="4">
        <f t="shared" si="0"/>
        <v>13</v>
      </c>
      <c r="D25" s="2">
        <v>8</v>
      </c>
      <c r="E25" s="2">
        <v>1</v>
      </c>
      <c r="F25" s="2">
        <v>3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f t="shared" si="1"/>
        <v>13</v>
      </c>
      <c r="M25" s="5">
        <f t="shared" si="2"/>
        <v>0.6538461538461539</v>
      </c>
      <c r="N25" s="5">
        <f t="shared" si="3"/>
        <v>0.9278721601396015</v>
      </c>
      <c r="O25" s="2">
        <v>0</v>
      </c>
      <c r="P25" s="2">
        <v>0</v>
      </c>
    </row>
    <row r="26" spans="1:16" ht="21.75">
      <c r="A26" s="3" t="s">
        <v>173</v>
      </c>
      <c r="B26" s="3" t="s">
        <v>175</v>
      </c>
      <c r="C26" s="4">
        <f t="shared" si="0"/>
        <v>15</v>
      </c>
      <c r="D26" s="2">
        <v>1</v>
      </c>
      <c r="E26" s="2">
        <v>1</v>
      </c>
      <c r="F26" s="2">
        <v>1</v>
      </c>
      <c r="G26" s="2">
        <v>1</v>
      </c>
      <c r="H26" s="2">
        <v>0</v>
      </c>
      <c r="I26" s="2">
        <v>1</v>
      </c>
      <c r="J26" s="2">
        <v>3</v>
      </c>
      <c r="K26" s="2">
        <v>7</v>
      </c>
      <c r="L26" s="2">
        <f t="shared" si="1"/>
        <v>15</v>
      </c>
      <c r="M26" s="5">
        <f t="shared" si="2"/>
        <v>3.066666666666667</v>
      </c>
      <c r="N26" s="5">
        <f t="shared" si="3"/>
        <v>1.263153021433094</v>
      </c>
      <c r="O26" s="2">
        <v>0</v>
      </c>
      <c r="P26" s="2">
        <v>0</v>
      </c>
    </row>
    <row r="27" spans="1:16" ht="21.75">
      <c r="A27" s="3" t="s">
        <v>174</v>
      </c>
      <c r="B27" s="3" t="s">
        <v>176</v>
      </c>
      <c r="C27" s="4">
        <f t="shared" si="0"/>
        <v>15</v>
      </c>
      <c r="D27" s="2">
        <v>0</v>
      </c>
      <c r="E27" s="2">
        <v>1</v>
      </c>
      <c r="F27" s="2">
        <v>0</v>
      </c>
      <c r="G27" s="2">
        <v>2</v>
      </c>
      <c r="H27" s="2">
        <v>2</v>
      </c>
      <c r="I27" s="2">
        <v>2</v>
      </c>
      <c r="J27" s="2">
        <v>1</v>
      </c>
      <c r="K27" s="2">
        <v>7</v>
      </c>
      <c r="L27" s="2">
        <f t="shared" si="1"/>
        <v>15</v>
      </c>
      <c r="M27" s="5">
        <f t="shared" si="2"/>
        <v>3.1666666666666665</v>
      </c>
      <c r="N27" s="5">
        <f t="shared" si="3"/>
        <v>0.9428090415820636</v>
      </c>
      <c r="O27" s="2">
        <v>0</v>
      </c>
      <c r="P27" s="2">
        <v>0</v>
      </c>
    </row>
    <row r="28" spans="1:16" ht="21.75">
      <c r="A28" s="3" t="s">
        <v>122</v>
      </c>
      <c r="B28" s="3" t="s">
        <v>33</v>
      </c>
      <c r="C28" s="4">
        <f t="shared" si="0"/>
        <v>358</v>
      </c>
      <c r="D28" s="2">
        <v>4</v>
      </c>
      <c r="E28" s="2">
        <v>11</v>
      </c>
      <c r="F28" s="2">
        <v>21</v>
      </c>
      <c r="G28" s="2">
        <v>27</v>
      </c>
      <c r="H28" s="2">
        <v>41</v>
      </c>
      <c r="I28" s="2">
        <v>61</v>
      </c>
      <c r="J28" s="2">
        <v>75</v>
      </c>
      <c r="K28" s="2">
        <v>118</v>
      </c>
      <c r="L28" s="2">
        <f t="shared" si="1"/>
        <v>358</v>
      </c>
      <c r="M28" s="5">
        <f t="shared" si="2"/>
        <v>3.118715083798883</v>
      </c>
      <c r="N28" s="5">
        <f t="shared" si="3"/>
        <v>0.9096082540335687</v>
      </c>
      <c r="O28" s="2">
        <v>0</v>
      </c>
      <c r="P28" s="2">
        <v>0</v>
      </c>
    </row>
    <row r="29" spans="1:16" ht="21.75">
      <c r="A29" s="3" t="s">
        <v>64</v>
      </c>
      <c r="B29" s="8" t="s">
        <v>34</v>
      </c>
      <c r="C29" s="4">
        <f t="shared" si="0"/>
        <v>138</v>
      </c>
      <c r="D29" s="2">
        <v>20</v>
      </c>
      <c r="E29" s="2">
        <v>14</v>
      </c>
      <c r="F29" s="2">
        <v>10</v>
      </c>
      <c r="G29" s="2">
        <v>14</v>
      </c>
      <c r="H29" s="2">
        <v>14</v>
      </c>
      <c r="I29" s="2">
        <v>16</v>
      </c>
      <c r="J29" s="2">
        <v>15</v>
      </c>
      <c r="K29" s="2">
        <v>35</v>
      </c>
      <c r="L29" s="2">
        <f t="shared" si="1"/>
        <v>138</v>
      </c>
      <c r="M29" s="5">
        <f t="shared" si="2"/>
        <v>2.4094202898550723</v>
      </c>
      <c r="N29" s="5">
        <f t="shared" si="3"/>
        <v>1.389968599434681</v>
      </c>
      <c r="O29" s="2">
        <v>0</v>
      </c>
      <c r="P29" s="2">
        <v>0</v>
      </c>
    </row>
    <row r="30" spans="1:16" ht="21.75">
      <c r="A30" s="3" t="s">
        <v>65</v>
      </c>
      <c r="B30" s="8" t="s">
        <v>35</v>
      </c>
      <c r="C30" s="4">
        <f t="shared" si="0"/>
        <v>356</v>
      </c>
      <c r="D30" s="2">
        <v>61</v>
      </c>
      <c r="E30" s="2">
        <v>34</v>
      </c>
      <c r="F30" s="2">
        <v>24</v>
      </c>
      <c r="G30" s="2">
        <v>31</v>
      </c>
      <c r="H30" s="2">
        <v>38</v>
      </c>
      <c r="I30" s="2">
        <v>35</v>
      </c>
      <c r="J30" s="2">
        <v>38</v>
      </c>
      <c r="K30" s="2">
        <v>95</v>
      </c>
      <c r="L30" s="2">
        <f t="shared" si="1"/>
        <v>356</v>
      </c>
      <c r="M30" s="5">
        <f t="shared" si="2"/>
        <v>2.3735955056179776</v>
      </c>
      <c r="N30" s="5">
        <f t="shared" si="3"/>
        <v>1.4459472593541345</v>
      </c>
      <c r="O30" s="2">
        <v>0</v>
      </c>
      <c r="P30" s="2">
        <v>0</v>
      </c>
    </row>
    <row r="31" spans="1:16" ht="21.75">
      <c r="A31" s="3"/>
      <c r="B31" s="3"/>
      <c r="C31" s="4"/>
      <c r="D31" s="2"/>
      <c r="E31" s="2"/>
      <c r="F31" s="2"/>
      <c r="G31" s="2"/>
      <c r="H31" s="2"/>
      <c r="I31" s="2"/>
      <c r="J31" s="2"/>
      <c r="K31" s="2"/>
      <c r="L31" s="2"/>
      <c r="M31" s="5"/>
      <c r="N31" s="5"/>
      <c r="O31" s="4"/>
      <c r="P31" s="4"/>
    </row>
    <row r="32" spans="1:16" ht="21.75">
      <c r="A32" s="3"/>
      <c r="B32" s="2" t="s">
        <v>11</v>
      </c>
      <c r="C32" s="14">
        <f>SUM(C5:C31)</f>
        <v>5028</v>
      </c>
      <c r="D32" s="14">
        <f aca="true" t="shared" si="4" ref="D32:L32">SUM(D5:D31)</f>
        <v>285</v>
      </c>
      <c r="E32" s="14">
        <f t="shared" si="4"/>
        <v>264</v>
      </c>
      <c r="F32" s="14">
        <f t="shared" si="4"/>
        <v>276</v>
      </c>
      <c r="G32" s="14">
        <f t="shared" si="4"/>
        <v>465</v>
      </c>
      <c r="H32" s="14">
        <f t="shared" si="4"/>
        <v>677</v>
      </c>
      <c r="I32" s="14">
        <f t="shared" si="4"/>
        <v>899</v>
      </c>
      <c r="J32" s="14">
        <f t="shared" si="4"/>
        <v>750</v>
      </c>
      <c r="K32" s="15">
        <f t="shared" si="4"/>
        <v>1388</v>
      </c>
      <c r="L32" s="14">
        <f t="shared" si="4"/>
        <v>5004</v>
      </c>
      <c r="M32" s="10">
        <f>(1*E32+1.5*F32+2*G32+2.5*H32+3*I32+3.5*J32+4*K32)/L32</f>
        <v>2.8326338928856916</v>
      </c>
      <c r="N32" s="10">
        <f>SQRT((D32*0^2+E32*1^2+F32*1.5^2+G32*2^2+H32*2.5^2+I32*3^2+J32*3.5^2+K32*4^2)/L32-M32^2)</f>
        <v>1.1230793076863583</v>
      </c>
      <c r="O32" s="4">
        <f>SUM(O5:O31)</f>
        <v>24</v>
      </c>
      <c r="P32" s="4">
        <f>SUM(P5:P31)</f>
        <v>0</v>
      </c>
    </row>
    <row r="33" spans="1:16" ht="21.75">
      <c r="A33" s="3"/>
      <c r="B33" s="2" t="s">
        <v>12</v>
      </c>
      <c r="C33" s="13">
        <f aca="true" t="shared" si="5" ref="C33:L33">C32*100/$C$32</f>
        <v>100</v>
      </c>
      <c r="D33" s="13">
        <f t="shared" si="5"/>
        <v>5.6682577565632455</v>
      </c>
      <c r="E33" s="13">
        <f t="shared" si="5"/>
        <v>5.250596658711217</v>
      </c>
      <c r="F33" s="13">
        <f t="shared" si="5"/>
        <v>5.4892601431980905</v>
      </c>
      <c r="G33" s="13">
        <f t="shared" si="5"/>
        <v>9.24821002386635</v>
      </c>
      <c r="H33" s="13">
        <f t="shared" si="5"/>
        <v>13.464598249801114</v>
      </c>
      <c r="I33" s="13">
        <f t="shared" si="5"/>
        <v>17.879872712808275</v>
      </c>
      <c r="J33" s="13">
        <f t="shared" si="5"/>
        <v>14.916467780429594</v>
      </c>
      <c r="K33" s="13">
        <f t="shared" si="5"/>
        <v>27.60540970564837</v>
      </c>
      <c r="L33" s="13">
        <f t="shared" si="5"/>
        <v>99.52267303102626</v>
      </c>
      <c r="M33" s="25"/>
      <c r="N33" s="25"/>
      <c r="O33" s="13">
        <f>O32*100/$C$32</f>
        <v>0.477326968973747</v>
      </c>
      <c r="P33" s="13">
        <f>P32*100/$C$32</f>
        <v>0</v>
      </c>
    </row>
    <row r="34" spans="1:16" ht="21.75">
      <c r="A34" s="17"/>
      <c r="B34" s="29" t="s">
        <v>189</v>
      </c>
      <c r="C34"/>
      <c r="D34"/>
      <c r="E34"/>
      <c r="F34"/>
      <c r="G34"/>
      <c r="H34"/>
      <c r="I34" s="61">
        <f>(E32+F32+G32+H32+I32+J32+K32)*100/L32</f>
        <v>94.30455635491607</v>
      </c>
      <c r="J34" s="61"/>
      <c r="K34" s="27"/>
      <c r="L34" s="27"/>
      <c r="M34" s="28"/>
      <c r="N34" s="28"/>
      <c r="O34" s="27"/>
      <c r="P34" s="27"/>
    </row>
    <row r="35" spans="1:16" ht="21.75">
      <c r="A35" s="17"/>
      <c r="B35" s="30" t="s">
        <v>190</v>
      </c>
      <c r="C35"/>
      <c r="D35"/>
      <c r="E35"/>
      <c r="F35"/>
      <c r="G35"/>
      <c r="H35"/>
      <c r="I35" s="61">
        <f>(I32+J32+K32)*100/L32</f>
        <v>60.69144684252598</v>
      </c>
      <c r="J35" s="61"/>
      <c r="K35" s="27"/>
      <c r="L35" s="27"/>
      <c r="M35" s="28"/>
      <c r="N35" s="28"/>
      <c r="O35" s="27"/>
      <c r="P35" s="27"/>
    </row>
    <row r="36" spans="1:16" ht="26.25">
      <c r="A36" s="62" t="s">
        <v>46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ht="23.25">
      <c r="A37" s="63" t="s">
        <v>164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ht="36" customHeight="1">
      <c r="A38" s="64" t="s">
        <v>0</v>
      </c>
      <c r="B38" s="64" t="s">
        <v>1</v>
      </c>
      <c r="C38" s="65" t="s">
        <v>123</v>
      </c>
      <c r="D38" s="67" t="s">
        <v>4</v>
      </c>
      <c r="E38" s="68"/>
      <c r="F38" s="68"/>
      <c r="G38" s="68"/>
      <c r="H38" s="68"/>
      <c r="I38" s="68"/>
      <c r="J38" s="68"/>
      <c r="K38" s="69"/>
      <c r="L38" s="66" t="s">
        <v>124</v>
      </c>
      <c r="M38" s="70" t="s">
        <v>6</v>
      </c>
      <c r="N38" s="70" t="s">
        <v>7</v>
      </c>
      <c r="O38" s="66" t="s">
        <v>8</v>
      </c>
      <c r="P38" s="66"/>
    </row>
    <row r="39" spans="1:16" ht="21.75">
      <c r="A39" s="64"/>
      <c r="B39" s="64"/>
      <c r="C39" s="65"/>
      <c r="D39" s="2">
        <v>0</v>
      </c>
      <c r="E39" s="2">
        <v>1</v>
      </c>
      <c r="F39" s="2">
        <v>1.5</v>
      </c>
      <c r="G39" s="2">
        <v>2</v>
      </c>
      <c r="H39" s="2">
        <v>2.5</v>
      </c>
      <c r="I39" s="2">
        <v>3</v>
      </c>
      <c r="J39" s="2">
        <v>3.5</v>
      </c>
      <c r="K39" s="2">
        <v>4</v>
      </c>
      <c r="L39" s="66"/>
      <c r="M39" s="70"/>
      <c r="N39" s="70"/>
      <c r="O39" s="2" t="s">
        <v>9</v>
      </c>
      <c r="P39" s="2" t="s">
        <v>10</v>
      </c>
    </row>
    <row r="40" spans="1:16" ht="20.25" customHeight="1">
      <c r="A40" s="3" t="s">
        <v>125</v>
      </c>
      <c r="B40" s="3" t="s">
        <v>126</v>
      </c>
      <c r="C40" s="4">
        <f aca="true" t="shared" si="6" ref="C40:C68">SUM(D40:K40,O40:P40)</f>
        <v>37</v>
      </c>
      <c r="D40" s="2">
        <v>10</v>
      </c>
      <c r="E40" s="2">
        <v>0</v>
      </c>
      <c r="F40" s="2">
        <v>1</v>
      </c>
      <c r="G40" s="2">
        <v>5</v>
      </c>
      <c r="H40" s="2">
        <v>1</v>
      </c>
      <c r="I40" s="2">
        <v>5</v>
      </c>
      <c r="J40" s="2">
        <v>2</v>
      </c>
      <c r="K40" s="2">
        <v>13</v>
      </c>
      <c r="L40" s="2">
        <f>SUM(D40:K40)</f>
        <v>37</v>
      </c>
      <c r="M40" s="5">
        <f>(1*E40+1.5*F40+2*G40+2.5*H40+3*I40+3.5*J40+4*K40)/L40</f>
        <v>2.3783783783783785</v>
      </c>
      <c r="N40" s="5">
        <f>SQRT((D40*0^2+E40*1^2+F40*1.5^2+G40*2^2+H40*2.5^2+I40*3^2+J40*3.5^2+K40*4^2)/L40-M40^2)</f>
        <v>1.6166590733771002</v>
      </c>
      <c r="O40" s="2">
        <v>0</v>
      </c>
      <c r="P40" s="2">
        <v>0</v>
      </c>
    </row>
    <row r="41" spans="1:16" ht="20.25" customHeight="1">
      <c r="A41" s="3" t="s">
        <v>82</v>
      </c>
      <c r="B41" s="3" t="s">
        <v>83</v>
      </c>
      <c r="C41" s="4">
        <f t="shared" si="6"/>
        <v>37</v>
      </c>
      <c r="D41" s="2">
        <v>0</v>
      </c>
      <c r="E41" s="2">
        <v>3</v>
      </c>
      <c r="F41" s="2">
        <v>2</v>
      </c>
      <c r="G41" s="2">
        <v>4</v>
      </c>
      <c r="H41" s="2">
        <v>8</v>
      </c>
      <c r="I41" s="2">
        <v>10</v>
      </c>
      <c r="J41" s="2">
        <v>3</v>
      </c>
      <c r="K41" s="2">
        <v>7</v>
      </c>
      <c r="L41" s="2">
        <f>SUM(D41:K41)</f>
        <v>37</v>
      </c>
      <c r="M41" s="5">
        <f>(1*E41+1.5*F41+2*G41+2.5*H41+3*I41+3.5*J41+4*K41)/L41</f>
        <v>2.77027027027027</v>
      </c>
      <c r="N41" s="5">
        <f>SQRT((D41*0^2+E41*1^2+F41*1.5^2+G41*2^2+H41*2.5^2+I41*3^2+J41*3.5^2+K41*4^2)/L41-M41^2)</f>
        <v>0.8745237668845104</v>
      </c>
      <c r="O41" s="2">
        <v>0</v>
      </c>
      <c r="P41" s="2">
        <v>0</v>
      </c>
    </row>
    <row r="42" spans="1:16" ht="20.25" customHeight="1">
      <c r="A42" s="3" t="s">
        <v>66</v>
      </c>
      <c r="B42" s="3" t="s">
        <v>177</v>
      </c>
      <c r="C42" s="4">
        <f t="shared" si="6"/>
        <v>275</v>
      </c>
      <c r="D42" s="2">
        <v>41</v>
      </c>
      <c r="E42" s="2">
        <v>20</v>
      </c>
      <c r="F42" s="2">
        <v>14</v>
      </c>
      <c r="G42" s="2">
        <v>31</v>
      </c>
      <c r="H42" s="2">
        <v>38</v>
      </c>
      <c r="I42" s="2">
        <v>62</v>
      </c>
      <c r="J42" s="2">
        <v>38</v>
      </c>
      <c r="K42" s="2">
        <v>28</v>
      </c>
      <c r="L42" s="2">
        <f aca="true" t="shared" si="7" ref="L42:L67">SUM(D42:K42)</f>
        <v>272</v>
      </c>
      <c r="M42" s="5">
        <f aca="true" t="shared" si="8" ref="M42:M67">(1*E42+1.5*F42+2*G42+2.5*H42+3*I42+3.5*J42+4*K42)/L42</f>
        <v>2.3125</v>
      </c>
      <c r="N42" s="5">
        <f aca="true" t="shared" si="9" ref="N42:N67">SQRT((D42*0^2+E42*1^2+F42*1.5^2+G42*2^2+H42*2.5^2+I42*3^2+J42*3.5^2+K42*4^2)/L42-M42^2)</f>
        <v>1.2572400620125863</v>
      </c>
      <c r="O42" s="2">
        <v>3</v>
      </c>
      <c r="P42" s="2">
        <v>0</v>
      </c>
    </row>
    <row r="43" spans="1:16" ht="20.25" customHeight="1">
      <c r="A43" s="3" t="s">
        <v>67</v>
      </c>
      <c r="B43" s="3" t="s">
        <v>13</v>
      </c>
      <c r="C43" s="4">
        <f t="shared" si="6"/>
        <v>312</v>
      </c>
      <c r="D43" s="2">
        <v>46</v>
      </c>
      <c r="E43" s="2">
        <v>19</v>
      </c>
      <c r="F43" s="2">
        <v>13</v>
      </c>
      <c r="G43" s="2">
        <v>35</v>
      </c>
      <c r="H43" s="2">
        <v>40</v>
      </c>
      <c r="I43" s="2">
        <v>31</v>
      </c>
      <c r="J43" s="2">
        <v>34</v>
      </c>
      <c r="K43" s="2">
        <v>84</v>
      </c>
      <c r="L43" s="2">
        <f t="shared" si="7"/>
        <v>302</v>
      </c>
      <c r="M43" s="5">
        <f t="shared" si="8"/>
        <v>2.5049668874172184</v>
      </c>
      <c r="N43" s="5">
        <f t="shared" si="9"/>
        <v>1.3891044207037815</v>
      </c>
      <c r="O43" s="2">
        <v>1</v>
      </c>
      <c r="P43" s="2">
        <v>9</v>
      </c>
    </row>
    <row r="44" spans="1:16" ht="20.25" customHeight="1">
      <c r="A44" s="3" t="s">
        <v>68</v>
      </c>
      <c r="B44" s="3" t="s">
        <v>36</v>
      </c>
      <c r="C44" s="4">
        <f t="shared" si="6"/>
        <v>133</v>
      </c>
      <c r="D44" s="2">
        <v>0</v>
      </c>
      <c r="E44" s="2">
        <v>8</v>
      </c>
      <c r="F44" s="2">
        <v>6</v>
      </c>
      <c r="G44" s="2">
        <v>16</v>
      </c>
      <c r="H44" s="2">
        <v>19</v>
      </c>
      <c r="I44" s="2">
        <v>40</v>
      </c>
      <c r="J44" s="2">
        <v>18</v>
      </c>
      <c r="K44" s="2">
        <v>26</v>
      </c>
      <c r="L44" s="2">
        <f t="shared" si="7"/>
        <v>133</v>
      </c>
      <c r="M44" s="5">
        <f t="shared" si="8"/>
        <v>2.8834586466165413</v>
      </c>
      <c r="N44" s="5">
        <f t="shared" si="9"/>
        <v>0.8449033802596061</v>
      </c>
      <c r="O44" s="2">
        <v>0</v>
      </c>
      <c r="P44" s="2">
        <v>0</v>
      </c>
    </row>
    <row r="45" spans="1:16" ht="20.25" customHeight="1">
      <c r="A45" s="3" t="s">
        <v>69</v>
      </c>
      <c r="B45" s="3" t="s">
        <v>37</v>
      </c>
      <c r="C45" s="4">
        <f t="shared" si="6"/>
        <v>37</v>
      </c>
      <c r="D45" s="2">
        <v>7</v>
      </c>
      <c r="E45" s="2">
        <v>2</v>
      </c>
      <c r="F45" s="2">
        <v>1</v>
      </c>
      <c r="G45" s="2">
        <v>1</v>
      </c>
      <c r="H45" s="2">
        <v>2</v>
      </c>
      <c r="I45" s="2">
        <v>3</v>
      </c>
      <c r="J45" s="2">
        <v>8</v>
      </c>
      <c r="K45" s="2">
        <v>13</v>
      </c>
      <c r="L45" s="2">
        <f t="shared" si="7"/>
        <v>37</v>
      </c>
      <c r="M45" s="5">
        <f t="shared" si="8"/>
        <v>2.689189189189189</v>
      </c>
      <c r="N45" s="5">
        <f t="shared" si="9"/>
        <v>1.5261298488525812</v>
      </c>
      <c r="O45" s="2">
        <v>0</v>
      </c>
      <c r="P45" s="2">
        <v>0</v>
      </c>
    </row>
    <row r="46" spans="1:16" ht="20.25" customHeight="1">
      <c r="A46" s="3" t="s">
        <v>127</v>
      </c>
      <c r="B46" s="3" t="s">
        <v>84</v>
      </c>
      <c r="C46" s="4">
        <f t="shared" si="6"/>
        <v>141</v>
      </c>
      <c r="D46" s="2">
        <v>3</v>
      </c>
      <c r="E46" s="2">
        <v>4</v>
      </c>
      <c r="F46" s="2">
        <v>17</v>
      </c>
      <c r="G46" s="2">
        <v>34</v>
      </c>
      <c r="H46" s="2">
        <v>26</v>
      </c>
      <c r="I46" s="2">
        <v>25</v>
      </c>
      <c r="J46" s="2">
        <v>19</v>
      </c>
      <c r="K46" s="2">
        <v>8</v>
      </c>
      <c r="L46" s="2">
        <f t="shared" si="7"/>
        <v>136</v>
      </c>
      <c r="M46" s="5">
        <f t="shared" si="8"/>
        <v>2.4705882352941178</v>
      </c>
      <c r="N46" s="5">
        <f t="shared" si="9"/>
        <v>0.8418395165506888</v>
      </c>
      <c r="O46" s="2">
        <v>0</v>
      </c>
      <c r="P46" s="2">
        <v>5</v>
      </c>
    </row>
    <row r="47" spans="1:16" ht="20.25" customHeight="1">
      <c r="A47" s="3" t="s">
        <v>178</v>
      </c>
      <c r="B47" s="3" t="s">
        <v>104</v>
      </c>
      <c r="C47" s="4">
        <f t="shared" si="6"/>
        <v>133</v>
      </c>
      <c r="D47" s="2">
        <v>0</v>
      </c>
      <c r="E47" s="2">
        <v>5</v>
      </c>
      <c r="F47" s="2">
        <v>16</v>
      </c>
      <c r="G47" s="2">
        <v>23</v>
      </c>
      <c r="H47" s="2">
        <v>30</v>
      </c>
      <c r="I47" s="2">
        <v>39</v>
      </c>
      <c r="J47" s="2">
        <v>10</v>
      </c>
      <c r="K47" s="2">
        <v>10</v>
      </c>
      <c r="L47" s="2">
        <f t="shared" si="7"/>
        <v>133</v>
      </c>
      <c r="M47" s="5">
        <f t="shared" si="8"/>
        <v>2.5714285714285716</v>
      </c>
      <c r="N47" s="5">
        <f t="shared" si="9"/>
        <v>0.7487906468886231</v>
      </c>
      <c r="O47" s="2">
        <v>0</v>
      </c>
      <c r="P47" s="2">
        <v>0</v>
      </c>
    </row>
    <row r="48" spans="1:16" ht="20.25" customHeight="1">
      <c r="A48" s="3" t="s">
        <v>145</v>
      </c>
      <c r="B48" s="3" t="s">
        <v>155</v>
      </c>
      <c r="C48" s="4">
        <f t="shared" si="6"/>
        <v>133</v>
      </c>
      <c r="D48" s="2">
        <v>0</v>
      </c>
      <c r="E48" s="2">
        <v>4</v>
      </c>
      <c r="F48" s="2">
        <v>8</v>
      </c>
      <c r="G48" s="2">
        <v>14</v>
      </c>
      <c r="H48" s="2">
        <v>28</v>
      </c>
      <c r="I48" s="2">
        <v>10</v>
      </c>
      <c r="J48" s="2">
        <v>19</v>
      </c>
      <c r="K48" s="2">
        <v>50</v>
      </c>
      <c r="L48" s="2">
        <f t="shared" si="7"/>
        <v>133</v>
      </c>
      <c r="M48" s="5">
        <f t="shared" si="8"/>
        <v>3.0864661654135337</v>
      </c>
      <c r="N48" s="5">
        <f t="shared" si="9"/>
        <v>0.9042740581059996</v>
      </c>
      <c r="O48" s="2">
        <v>0</v>
      </c>
      <c r="P48" s="2">
        <v>0</v>
      </c>
    </row>
    <row r="49" spans="1:16" ht="20.25" customHeight="1">
      <c r="A49" s="3" t="s">
        <v>70</v>
      </c>
      <c r="B49" s="3" t="s">
        <v>39</v>
      </c>
      <c r="C49" s="4">
        <f t="shared" si="6"/>
        <v>133</v>
      </c>
      <c r="D49" s="2">
        <v>10</v>
      </c>
      <c r="E49" s="2">
        <v>32</v>
      </c>
      <c r="F49" s="2">
        <v>35</v>
      </c>
      <c r="G49" s="2">
        <v>29</v>
      </c>
      <c r="H49" s="2">
        <v>17</v>
      </c>
      <c r="I49" s="2">
        <v>4</v>
      </c>
      <c r="J49" s="2">
        <v>6</v>
      </c>
      <c r="K49" s="2">
        <v>0</v>
      </c>
      <c r="L49" s="2">
        <f t="shared" si="7"/>
        <v>133</v>
      </c>
      <c r="M49" s="5">
        <f t="shared" si="8"/>
        <v>1.6390977443609023</v>
      </c>
      <c r="N49" s="5">
        <f t="shared" si="9"/>
        <v>0.8002663641587934</v>
      </c>
      <c r="O49" s="2">
        <v>0</v>
      </c>
      <c r="P49" s="2">
        <v>0</v>
      </c>
    </row>
    <row r="50" spans="1:16" ht="20.25" customHeight="1">
      <c r="A50" s="3" t="s">
        <v>73</v>
      </c>
      <c r="B50" s="3" t="s">
        <v>156</v>
      </c>
      <c r="C50" s="4">
        <f t="shared" si="6"/>
        <v>74</v>
      </c>
      <c r="D50" s="2">
        <v>5</v>
      </c>
      <c r="E50" s="2">
        <v>16</v>
      </c>
      <c r="F50" s="2">
        <v>12</v>
      </c>
      <c r="G50" s="2">
        <v>9</v>
      </c>
      <c r="H50" s="2">
        <v>12</v>
      </c>
      <c r="I50" s="2">
        <v>11</v>
      </c>
      <c r="J50" s="2">
        <v>5</v>
      </c>
      <c r="K50" s="2">
        <v>4</v>
      </c>
      <c r="L50" s="2">
        <f t="shared" si="7"/>
        <v>74</v>
      </c>
      <c r="M50" s="5">
        <f t="shared" si="8"/>
        <v>2.0067567567567566</v>
      </c>
      <c r="N50" s="5">
        <f t="shared" si="9"/>
        <v>1.0413519125144923</v>
      </c>
      <c r="O50" s="2">
        <v>0</v>
      </c>
      <c r="P50" s="2">
        <v>0</v>
      </c>
    </row>
    <row r="51" spans="1:16" ht="20.25" customHeight="1">
      <c r="A51" s="3" t="s">
        <v>71</v>
      </c>
      <c r="B51" s="3" t="s">
        <v>40</v>
      </c>
      <c r="C51" s="4">
        <f t="shared" si="6"/>
        <v>274</v>
      </c>
      <c r="D51" s="2">
        <v>22</v>
      </c>
      <c r="E51" s="2">
        <v>12</v>
      </c>
      <c r="F51" s="2">
        <v>28</v>
      </c>
      <c r="G51" s="2">
        <v>32</v>
      </c>
      <c r="H51" s="2">
        <v>44</v>
      </c>
      <c r="I51" s="2">
        <v>62</v>
      </c>
      <c r="J51" s="2">
        <v>42</v>
      </c>
      <c r="K51" s="2">
        <v>30</v>
      </c>
      <c r="L51" s="2">
        <f t="shared" si="7"/>
        <v>272</v>
      </c>
      <c r="M51" s="5">
        <f t="shared" si="8"/>
        <v>2.5036764705882355</v>
      </c>
      <c r="N51" s="5">
        <f t="shared" si="9"/>
        <v>1.0939276301632574</v>
      </c>
      <c r="O51" s="2">
        <v>2</v>
      </c>
      <c r="P51" s="2">
        <v>0</v>
      </c>
    </row>
    <row r="52" spans="1:16" ht="20.25" customHeight="1">
      <c r="A52" s="3" t="s">
        <v>72</v>
      </c>
      <c r="B52" s="3" t="s">
        <v>14</v>
      </c>
      <c r="C52" s="4">
        <f t="shared" si="6"/>
        <v>276</v>
      </c>
      <c r="D52" s="2">
        <v>39</v>
      </c>
      <c r="E52" s="2">
        <v>18</v>
      </c>
      <c r="F52" s="2">
        <v>27</v>
      </c>
      <c r="G52" s="2">
        <v>38</v>
      </c>
      <c r="H52" s="2">
        <v>44</v>
      </c>
      <c r="I52" s="2">
        <v>61</v>
      </c>
      <c r="J52" s="2">
        <v>34</v>
      </c>
      <c r="K52" s="2">
        <v>15</v>
      </c>
      <c r="L52" s="2">
        <f t="shared" si="7"/>
        <v>276</v>
      </c>
      <c r="M52" s="5">
        <f t="shared" si="8"/>
        <v>2.197463768115942</v>
      </c>
      <c r="N52" s="5">
        <f t="shared" si="9"/>
        <v>1.1710397718429446</v>
      </c>
      <c r="O52" s="2">
        <v>0</v>
      </c>
      <c r="P52" s="2">
        <v>0</v>
      </c>
    </row>
    <row r="53" spans="1:16" ht="20.25" customHeight="1">
      <c r="A53" s="3" t="s">
        <v>128</v>
      </c>
      <c r="B53" s="3" t="s">
        <v>132</v>
      </c>
      <c r="C53" s="4">
        <f t="shared" si="6"/>
        <v>20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4</v>
      </c>
      <c r="K53" s="2">
        <v>16</v>
      </c>
      <c r="L53" s="2">
        <f t="shared" si="7"/>
        <v>20</v>
      </c>
      <c r="M53" s="5">
        <f t="shared" si="8"/>
        <v>3.9</v>
      </c>
      <c r="N53" s="5">
        <f t="shared" si="9"/>
        <v>0.20000000000000231</v>
      </c>
      <c r="O53" s="2">
        <v>0</v>
      </c>
      <c r="P53" s="2">
        <v>0</v>
      </c>
    </row>
    <row r="54" spans="1:16" ht="20.25" customHeight="1">
      <c r="A54" s="3" t="s">
        <v>129</v>
      </c>
      <c r="B54" s="3" t="s">
        <v>133</v>
      </c>
      <c r="C54" s="4">
        <f t="shared" si="6"/>
        <v>20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4</v>
      </c>
      <c r="K54" s="2">
        <v>16</v>
      </c>
      <c r="L54" s="2">
        <f t="shared" si="7"/>
        <v>20</v>
      </c>
      <c r="M54" s="5">
        <f t="shared" si="8"/>
        <v>3.9</v>
      </c>
      <c r="N54" s="5">
        <f t="shared" si="9"/>
        <v>0.20000000000000231</v>
      </c>
      <c r="O54" s="2">
        <v>0</v>
      </c>
      <c r="P54" s="2">
        <v>0</v>
      </c>
    </row>
    <row r="55" spans="1:16" ht="20.25" customHeight="1">
      <c r="A55" s="3" t="s">
        <v>130</v>
      </c>
      <c r="B55" s="3" t="s">
        <v>134</v>
      </c>
      <c r="C55" s="4">
        <f t="shared" si="6"/>
        <v>20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4</v>
      </c>
      <c r="K55" s="2">
        <v>16</v>
      </c>
      <c r="L55" s="2">
        <f t="shared" si="7"/>
        <v>20</v>
      </c>
      <c r="M55" s="5">
        <f t="shared" si="8"/>
        <v>3.9</v>
      </c>
      <c r="N55" s="5">
        <f t="shared" si="9"/>
        <v>0.20000000000000231</v>
      </c>
      <c r="O55" s="2">
        <v>0</v>
      </c>
      <c r="P55" s="2">
        <v>0</v>
      </c>
    </row>
    <row r="56" spans="1:16" ht="20.25" customHeight="1">
      <c r="A56" s="3" t="s">
        <v>131</v>
      </c>
      <c r="B56" s="3" t="s">
        <v>135</v>
      </c>
      <c r="C56" s="4">
        <f t="shared" si="6"/>
        <v>20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4</v>
      </c>
      <c r="K56" s="2">
        <v>16</v>
      </c>
      <c r="L56" s="2">
        <f t="shared" si="7"/>
        <v>20</v>
      </c>
      <c r="M56" s="5">
        <f t="shared" si="8"/>
        <v>3.9</v>
      </c>
      <c r="N56" s="5">
        <f t="shared" si="9"/>
        <v>0.20000000000000231</v>
      </c>
      <c r="O56" s="2">
        <v>0</v>
      </c>
      <c r="P56" s="2">
        <v>0</v>
      </c>
    </row>
    <row r="57" spans="1:16" ht="20.25" customHeight="1">
      <c r="A57" s="3" t="s">
        <v>74</v>
      </c>
      <c r="B57" s="24" t="s">
        <v>41</v>
      </c>
      <c r="C57" s="4">
        <f t="shared" si="6"/>
        <v>275</v>
      </c>
      <c r="D57" s="2">
        <v>8</v>
      </c>
      <c r="E57" s="2">
        <v>17</v>
      </c>
      <c r="F57" s="2">
        <v>33</v>
      </c>
      <c r="G57" s="2">
        <v>25</v>
      </c>
      <c r="H57" s="2">
        <v>14</v>
      </c>
      <c r="I57" s="2">
        <v>47</v>
      </c>
      <c r="J57" s="2">
        <v>28</v>
      </c>
      <c r="K57" s="2">
        <v>92</v>
      </c>
      <c r="L57" s="2">
        <f t="shared" si="7"/>
        <v>264</v>
      </c>
      <c r="M57" s="5">
        <f t="shared" si="8"/>
        <v>2.8731060606060606</v>
      </c>
      <c r="N57" s="5">
        <f t="shared" si="9"/>
        <v>1.1306659559315753</v>
      </c>
      <c r="O57" s="2">
        <v>1</v>
      </c>
      <c r="P57" s="2">
        <v>10</v>
      </c>
    </row>
    <row r="58" spans="1:16" ht="20.25" customHeight="1">
      <c r="A58" s="3" t="s">
        <v>75</v>
      </c>
      <c r="B58" s="24" t="s">
        <v>107</v>
      </c>
      <c r="C58" s="4">
        <f t="shared" si="6"/>
        <v>274</v>
      </c>
      <c r="D58" s="2">
        <v>2</v>
      </c>
      <c r="E58" s="2">
        <v>2</v>
      </c>
      <c r="F58" s="2">
        <v>0</v>
      </c>
      <c r="G58" s="2">
        <v>4</v>
      </c>
      <c r="H58" s="2">
        <v>5</v>
      </c>
      <c r="I58" s="2">
        <v>31</v>
      </c>
      <c r="J58" s="2">
        <v>62</v>
      </c>
      <c r="K58" s="2">
        <v>168</v>
      </c>
      <c r="L58" s="2">
        <f>SUM(D58:K58)</f>
        <v>274</v>
      </c>
      <c r="M58" s="5">
        <f>(1*E58+1.5*F58+2*G58+2.5*H58+3*I58+3.5*J58+4*K58)/L58</f>
        <v>3.6660583941605838</v>
      </c>
      <c r="N58" s="5">
        <f>SQRT((D58*0^2+E58*1^2+F58*1.5^2+G58*2^2+H58*2.5^2+I58*3^2+J58*3.5^2+K58*4^2)/L58-M58^2)</f>
        <v>0.5832026574492067</v>
      </c>
      <c r="O58" s="2">
        <v>0</v>
      </c>
      <c r="P58" s="2">
        <v>0</v>
      </c>
    </row>
    <row r="59" spans="1:16" ht="20.25" customHeight="1">
      <c r="A59" s="3" t="s">
        <v>85</v>
      </c>
      <c r="B59" s="8" t="s">
        <v>86</v>
      </c>
      <c r="C59" s="4">
        <f t="shared" si="6"/>
        <v>275</v>
      </c>
      <c r="D59" s="2">
        <v>0</v>
      </c>
      <c r="E59" s="2">
        <v>0</v>
      </c>
      <c r="F59" s="2">
        <v>2</v>
      </c>
      <c r="G59" s="2">
        <v>4</v>
      </c>
      <c r="H59" s="2">
        <v>1</v>
      </c>
      <c r="I59" s="2">
        <v>58</v>
      </c>
      <c r="J59" s="2">
        <v>167</v>
      </c>
      <c r="K59" s="2">
        <v>0</v>
      </c>
      <c r="L59" s="2">
        <f>SUM(D59:K59)</f>
        <v>232</v>
      </c>
      <c r="M59" s="5">
        <f>(1*E59+1.5*F59+2*G59+2.5*H59+3*I59+3.5*J59+4*K59)/L59</f>
        <v>3.3275862068965516</v>
      </c>
      <c r="N59" s="5">
        <f>SQRT((D59*0^2+E59*1^2+F59*1.5^2+G59*2^2+H59*2.5^2+I59*3^2+J59*3.5^2+K59*4^2)/L59-M59^2)</f>
        <v>0.33220429082754804</v>
      </c>
      <c r="O59" s="2">
        <v>28</v>
      </c>
      <c r="P59" s="2">
        <v>15</v>
      </c>
    </row>
    <row r="60" spans="1:16" ht="20.25" customHeight="1">
      <c r="A60" s="3" t="s">
        <v>179</v>
      </c>
      <c r="B60" s="8" t="s">
        <v>181</v>
      </c>
      <c r="C60" s="4">
        <f t="shared" si="6"/>
        <v>8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6</v>
      </c>
      <c r="K60" s="2">
        <v>2</v>
      </c>
      <c r="L60" s="2">
        <f>SUM(D60:K60)</f>
        <v>8</v>
      </c>
      <c r="M60" s="5">
        <f>(1*E60+1.5*F60+2*G60+2.5*H60+3*I60+3.5*J60+4*K60)/L60</f>
        <v>3.625</v>
      </c>
      <c r="N60" s="5">
        <f>SQRT((D60*0^2+E60*1^2+F60*1.5^2+G60*2^2+H60*2.5^2+I60*3^2+J60*3.5^2+K60*4^2)/L60-M60^2)</f>
        <v>0.21650635094610965</v>
      </c>
      <c r="O60" s="2">
        <v>0</v>
      </c>
      <c r="P60" s="2">
        <v>0</v>
      </c>
    </row>
    <row r="61" spans="1:16" ht="20.25" customHeight="1">
      <c r="A61" s="3" t="s">
        <v>180</v>
      </c>
      <c r="B61" s="8" t="s">
        <v>182</v>
      </c>
      <c r="C61" s="4">
        <f t="shared" si="6"/>
        <v>8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8</v>
      </c>
      <c r="L61" s="2">
        <f>SUM(D61:K61)</f>
        <v>8</v>
      </c>
      <c r="M61" s="5">
        <f>(1*E61+1.5*F61+2*G61+2.5*H61+3*I61+3.5*J61+4*K61)/L61</f>
        <v>4</v>
      </c>
      <c r="N61" s="5">
        <f>SQRT((D61*0^2+E61*1^2+F61*1.5^2+G61*2^2+H61*2.5^2+I61*3^2+J61*3.5^2+K61*4^2)/L61-M61^2)</f>
        <v>0</v>
      </c>
      <c r="O61" s="2">
        <v>0</v>
      </c>
      <c r="P61" s="2">
        <v>0</v>
      </c>
    </row>
    <row r="62" spans="1:16" ht="20.25" customHeight="1">
      <c r="A62" s="3" t="s">
        <v>76</v>
      </c>
      <c r="B62" s="8" t="s">
        <v>42</v>
      </c>
      <c r="C62" s="4">
        <f t="shared" si="6"/>
        <v>275</v>
      </c>
      <c r="D62" s="2">
        <v>9</v>
      </c>
      <c r="E62" s="2">
        <v>0</v>
      </c>
      <c r="F62" s="2">
        <v>4</v>
      </c>
      <c r="G62" s="2">
        <v>4</v>
      </c>
      <c r="H62" s="2">
        <v>9</v>
      </c>
      <c r="I62" s="2">
        <v>6</v>
      </c>
      <c r="J62" s="2">
        <v>31</v>
      </c>
      <c r="K62" s="2">
        <v>212</v>
      </c>
      <c r="L62" s="2">
        <f>SUM(D62:K62)</f>
        <v>275</v>
      </c>
      <c r="M62" s="5">
        <f>(1*E62+1.5*F62+2*G62+2.5*H62+3*I62+3.5*J62+4*K62)/L62</f>
        <v>3.6763636363636363</v>
      </c>
      <c r="N62" s="5">
        <f>SQRT((D62*0^2+E62*1^2+F62*1.5^2+G62*2^2+H62*2.5^2+I62*3^2+J62*3.5^2+K62*4^2)/L62-M62^2)</f>
        <v>0.8316388281555095</v>
      </c>
      <c r="O62" s="2">
        <v>0</v>
      </c>
      <c r="P62" s="2">
        <v>0</v>
      </c>
    </row>
    <row r="63" spans="1:16" ht="20.25" customHeight="1">
      <c r="A63" s="3" t="s">
        <v>146</v>
      </c>
      <c r="B63" s="8" t="s">
        <v>157</v>
      </c>
      <c r="C63" s="4">
        <f t="shared" si="6"/>
        <v>2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2</v>
      </c>
      <c r="L63" s="2">
        <f t="shared" si="7"/>
        <v>2</v>
      </c>
      <c r="M63" s="5">
        <f t="shared" si="8"/>
        <v>4</v>
      </c>
      <c r="N63" s="5">
        <f t="shared" si="9"/>
        <v>0</v>
      </c>
      <c r="O63" s="2">
        <v>0</v>
      </c>
      <c r="P63" s="2">
        <v>0</v>
      </c>
    </row>
    <row r="64" spans="1:16" ht="20.25" customHeight="1">
      <c r="A64" s="3" t="s">
        <v>147</v>
      </c>
      <c r="B64" s="8" t="s">
        <v>158</v>
      </c>
      <c r="C64" s="4">
        <f t="shared" si="6"/>
        <v>2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2</v>
      </c>
      <c r="J64" s="2">
        <v>0</v>
      </c>
      <c r="K64" s="2">
        <v>0</v>
      </c>
      <c r="L64" s="2">
        <f t="shared" si="7"/>
        <v>2</v>
      </c>
      <c r="M64" s="5">
        <f t="shared" si="8"/>
        <v>3</v>
      </c>
      <c r="N64" s="5">
        <f t="shared" si="9"/>
        <v>0</v>
      </c>
      <c r="O64" s="2">
        <v>0</v>
      </c>
      <c r="P64" s="2">
        <v>0</v>
      </c>
    </row>
    <row r="65" spans="1:16" ht="20.25" customHeight="1">
      <c r="A65" s="3" t="s">
        <v>136</v>
      </c>
      <c r="B65" s="8" t="s">
        <v>43</v>
      </c>
      <c r="C65" s="4">
        <f t="shared" si="6"/>
        <v>275</v>
      </c>
      <c r="D65" s="2">
        <v>21</v>
      </c>
      <c r="E65" s="2">
        <v>9</v>
      </c>
      <c r="F65" s="2">
        <v>6</v>
      </c>
      <c r="G65" s="2">
        <v>33</v>
      </c>
      <c r="H65" s="2">
        <v>40</v>
      </c>
      <c r="I65" s="2">
        <v>68</v>
      </c>
      <c r="J65" s="2">
        <v>48</v>
      </c>
      <c r="K65" s="2">
        <v>34</v>
      </c>
      <c r="L65" s="2">
        <f t="shared" si="7"/>
        <v>259</v>
      </c>
      <c r="M65" s="5">
        <f t="shared" si="8"/>
        <v>2.671814671814672</v>
      </c>
      <c r="N65" s="5">
        <f t="shared" si="9"/>
        <v>1.0755338929306941</v>
      </c>
      <c r="O65" s="2">
        <v>2</v>
      </c>
      <c r="P65" s="2">
        <v>14</v>
      </c>
    </row>
    <row r="66" spans="1:16" ht="20.25" customHeight="1">
      <c r="A66" s="3" t="s">
        <v>77</v>
      </c>
      <c r="B66" s="8" t="s">
        <v>44</v>
      </c>
      <c r="C66" s="4">
        <f t="shared" si="6"/>
        <v>112</v>
      </c>
      <c r="D66" s="2">
        <v>16</v>
      </c>
      <c r="E66" s="2">
        <v>30</v>
      </c>
      <c r="F66" s="2">
        <v>4</v>
      </c>
      <c r="G66" s="2">
        <v>10</v>
      </c>
      <c r="H66" s="2">
        <v>10</v>
      </c>
      <c r="I66" s="2">
        <v>13</v>
      </c>
      <c r="J66" s="2">
        <v>22</v>
      </c>
      <c r="K66" s="2">
        <v>6</v>
      </c>
      <c r="L66" s="2">
        <f t="shared" si="7"/>
        <v>111</v>
      </c>
      <c r="M66" s="5">
        <f t="shared" si="8"/>
        <v>1.990990990990991</v>
      </c>
      <c r="N66" s="5">
        <f t="shared" si="9"/>
        <v>1.2874690269728175</v>
      </c>
      <c r="O66" s="2">
        <v>1</v>
      </c>
      <c r="P66" s="2">
        <v>0</v>
      </c>
    </row>
    <row r="67" spans="1:16" ht="20.25" customHeight="1">
      <c r="A67" s="3" t="s">
        <v>78</v>
      </c>
      <c r="B67" s="8" t="s">
        <v>15</v>
      </c>
      <c r="C67" s="4">
        <f t="shared" si="6"/>
        <v>111</v>
      </c>
      <c r="D67" s="2">
        <v>6</v>
      </c>
      <c r="E67" s="2">
        <v>9</v>
      </c>
      <c r="F67" s="2">
        <v>15</v>
      </c>
      <c r="G67" s="2">
        <v>11</v>
      </c>
      <c r="H67" s="2">
        <v>19</v>
      </c>
      <c r="I67" s="2">
        <v>20</v>
      </c>
      <c r="J67" s="2">
        <v>10</v>
      </c>
      <c r="K67" s="2">
        <v>21</v>
      </c>
      <c r="L67" s="2">
        <f t="shared" si="7"/>
        <v>111</v>
      </c>
      <c r="M67" s="5">
        <f t="shared" si="8"/>
        <v>2.5225225225225225</v>
      </c>
      <c r="N67" s="5">
        <f t="shared" si="9"/>
        <v>1.1137700512090514</v>
      </c>
      <c r="O67" s="2">
        <v>0</v>
      </c>
      <c r="P67" s="2">
        <v>0</v>
      </c>
    </row>
    <row r="68" spans="1:16" ht="20.25" customHeight="1">
      <c r="A68" s="3" t="s">
        <v>79</v>
      </c>
      <c r="B68" s="3" t="s">
        <v>87</v>
      </c>
      <c r="C68" s="4">
        <f t="shared" si="6"/>
        <v>274</v>
      </c>
      <c r="D68" s="2">
        <v>0</v>
      </c>
      <c r="E68" s="2">
        <v>18</v>
      </c>
      <c r="F68" s="2">
        <v>43</v>
      </c>
      <c r="G68" s="2">
        <v>47</v>
      </c>
      <c r="H68" s="2">
        <v>48</v>
      </c>
      <c r="I68" s="2">
        <v>48</v>
      </c>
      <c r="J68" s="2">
        <v>36</v>
      </c>
      <c r="K68" s="2">
        <v>27</v>
      </c>
      <c r="L68" s="2">
        <f>SUM(D68:K68)</f>
        <v>267</v>
      </c>
      <c r="M68" s="5">
        <f>(1*E68+1.5*F68+2*G68+2.5*H68+3*I68+3.5*J68+4*K68)/L68</f>
        <v>2.5262172284644193</v>
      </c>
      <c r="N68" s="5">
        <f>SQRT((D68*0^2+E68*1^2+F68*1.5^2+G68*2^2+H68*2.5^2+I68*3^2+J68*3.5^2+K68*4^2)/L68-M68^2)</f>
        <v>0.8737033825915232</v>
      </c>
      <c r="O68" s="2">
        <v>0</v>
      </c>
      <c r="P68" s="2">
        <v>7</v>
      </c>
    </row>
    <row r="69" spans="1:16" ht="20.25" customHeight="1">
      <c r="A69" s="3"/>
      <c r="B69" s="2" t="s">
        <v>11</v>
      </c>
      <c r="C69" s="14">
        <f aca="true" t="shared" si="10" ref="C69:K69">SUM(C40:C68)</f>
        <v>3966</v>
      </c>
      <c r="D69" s="4">
        <f t="shared" si="10"/>
        <v>245</v>
      </c>
      <c r="E69" s="4">
        <f t="shared" si="10"/>
        <v>228</v>
      </c>
      <c r="F69" s="4">
        <f t="shared" si="10"/>
        <v>287</v>
      </c>
      <c r="G69" s="4">
        <f t="shared" si="10"/>
        <v>409</v>
      </c>
      <c r="H69" s="4">
        <f t="shared" si="10"/>
        <v>455</v>
      </c>
      <c r="I69" s="4">
        <f t="shared" si="10"/>
        <v>656</v>
      </c>
      <c r="J69" s="4">
        <f t="shared" si="10"/>
        <v>664</v>
      </c>
      <c r="K69" s="4">
        <f t="shared" si="10"/>
        <v>924</v>
      </c>
      <c r="L69" s="14">
        <f>SUM(D69:K69)</f>
        <v>3868</v>
      </c>
      <c r="M69" s="10">
        <f>(1*E69+1.5*F69+2*G69+2.5*H69+3*I69+3.5*J69+4*K69)/L69</f>
        <v>2.7409513960703205</v>
      </c>
      <c r="N69" s="10">
        <f>SQRT((D69*0^2+E69*1^2+F69*1.5^2+G69*2^2+H69*2.5^2+I69*3^2+J69*3.5^2+K69*4^2)/L69-M69^2)</f>
        <v>1.1500565719261029</v>
      </c>
      <c r="O69" s="4">
        <f>SUM(O40:O68)</f>
        <v>38</v>
      </c>
      <c r="P69" s="4">
        <f>SUM(P40:P68)</f>
        <v>60</v>
      </c>
    </row>
    <row r="70" spans="1:16" ht="20.25" customHeight="1">
      <c r="A70" s="3"/>
      <c r="B70" s="2" t="s">
        <v>12</v>
      </c>
      <c r="C70" s="1">
        <f>C69*100/$C$69</f>
        <v>100</v>
      </c>
      <c r="D70" s="1">
        <f aca="true" t="shared" si="11" ref="D70:L70">D69*100/$C$69</f>
        <v>6.177508825012607</v>
      </c>
      <c r="E70" s="1">
        <f t="shared" si="11"/>
        <v>5.748865355521937</v>
      </c>
      <c r="F70" s="1">
        <f t="shared" si="11"/>
        <v>7.236510337871911</v>
      </c>
      <c r="G70" s="1">
        <f t="shared" si="11"/>
        <v>10.312657589510842</v>
      </c>
      <c r="H70" s="1">
        <f t="shared" si="11"/>
        <v>11.472516389309128</v>
      </c>
      <c r="I70" s="1">
        <f t="shared" si="11"/>
        <v>16.54059505799294</v>
      </c>
      <c r="J70" s="1">
        <f t="shared" si="11"/>
        <v>16.742309631870903</v>
      </c>
      <c r="K70" s="1">
        <f t="shared" si="11"/>
        <v>23.29803328290469</v>
      </c>
      <c r="L70" s="5">
        <f t="shared" si="11"/>
        <v>97.52899646999495</v>
      </c>
      <c r="M70" s="3"/>
      <c r="N70" s="3"/>
      <c r="O70" s="1">
        <f>O69*100/$C$69</f>
        <v>0.9581442259203228</v>
      </c>
      <c r="P70" s="1">
        <f>P69*100/$C$69</f>
        <v>1.51285930408472</v>
      </c>
    </row>
    <row r="71" spans="1:16" ht="20.25" customHeight="1">
      <c r="A71" s="17"/>
      <c r="B71" s="29" t="s">
        <v>189</v>
      </c>
      <c r="C71"/>
      <c r="D71"/>
      <c r="E71"/>
      <c r="F71"/>
      <c r="G71"/>
      <c r="H71"/>
      <c r="I71" s="61">
        <f>(E69+F69+G69+H69+I69+J69+K69)*100/L69</f>
        <v>93.66597724922441</v>
      </c>
      <c r="J71" s="61"/>
      <c r="K71" s="18"/>
      <c r="L71" s="21"/>
      <c r="M71" s="17"/>
      <c r="N71" s="17"/>
      <c r="O71" s="18"/>
      <c r="P71" s="18"/>
    </row>
    <row r="72" spans="1:16" ht="20.25" customHeight="1">
      <c r="A72" s="17"/>
      <c r="B72" s="30" t="s">
        <v>190</v>
      </c>
      <c r="C72"/>
      <c r="D72"/>
      <c r="E72"/>
      <c r="F72"/>
      <c r="G72"/>
      <c r="H72"/>
      <c r="I72" s="61">
        <f>(I69+J69+K69)*100/L69</f>
        <v>58.014477766287484</v>
      </c>
      <c r="J72" s="61"/>
      <c r="K72" s="18"/>
      <c r="L72" s="21"/>
      <c r="M72" s="17"/>
      <c r="N72" s="17"/>
      <c r="O72" s="18"/>
      <c r="P72" s="18"/>
    </row>
    <row r="73" spans="1:16" ht="26.25">
      <c r="A73" s="62" t="s">
        <v>47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</row>
    <row r="74" spans="1:16" ht="23.25">
      <c r="A74" s="63" t="s">
        <v>164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</row>
    <row r="75" spans="1:16" ht="31.5" customHeight="1">
      <c r="A75" s="64" t="s">
        <v>0</v>
      </c>
      <c r="B75" s="64" t="s">
        <v>1</v>
      </c>
      <c r="C75" s="65" t="s">
        <v>3</v>
      </c>
      <c r="D75" s="67" t="s">
        <v>4</v>
      </c>
      <c r="E75" s="68"/>
      <c r="F75" s="68"/>
      <c r="G75" s="68"/>
      <c r="H75" s="68"/>
      <c r="I75" s="68"/>
      <c r="J75" s="68"/>
      <c r="K75" s="69"/>
      <c r="L75" s="66" t="s">
        <v>5</v>
      </c>
      <c r="M75" s="70" t="s">
        <v>6</v>
      </c>
      <c r="N75" s="70" t="s">
        <v>7</v>
      </c>
      <c r="O75" s="66" t="s">
        <v>8</v>
      </c>
      <c r="P75" s="66"/>
    </row>
    <row r="76" spans="1:16" ht="21.75">
      <c r="A76" s="64"/>
      <c r="B76" s="64"/>
      <c r="C76" s="65"/>
      <c r="D76" s="2">
        <v>0</v>
      </c>
      <c r="E76" s="2">
        <v>1</v>
      </c>
      <c r="F76" s="2">
        <v>1.5</v>
      </c>
      <c r="G76" s="2">
        <v>2</v>
      </c>
      <c r="H76" s="2">
        <v>2.5</v>
      </c>
      <c r="I76" s="2">
        <v>3</v>
      </c>
      <c r="J76" s="2">
        <v>3.5</v>
      </c>
      <c r="K76" s="2">
        <v>4</v>
      </c>
      <c r="L76" s="66"/>
      <c r="M76" s="70"/>
      <c r="N76" s="70"/>
      <c r="O76" s="2" t="s">
        <v>9</v>
      </c>
      <c r="P76" s="2" t="s">
        <v>10</v>
      </c>
    </row>
    <row r="77" spans="1:16" ht="20.25" customHeight="1">
      <c r="A77" s="3" t="s">
        <v>88</v>
      </c>
      <c r="B77" s="3" t="s">
        <v>101</v>
      </c>
      <c r="C77" s="4">
        <f aca="true" t="shared" si="12" ref="C77:C102">SUM(D77:K77,O77:P77)</f>
        <v>237</v>
      </c>
      <c r="D77" s="2">
        <v>21</v>
      </c>
      <c r="E77" s="2">
        <v>22</v>
      </c>
      <c r="F77" s="2">
        <v>23</v>
      </c>
      <c r="G77" s="2">
        <v>27</v>
      </c>
      <c r="H77" s="2">
        <v>37</v>
      </c>
      <c r="I77" s="2">
        <v>64</v>
      </c>
      <c r="J77" s="2">
        <v>21</v>
      </c>
      <c r="K77" s="2">
        <v>21</v>
      </c>
      <c r="L77" s="2">
        <f>SUM(D77:K77)</f>
        <v>236</v>
      </c>
      <c r="M77" s="5">
        <f>(1*E77+1.5*F77+2*G77+2.5*H77+3*I77+3.5*J77+4*K77)/L77</f>
        <v>2.3411016949152543</v>
      </c>
      <c r="N77" s="5">
        <f>SQRT((D77*0^2+E77*1^2+F77*1.5^2+G77*2^2+H77*2.5^2+I77*3^2+J77*3.5^2+K77*4^2)/L77-M77^2)</f>
        <v>1.106206132060068</v>
      </c>
      <c r="O77" s="2">
        <v>1</v>
      </c>
      <c r="P77" s="2">
        <v>0</v>
      </c>
    </row>
    <row r="78" spans="1:16" ht="20.25" customHeight="1">
      <c r="A78" s="3" t="s">
        <v>183</v>
      </c>
      <c r="B78" s="3" t="s">
        <v>184</v>
      </c>
      <c r="C78" s="4">
        <f t="shared" si="12"/>
        <v>70</v>
      </c>
      <c r="D78" s="2">
        <v>10</v>
      </c>
      <c r="E78" s="2">
        <v>14</v>
      </c>
      <c r="F78" s="2">
        <v>2</v>
      </c>
      <c r="G78" s="2">
        <v>6</v>
      </c>
      <c r="H78" s="2">
        <v>4</v>
      </c>
      <c r="I78" s="2">
        <v>13</v>
      </c>
      <c r="J78" s="2">
        <v>5</v>
      </c>
      <c r="K78" s="2">
        <v>16</v>
      </c>
      <c r="L78" s="2">
        <f>SUM(D78:K78)</f>
        <v>70</v>
      </c>
      <c r="M78" s="5">
        <f>(1*E78+1.5*F78+2*G78+2.5*H78+3*I78+3.5*J78+4*K78)/L78</f>
        <v>2.2785714285714285</v>
      </c>
      <c r="N78" s="5">
        <f>SQRT((D78*0^2+E78*1^2+F78*1.5^2+G78*2^2+H78*2.5^2+I78*3^2+J78*3.5^2+K78*4^2)/L78-M78^2)</f>
        <v>1.4056917826305675</v>
      </c>
      <c r="O78" s="2">
        <v>0</v>
      </c>
      <c r="P78" s="2">
        <v>0</v>
      </c>
    </row>
    <row r="79" spans="1:16" ht="20.25" customHeight="1">
      <c r="A79" s="3" t="s">
        <v>148</v>
      </c>
      <c r="B79" s="3" t="s">
        <v>102</v>
      </c>
      <c r="C79" s="4">
        <f t="shared" si="12"/>
        <v>121</v>
      </c>
      <c r="D79" s="2">
        <v>10</v>
      </c>
      <c r="E79" s="2">
        <v>35</v>
      </c>
      <c r="F79" s="2">
        <v>15</v>
      </c>
      <c r="G79" s="2">
        <v>24</v>
      </c>
      <c r="H79" s="2">
        <v>17</v>
      </c>
      <c r="I79" s="2">
        <v>13</v>
      </c>
      <c r="J79" s="2">
        <v>3</v>
      </c>
      <c r="K79" s="2">
        <v>4</v>
      </c>
      <c r="L79" s="2">
        <f aca="true" t="shared" si="13" ref="L79:L100">SUM(D79:K79)</f>
        <v>121</v>
      </c>
      <c r="M79" s="5">
        <f aca="true" t="shared" si="14" ref="M79:M100">(1*E79+1.5*F79+2*G79+2.5*H79+3*I79+3.5*J79+4*K79)/L79</f>
        <v>1.7644628099173554</v>
      </c>
      <c r="N79" s="5">
        <f aca="true" t="shared" si="15" ref="N79:N100">SQRT((D79*0^2+E79*1^2+F79*1.5^2+G79*2^2+H79*2.5^2+I79*3^2+J79*3.5^2+K79*4^2)/L79-M79^2)</f>
        <v>0.9622511058791557</v>
      </c>
      <c r="O79" s="2">
        <v>0</v>
      </c>
      <c r="P79" s="2">
        <v>0</v>
      </c>
    </row>
    <row r="80" spans="1:16" ht="20.25" customHeight="1">
      <c r="A80" s="3" t="s">
        <v>89</v>
      </c>
      <c r="B80" s="3" t="s">
        <v>103</v>
      </c>
      <c r="C80" s="4">
        <f t="shared" si="12"/>
        <v>29</v>
      </c>
      <c r="D80" s="2">
        <v>8</v>
      </c>
      <c r="E80" s="2">
        <v>15</v>
      </c>
      <c r="F80" s="2">
        <v>4</v>
      </c>
      <c r="G80" s="2">
        <v>1</v>
      </c>
      <c r="H80" s="2">
        <v>0</v>
      </c>
      <c r="I80" s="2">
        <v>0</v>
      </c>
      <c r="J80" s="2">
        <v>0</v>
      </c>
      <c r="K80" s="2">
        <v>0</v>
      </c>
      <c r="L80" s="2">
        <f t="shared" si="13"/>
        <v>28</v>
      </c>
      <c r="M80" s="5">
        <f t="shared" si="14"/>
        <v>0.8214285714285714</v>
      </c>
      <c r="N80" s="5">
        <f t="shared" si="15"/>
        <v>0.570311407952547</v>
      </c>
      <c r="O80" s="2">
        <v>1</v>
      </c>
      <c r="P80" s="2">
        <v>0</v>
      </c>
    </row>
    <row r="81" spans="1:16" ht="20.25" customHeight="1">
      <c r="A81" s="3" t="s">
        <v>149</v>
      </c>
      <c r="B81" s="3" t="s">
        <v>159</v>
      </c>
      <c r="C81" s="4">
        <f t="shared" si="12"/>
        <v>87</v>
      </c>
      <c r="D81" s="2">
        <v>1</v>
      </c>
      <c r="E81" s="2">
        <v>6</v>
      </c>
      <c r="F81" s="2">
        <v>20</v>
      </c>
      <c r="G81" s="2">
        <v>35</v>
      </c>
      <c r="H81" s="2">
        <v>11</v>
      </c>
      <c r="I81" s="2">
        <v>10</v>
      </c>
      <c r="J81" s="2">
        <v>3</v>
      </c>
      <c r="K81" s="2">
        <v>1</v>
      </c>
      <c r="L81" s="2">
        <f t="shared" si="13"/>
        <v>87</v>
      </c>
      <c r="M81" s="5">
        <f t="shared" si="14"/>
        <v>2.045977011494253</v>
      </c>
      <c r="N81" s="5">
        <f t="shared" si="15"/>
        <v>0.6636375893861355</v>
      </c>
      <c r="O81" s="2">
        <v>0</v>
      </c>
      <c r="P81" s="2">
        <v>0</v>
      </c>
    </row>
    <row r="82" spans="1:16" ht="20.25" customHeight="1">
      <c r="A82" s="3" t="s">
        <v>90</v>
      </c>
      <c r="B82" s="3" t="s">
        <v>104</v>
      </c>
      <c r="C82" s="4">
        <f t="shared" si="12"/>
        <v>122</v>
      </c>
      <c r="D82" s="2">
        <v>2</v>
      </c>
      <c r="E82" s="2">
        <v>2</v>
      </c>
      <c r="F82" s="2">
        <v>5</v>
      </c>
      <c r="G82" s="2">
        <v>11</v>
      </c>
      <c r="H82" s="2">
        <v>15</v>
      </c>
      <c r="I82" s="2">
        <v>34</v>
      </c>
      <c r="J82" s="2">
        <v>31</v>
      </c>
      <c r="K82" s="2">
        <v>22</v>
      </c>
      <c r="L82" s="2">
        <f t="shared" si="13"/>
        <v>122</v>
      </c>
      <c r="M82" s="5">
        <f t="shared" si="14"/>
        <v>3.012295081967213</v>
      </c>
      <c r="N82" s="5">
        <f t="shared" si="15"/>
        <v>0.8184930043516163</v>
      </c>
      <c r="O82" s="2">
        <v>0</v>
      </c>
      <c r="P82" s="2">
        <v>0</v>
      </c>
    </row>
    <row r="83" spans="1:16" ht="20.25" customHeight="1">
      <c r="A83" s="3" t="s">
        <v>185</v>
      </c>
      <c r="B83" s="3" t="s">
        <v>186</v>
      </c>
      <c r="C83" s="4">
        <f t="shared" si="12"/>
        <v>122</v>
      </c>
      <c r="D83" s="2">
        <v>10</v>
      </c>
      <c r="E83" s="2">
        <v>15</v>
      </c>
      <c r="F83" s="2">
        <v>14</v>
      </c>
      <c r="G83" s="2">
        <v>24</v>
      </c>
      <c r="H83" s="2">
        <v>20</v>
      </c>
      <c r="I83" s="2">
        <v>22</v>
      </c>
      <c r="J83" s="2">
        <v>6</v>
      </c>
      <c r="K83" s="2">
        <v>9</v>
      </c>
      <c r="L83" s="2">
        <f t="shared" si="13"/>
        <v>120</v>
      </c>
      <c r="M83" s="5">
        <f t="shared" si="14"/>
        <v>2.1416666666666666</v>
      </c>
      <c r="N83" s="5">
        <f t="shared" si="15"/>
        <v>1.0511567702086857</v>
      </c>
      <c r="O83" s="2">
        <v>2</v>
      </c>
      <c r="P83" s="2">
        <v>0</v>
      </c>
    </row>
    <row r="84" spans="1:16" ht="20.25" customHeight="1">
      <c r="A84" s="3" t="s">
        <v>91</v>
      </c>
      <c r="B84" s="3" t="s">
        <v>105</v>
      </c>
      <c r="C84" s="4">
        <f t="shared" si="12"/>
        <v>122</v>
      </c>
      <c r="D84" s="2">
        <v>5</v>
      </c>
      <c r="E84" s="2">
        <v>19</v>
      </c>
      <c r="F84" s="2">
        <v>17</v>
      </c>
      <c r="G84" s="2">
        <v>34</v>
      </c>
      <c r="H84" s="2">
        <v>20</v>
      </c>
      <c r="I84" s="2">
        <v>15</v>
      </c>
      <c r="J84" s="2">
        <v>7</v>
      </c>
      <c r="K84" s="2">
        <v>4</v>
      </c>
      <c r="L84" s="2">
        <f t="shared" si="13"/>
        <v>121</v>
      </c>
      <c r="M84" s="5">
        <f t="shared" si="14"/>
        <v>2.049586776859504</v>
      </c>
      <c r="N84" s="5">
        <f t="shared" si="15"/>
        <v>0.8846836262206026</v>
      </c>
      <c r="O84" s="2">
        <v>1</v>
      </c>
      <c r="P84" s="2">
        <v>0</v>
      </c>
    </row>
    <row r="85" spans="1:16" ht="20.25" customHeight="1">
      <c r="A85" s="3" t="s">
        <v>137</v>
      </c>
      <c r="B85" s="3" t="s">
        <v>113</v>
      </c>
      <c r="C85" s="4">
        <f t="shared" si="12"/>
        <v>238</v>
      </c>
      <c r="D85" s="2">
        <v>3</v>
      </c>
      <c r="E85" s="2">
        <v>5</v>
      </c>
      <c r="F85" s="2">
        <v>7</v>
      </c>
      <c r="G85" s="2">
        <v>14</v>
      </c>
      <c r="H85" s="2">
        <v>15</v>
      </c>
      <c r="I85" s="2">
        <v>37</v>
      </c>
      <c r="J85" s="2">
        <v>62</v>
      </c>
      <c r="K85" s="2">
        <v>94</v>
      </c>
      <c r="L85" s="2">
        <f t="shared" si="13"/>
        <v>237</v>
      </c>
      <c r="M85" s="5">
        <f t="shared" si="14"/>
        <v>3.3122362869198314</v>
      </c>
      <c r="N85" s="5">
        <f t="shared" si="15"/>
        <v>0.8391640273770055</v>
      </c>
      <c r="O85" s="2">
        <v>1</v>
      </c>
      <c r="P85" s="2">
        <v>0</v>
      </c>
    </row>
    <row r="86" spans="1:16" ht="20.25" customHeight="1">
      <c r="A86" s="3" t="s">
        <v>92</v>
      </c>
      <c r="B86" s="8" t="s">
        <v>40</v>
      </c>
      <c r="C86" s="4">
        <f t="shared" si="12"/>
        <v>238</v>
      </c>
      <c r="D86" s="2">
        <v>10</v>
      </c>
      <c r="E86" s="2">
        <v>27</v>
      </c>
      <c r="F86" s="2">
        <v>37</v>
      </c>
      <c r="G86" s="2">
        <v>61</v>
      </c>
      <c r="H86" s="2">
        <v>51</v>
      </c>
      <c r="I86" s="2">
        <v>33</v>
      </c>
      <c r="J86" s="2">
        <v>13</v>
      </c>
      <c r="K86" s="2">
        <v>4</v>
      </c>
      <c r="L86" s="2">
        <f t="shared" si="13"/>
        <v>236</v>
      </c>
      <c r="M86" s="5">
        <f t="shared" si="14"/>
        <v>2.086864406779661</v>
      </c>
      <c r="N86" s="5">
        <f t="shared" si="15"/>
        <v>0.8373416360797925</v>
      </c>
      <c r="O86" s="2">
        <v>2</v>
      </c>
      <c r="P86" s="2">
        <v>0</v>
      </c>
    </row>
    <row r="87" spans="1:16" ht="20.25" customHeight="1">
      <c r="A87" s="3" t="s">
        <v>93</v>
      </c>
      <c r="B87" s="8" t="s">
        <v>106</v>
      </c>
      <c r="C87" s="4">
        <f t="shared" si="12"/>
        <v>240</v>
      </c>
      <c r="D87" s="2">
        <v>0</v>
      </c>
      <c r="E87" s="2">
        <v>1</v>
      </c>
      <c r="F87" s="2">
        <v>0</v>
      </c>
      <c r="G87" s="2">
        <v>28</v>
      </c>
      <c r="H87" s="2">
        <v>30</v>
      </c>
      <c r="I87" s="2">
        <v>67</v>
      </c>
      <c r="J87" s="2">
        <v>67</v>
      </c>
      <c r="K87" s="2">
        <v>43</v>
      </c>
      <c r="L87" s="2">
        <f t="shared" si="13"/>
        <v>236</v>
      </c>
      <c r="M87" s="5">
        <f t="shared" si="14"/>
        <v>3.1334745762711864</v>
      </c>
      <c r="N87" s="5">
        <f t="shared" si="15"/>
        <v>0.6346143592346888</v>
      </c>
      <c r="O87" s="2">
        <v>4</v>
      </c>
      <c r="P87" s="2">
        <v>0</v>
      </c>
    </row>
    <row r="88" spans="1:16" ht="20.25" customHeight="1">
      <c r="A88" s="3" t="s">
        <v>94</v>
      </c>
      <c r="B88" s="8" t="s">
        <v>112</v>
      </c>
      <c r="C88" s="4">
        <f t="shared" si="12"/>
        <v>32</v>
      </c>
      <c r="D88" s="2">
        <v>2</v>
      </c>
      <c r="E88" s="2">
        <v>18</v>
      </c>
      <c r="F88" s="2">
        <v>3</v>
      </c>
      <c r="G88" s="2">
        <v>5</v>
      </c>
      <c r="H88" s="2">
        <v>4</v>
      </c>
      <c r="I88" s="2">
        <v>0</v>
      </c>
      <c r="J88" s="2">
        <v>0</v>
      </c>
      <c r="K88" s="2">
        <v>0</v>
      </c>
      <c r="L88" s="2">
        <f t="shared" si="13"/>
        <v>32</v>
      </c>
      <c r="M88" s="5">
        <f t="shared" si="14"/>
        <v>1.328125</v>
      </c>
      <c r="N88" s="5">
        <f t="shared" si="15"/>
        <v>0.6448034463113547</v>
      </c>
      <c r="O88" s="2">
        <v>0</v>
      </c>
      <c r="P88" s="2">
        <v>0</v>
      </c>
    </row>
    <row r="89" spans="1:16" ht="20.25" customHeight="1">
      <c r="A89" s="3" t="s">
        <v>187</v>
      </c>
      <c r="B89" s="8" t="s">
        <v>188</v>
      </c>
      <c r="C89" s="4">
        <f t="shared" si="12"/>
        <v>38</v>
      </c>
      <c r="D89" s="2">
        <v>2</v>
      </c>
      <c r="E89" s="2">
        <v>1</v>
      </c>
      <c r="F89" s="2">
        <v>4</v>
      </c>
      <c r="G89" s="2">
        <v>8</v>
      </c>
      <c r="H89" s="2">
        <v>11</v>
      </c>
      <c r="I89" s="2">
        <v>9</v>
      </c>
      <c r="J89" s="2">
        <v>1</v>
      </c>
      <c r="K89" s="2">
        <v>2</v>
      </c>
      <c r="L89" s="2">
        <f t="shared" si="13"/>
        <v>38</v>
      </c>
      <c r="M89" s="5">
        <f t="shared" si="14"/>
        <v>2.3421052631578947</v>
      </c>
      <c r="N89" s="5">
        <f t="shared" si="15"/>
        <v>0.8515099835454437</v>
      </c>
      <c r="O89" s="2">
        <v>0</v>
      </c>
      <c r="P89" s="2">
        <v>0</v>
      </c>
    </row>
    <row r="90" spans="1:16" ht="20.25" customHeight="1">
      <c r="A90" s="3" t="s">
        <v>150</v>
      </c>
      <c r="B90" s="26" t="s">
        <v>160</v>
      </c>
      <c r="C90" s="4">
        <f t="shared" si="12"/>
        <v>10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10</v>
      </c>
      <c r="L90" s="2">
        <f t="shared" si="13"/>
        <v>10</v>
      </c>
      <c r="M90" s="5">
        <f t="shared" si="14"/>
        <v>4</v>
      </c>
      <c r="N90" s="5">
        <f t="shared" si="15"/>
        <v>0</v>
      </c>
      <c r="O90" s="2">
        <v>0</v>
      </c>
      <c r="P90" s="2">
        <v>0</v>
      </c>
    </row>
    <row r="91" spans="1:16" ht="20.25" customHeight="1">
      <c r="A91" s="3" t="s">
        <v>151</v>
      </c>
      <c r="B91" s="26" t="s">
        <v>161</v>
      </c>
      <c r="C91" s="4">
        <f t="shared" si="12"/>
        <v>10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10</v>
      </c>
      <c r="L91" s="2">
        <f t="shared" si="13"/>
        <v>10</v>
      </c>
      <c r="M91" s="5">
        <f t="shared" si="14"/>
        <v>4</v>
      </c>
      <c r="N91" s="5">
        <f t="shared" si="15"/>
        <v>0</v>
      </c>
      <c r="O91" s="2">
        <v>0</v>
      </c>
      <c r="P91" s="2">
        <v>0</v>
      </c>
    </row>
    <row r="92" spans="1:16" ht="20.25" customHeight="1">
      <c r="A92" s="3" t="s">
        <v>95</v>
      </c>
      <c r="B92" s="8" t="s">
        <v>41</v>
      </c>
      <c r="C92" s="4">
        <f t="shared" si="12"/>
        <v>237</v>
      </c>
      <c r="D92" s="2">
        <v>14</v>
      </c>
      <c r="E92" s="2">
        <v>16</v>
      </c>
      <c r="F92" s="2">
        <v>12</v>
      </c>
      <c r="G92" s="2">
        <v>41</v>
      </c>
      <c r="H92" s="2">
        <v>29</v>
      </c>
      <c r="I92" s="2">
        <v>63</v>
      </c>
      <c r="J92" s="2">
        <v>31</v>
      </c>
      <c r="K92" s="2">
        <v>28</v>
      </c>
      <c r="L92" s="2">
        <f t="shared" si="13"/>
        <v>234</v>
      </c>
      <c r="M92" s="5">
        <f t="shared" si="14"/>
        <v>2.5555555555555554</v>
      </c>
      <c r="N92" s="5">
        <f t="shared" si="15"/>
        <v>1.0434528844788615</v>
      </c>
      <c r="O92" s="2">
        <v>1</v>
      </c>
      <c r="P92" s="2">
        <v>2</v>
      </c>
    </row>
    <row r="93" spans="1:16" ht="20.25" customHeight="1">
      <c r="A93" s="3" t="s">
        <v>96</v>
      </c>
      <c r="B93" s="8" t="s">
        <v>107</v>
      </c>
      <c r="C93" s="4">
        <f t="shared" si="12"/>
        <v>238</v>
      </c>
      <c r="D93" s="2">
        <v>2</v>
      </c>
      <c r="E93" s="2">
        <v>1</v>
      </c>
      <c r="F93" s="2">
        <v>0</v>
      </c>
      <c r="G93" s="2">
        <v>8</v>
      </c>
      <c r="H93" s="2">
        <v>16</v>
      </c>
      <c r="I93" s="2">
        <v>16</v>
      </c>
      <c r="J93" s="2">
        <v>11</v>
      </c>
      <c r="K93" s="2">
        <v>184</v>
      </c>
      <c r="L93" s="2">
        <f t="shared" si="13"/>
        <v>238</v>
      </c>
      <c r="M93" s="5">
        <f t="shared" si="14"/>
        <v>3.6953781512605044</v>
      </c>
      <c r="N93" s="5">
        <f t="shared" si="15"/>
        <v>0.6663109147784418</v>
      </c>
      <c r="O93" s="2">
        <v>0</v>
      </c>
      <c r="P93" s="2">
        <v>0</v>
      </c>
    </row>
    <row r="94" spans="1:16" ht="20.25" customHeight="1">
      <c r="A94" s="3" t="s">
        <v>97</v>
      </c>
      <c r="B94" s="8" t="s">
        <v>114</v>
      </c>
      <c r="C94" s="4">
        <f t="shared" si="12"/>
        <v>236</v>
      </c>
      <c r="D94" s="2">
        <v>3</v>
      </c>
      <c r="E94" s="2">
        <v>6</v>
      </c>
      <c r="F94" s="2">
        <v>5</v>
      </c>
      <c r="G94" s="2">
        <v>19</v>
      </c>
      <c r="H94" s="2">
        <v>26</v>
      </c>
      <c r="I94" s="2">
        <v>19</v>
      </c>
      <c r="J94" s="2">
        <v>7</v>
      </c>
      <c r="K94" s="2">
        <v>132</v>
      </c>
      <c r="L94" s="2">
        <f t="shared" si="13"/>
        <v>217</v>
      </c>
      <c r="M94" s="5">
        <f t="shared" si="14"/>
        <v>3.345622119815668</v>
      </c>
      <c r="N94" s="5">
        <f t="shared" si="15"/>
        <v>0.949359087744498</v>
      </c>
      <c r="O94" s="2">
        <v>19</v>
      </c>
      <c r="P94" s="2">
        <v>0</v>
      </c>
    </row>
    <row r="95" spans="1:16" ht="20.25" customHeight="1">
      <c r="A95" s="3" t="s">
        <v>98</v>
      </c>
      <c r="B95" s="3" t="s">
        <v>109</v>
      </c>
      <c r="C95" s="4">
        <f t="shared" si="12"/>
        <v>237</v>
      </c>
      <c r="D95" s="2">
        <v>13</v>
      </c>
      <c r="E95" s="2">
        <v>12</v>
      </c>
      <c r="F95" s="2">
        <v>7</v>
      </c>
      <c r="G95" s="2">
        <v>20</v>
      </c>
      <c r="H95" s="2">
        <v>12</v>
      </c>
      <c r="I95" s="2">
        <v>35</v>
      </c>
      <c r="J95" s="2">
        <v>27</v>
      </c>
      <c r="K95" s="2">
        <v>111</v>
      </c>
      <c r="L95" s="2">
        <f t="shared" si="13"/>
        <v>237</v>
      </c>
      <c r="M95" s="5">
        <f t="shared" si="14"/>
        <v>3.1054852320675104</v>
      </c>
      <c r="N95" s="5">
        <f t="shared" si="15"/>
        <v>1.1599193722857857</v>
      </c>
      <c r="O95" s="2">
        <v>0</v>
      </c>
      <c r="P95" s="2">
        <v>0</v>
      </c>
    </row>
    <row r="96" spans="1:16" ht="20.25" customHeight="1">
      <c r="A96" s="3" t="s">
        <v>152</v>
      </c>
      <c r="B96" s="26" t="s">
        <v>162</v>
      </c>
      <c r="C96" s="4">
        <f t="shared" si="12"/>
        <v>8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1</v>
      </c>
      <c r="J96" s="2">
        <v>2</v>
      </c>
      <c r="K96" s="2">
        <v>4</v>
      </c>
      <c r="L96" s="2">
        <f t="shared" si="13"/>
        <v>7</v>
      </c>
      <c r="M96" s="5">
        <f t="shared" si="14"/>
        <v>3.7142857142857144</v>
      </c>
      <c r="N96" s="5">
        <f t="shared" si="15"/>
        <v>0.3642156795423418</v>
      </c>
      <c r="O96" s="2">
        <v>1</v>
      </c>
      <c r="P96" s="2">
        <v>0</v>
      </c>
    </row>
    <row r="97" spans="1:16" ht="20.25" customHeight="1">
      <c r="A97" s="3" t="s">
        <v>153</v>
      </c>
      <c r="B97" s="26" t="s">
        <v>163</v>
      </c>
      <c r="C97" s="4">
        <f t="shared" si="12"/>
        <v>8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1</v>
      </c>
      <c r="K97" s="2">
        <v>5</v>
      </c>
      <c r="L97" s="2">
        <f t="shared" si="13"/>
        <v>6</v>
      </c>
      <c r="M97" s="5">
        <f t="shared" si="14"/>
        <v>3.9166666666666665</v>
      </c>
      <c r="N97" s="5">
        <f t="shared" si="15"/>
        <v>0.1863389981249851</v>
      </c>
      <c r="O97" s="2">
        <v>2</v>
      </c>
      <c r="P97" s="2">
        <v>0</v>
      </c>
    </row>
    <row r="98" spans="1:16" ht="20.25" customHeight="1">
      <c r="A98" s="3" t="s">
        <v>138</v>
      </c>
      <c r="B98" s="8" t="s">
        <v>110</v>
      </c>
      <c r="C98" s="4">
        <f t="shared" si="12"/>
        <v>237</v>
      </c>
      <c r="D98" s="2">
        <v>0</v>
      </c>
      <c r="E98" s="2">
        <v>0</v>
      </c>
      <c r="F98" s="2">
        <v>2</v>
      </c>
      <c r="G98" s="2">
        <v>3</v>
      </c>
      <c r="H98" s="2">
        <v>11</v>
      </c>
      <c r="I98" s="2">
        <v>50</v>
      </c>
      <c r="J98" s="2">
        <v>66</v>
      </c>
      <c r="K98" s="2">
        <v>105</v>
      </c>
      <c r="L98" s="2">
        <f t="shared" si="13"/>
        <v>237</v>
      </c>
      <c r="M98" s="5">
        <f t="shared" si="14"/>
        <v>3.5337552742616034</v>
      </c>
      <c r="N98" s="5">
        <f t="shared" si="15"/>
        <v>0.5205885901493622</v>
      </c>
      <c r="O98" s="2">
        <v>0</v>
      </c>
      <c r="P98" s="2">
        <v>0</v>
      </c>
    </row>
    <row r="99" spans="1:16" ht="20.25" customHeight="1">
      <c r="A99" s="3" t="s">
        <v>139</v>
      </c>
      <c r="B99" s="8" t="s">
        <v>111</v>
      </c>
      <c r="C99" s="4">
        <f t="shared" si="12"/>
        <v>29</v>
      </c>
      <c r="D99" s="2">
        <v>0</v>
      </c>
      <c r="E99" s="2">
        <v>0</v>
      </c>
      <c r="F99" s="2">
        <v>0</v>
      </c>
      <c r="G99" s="2">
        <v>1</v>
      </c>
      <c r="H99" s="2">
        <v>0</v>
      </c>
      <c r="I99" s="2">
        <v>0</v>
      </c>
      <c r="J99" s="2">
        <v>1</v>
      </c>
      <c r="K99" s="2">
        <v>27</v>
      </c>
      <c r="L99" s="2">
        <f>SUM(D99:K99)</f>
        <v>29</v>
      </c>
      <c r="M99" s="5">
        <f>(1*E99+1.5*F99+2*G99+2.5*H99+3*I99+3.5*J99+4*K99)/L99</f>
        <v>3.913793103448276</v>
      </c>
      <c r="N99" s="5">
        <f>SQRT((D99*0^2+E99*1^2+F99*1.5^2+G99*2^2+H99*2.5^2+I99*3^2+J99*3.5^2+K99*4^2)/L99-M99^2)</f>
        <v>0.3729880629790344</v>
      </c>
      <c r="O99" s="2">
        <v>0</v>
      </c>
      <c r="P99" s="2">
        <v>0</v>
      </c>
    </row>
    <row r="100" spans="1:16" ht="20.25" customHeight="1">
      <c r="A100" s="3" t="s">
        <v>99</v>
      </c>
      <c r="B100" s="8" t="s">
        <v>141</v>
      </c>
      <c r="C100" s="4">
        <f t="shared" si="12"/>
        <v>70</v>
      </c>
      <c r="D100" s="2">
        <v>22</v>
      </c>
      <c r="E100" s="2">
        <v>17</v>
      </c>
      <c r="F100" s="2">
        <v>12</v>
      </c>
      <c r="G100" s="2">
        <v>15</v>
      </c>
      <c r="H100" s="2">
        <v>2</v>
      </c>
      <c r="I100" s="2">
        <v>2</v>
      </c>
      <c r="J100" s="2">
        <v>0</v>
      </c>
      <c r="K100" s="2">
        <v>0</v>
      </c>
      <c r="L100" s="2">
        <f t="shared" si="13"/>
        <v>70</v>
      </c>
      <c r="M100" s="5">
        <f t="shared" si="14"/>
        <v>1.0857142857142856</v>
      </c>
      <c r="N100" s="5">
        <f t="shared" si="15"/>
        <v>0.86177320753461</v>
      </c>
      <c r="O100" s="2">
        <v>0</v>
      </c>
      <c r="P100" s="2">
        <v>0</v>
      </c>
    </row>
    <row r="101" spans="1:16" ht="20.25" customHeight="1">
      <c r="A101" s="3" t="s">
        <v>140</v>
      </c>
      <c r="B101" s="8" t="s">
        <v>142</v>
      </c>
      <c r="C101" s="4">
        <f t="shared" si="12"/>
        <v>70</v>
      </c>
      <c r="D101" s="2">
        <v>0</v>
      </c>
      <c r="E101" s="2">
        <v>13</v>
      </c>
      <c r="F101" s="2">
        <v>11</v>
      </c>
      <c r="G101" s="2">
        <v>22</v>
      </c>
      <c r="H101" s="2">
        <v>16</v>
      </c>
      <c r="I101" s="2">
        <v>6</v>
      </c>
      <c r="J101" s="2">
        <v>2</v>
      </c>
      <c r="K101" s="2">
        <v>0</v>
      </c>
      <c r="L101" s="2">
        <f>SUM(D101:K101)</f>
        <v>70</v>
      </c>
      <c r="M101" s="5">
        <f>(1*E101+1.5*F101+2*G101+2.5*H101+3*I101+3.5*J101+4*K101)/L101</f>
        <v>1.9785714285714286</v>
      </c>
      <c r="N101" s="5">
        <f>SQRT((D101*0^2+E101*1^2+F101*1.5^2+G101*2^2+H101*2.5^2+I101*3^2+J101*3.5^2+K101*4^2)/L101-M101^2)</f>
        <v>0.6570263871941426</v>
      </c>
      <c r="O101" s="2">
        <v>0</v>
      </c>
      <c r="P101" s="2">
        <v>0</v>
      </c>
    </row>
    <row r="102" spans="1:16" ht="20.25" customHeight="1">
      <c r="A102" s="3" t="s">
        <v>100</v>
      </c>
      <c r="B102" s="3" t="s">
        <v>108</v>
      </c>
      <c r="C102" s="4">
        <f t="shared" si="12"/>
        <v>238</v>
      </c>
      <c r="D102" s="2">
        <v>22</v>
      </c>
      <c r="E102" s="2">
        <v>17</v>
      </c>
      <c r="F102" s="2">
        <v>25</v>
      </c>
      <c r="G102" s="2">
        <v>19</v>
      </c>
      <c r="H102" s="2">
        <v>22</v>
      </c>
      <c r="I102" s="2">
        <v>60</v>
      </c>
      <c r="J102" s="2">
        <v>52</v>
      </c>
      <c r="K102" s="2">
        <v>19</v>
      </c>
      <c r="L102" s="2">
        <f>SUM(D102:K102)</f>
        <v>236</v>
      </c>
      <c r="M102" s="5">
        <f>(1*E102+1.5*F102+2*G102+2.5*H102+3*I102+3.5*J102+4*K102)/L102</f>
        <v>2.4809322033898304</v>
      </c>
      <c r="N102" s="5">
        <f>SQRT((D102*0^2+E102*1^2+F102*1.5^2+G102*2^2+H102*2.5^2+I102*3^2+J102*3.5^2+K102*4^2)/L102-M102^2)</f>
        <v>1.1556130424489837</v>
      </c>
      <c r="O102" s="2">
        <v>2</v>
      </c>
      <c r="P102" s="2">
        <v>0</v>
      </c>
    </row>
    <row r="103" spans="1:16" ht="20.25" customHeight="1">
      <c r="A103" s="3"/>
      <c r="B103" s="8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5"/>
      <c r="N103" s="5"/>
      <c r="O103" s="2"/>
      <c r="P103" s="2"/>
    </row>
    <row r="104" spans="1:16" ht="20.25" customHeight="1">
      <c r="A104" s="3"/>
      <c r="B104" s="2" t="s">
        <v>11</v>
      </c>
      <c r="C104" s="14">
        <f>SUM(C77:C103)</f>
        <v>3324</v>
      </c>
      <c r="D104" s="14">
        <f aca="true" t="shared" si="16" ref="D104:L104">SUM(D77:D103)</f>
        <v>160</v>
      </c>
      <c r="E104" s="14">
        <f t="shared" si="16"/>
        <v>262</v>
      </c>
      <c r="F104" s="14">
        <f t="shared" si="16"/>
        <v>225</v>
      </c>
      <c r="G104" s="14">
        <f t="shared" si="16"/>
        <v>426</v>
      </c>
      <c r="H104" s="14">
        <f t="shared" si="16"/>
        <v>369</v>
      </c>
      <c r="I104" s="14">
        <f t="shared" si="16"/>
        <v>569</v>
      </c>
      <c r="J104" s="14">
        <f t="shared" si="16"/>
        <v>419</v>
      </c>
      <c r="K104" s="14">
        <f t="shared" si="16"/>
        <v>855</v>
      </c>
      <c r="L104" s="14">
        <f t="shared" si="16"/>
        <v>3285</v>
      </c>
      <c r="M104" s="9">
        <f>(1*E104+2*G104+3*I104+4*K104)/L104</f>
        <v>1.8998477929984778</v>
      </c>
      <c r="N104" s="9">
        <f>SQRT((D104*0^2+E104*1^2+G104*2^2+I104*3^2+K104*4^2)/L104-M104^2)</f>
        <v>1.6469195380031378</v>
      </c>
      <c r="O104" s="14">
        <f>SUM(O77:O103)</f>
        <v>37</v>
      </c>
      <c r="P104" s="14">
        <f>SUM(P77:P103)</f>
        <v>2</v>
      </c>
    </row>
    <row r="105" spans="1:16" ht="20.25" customHeight="1">
      <c r="A105" s="3"/>
      <c r="B105" s="2" t="s">
        <v>12</v>
      </c>
      <c r="C105" s="1">
        <f aca="true" t="shared" si="17" ref="C105:L105">C104*100/$C$104</f>
        <v>100</v>
      </c>
      <c r="D105" s="1">
        <f t="shared" si="17"/>
        <v>4.813477737665464</v>
      </c>
      <c r="E105" s="1">
        <f t="shared" si="17"/>
        <v>7.8820697954271965</v>
      </c>
      <c r="F105" s="1">
        <f t="shared" si="17"/>
        <v>6.768953068592058</v>
      </c>
      <c r="G105" s="1">
        <f t="shared" si="17"/>
        <v>12.815884476534295</v>
      </c>
      <c r="H105" s="1">
        <f t="shared" si="17"/>
        <v>11.101083032490974</v>
      </c>
      <c r="I105" s="1">
        <f t="shared" si="17"/>
        <v>17.117930204572804</v>
      </c>
      <c r="J105" s="1">
        <f t="shared" si="17"/>
        <v>12.605294825511432</v>
      </c>
      <c r="K105" s="1">
        <f t="shared" si="17"/>
        <v>25.72202166064982</v>
      </c>
      <c r="L105" s="1">
        <f t="shared" si="17"/>
        <v>98.82671480144404</v>
      </c>
      <c r="M105" s="16"/>
      <c r="N105" s="16"/>
      <c r="O105" s="1">
        <f>O104*100/$C$104</f>
        <v>1.1131167268351383</v>
      </c>
      <c r="P105" s="1">
        <f>P104*100/$C$104</f>
        <v>0.06016847172081829</v>
      </c>
    </row>
    <row r="106" spans="2:10" ht="21.75">
      <c r="B106" s="29" t="s">
        <v>189</v>
      </c>
      <c r="C106"/>
      <c r="D106"/>
      <c r="E106"/>
      <c r="F106"/>
      <c r="G106"/>
      <c r="H106"/>
      <c r="I106" s="61">
        <f>(E104+F104+G104+H104+I104+J104+K104)*100/L104</f>
        <v>95.12937595129375</v>
      </c>
      <c r="J106" s="61"/>
    </row>
    <row r="107" spans="2:10" ht="21.75">
      <c r="B107" s="30" t="s">
        <v>190</v>
      </c>
      <c r="C107"/>
      <c r="D107"/>
      <c r="E107"/>
      <c r="F107"/>
      <c r="G107"/>
      <c r="H107"/>
      <c r="I107" s="61">
        <f>(I104+J104+K104)*100/L104</f>
        <v>56.10350076103501</v>
      </c>
      <c r="J107" s="61"/>
    </row>
    <row r="108" spans="1:16" ht="26.25">
      <c r="A108" s="62" t="s">
        <v>120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</row>
    <row r="109" spans="1:16" ht="23.25">
      <c r="A109" s="63" t="s">
        <v>164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</row>
    <row r="110" spans="1:16" ht="29.25" customHeight="1">
      <c r="A110" s="64"/>
      <c r="B110" s="64" t="s">
        <v>2</v>
      </c>
      <c r="C110" s="65" t="s">
        <v>3</v>
      </c>
      <c r="D110" s="67" t="s">
        <v>4</v>
      </c>
      <c r="E110" s="68"/>
      <c r="F110" s="68"/>
      <c r="G110" s="68"/>
      <c r="H110" s="68"/>
      <c r="I110" s="68"/>
      <c r="J110" s="68"/>
      <c r="K110" s="69"/>
      <c r="L110" s="66" t="s">
        <v>5</v>
      </c>
      <c r="M110" s="70" t="s">
        <v>6</v>
      </c>
      <c r="N110" s="70" t="s">
        <v>7</v>
      </c>
      <c r="O110" s="66" t="s">
        <v>8</v>
      </c>
      <c r="P110" s="66"/>
    </row>
    <row r="111" spans="1:16" ht="21.75">
      <c r="A111" s="64"/>
      <c r="B111" s="64"/>
      <c r="C111" s="65"/>
      <c r="D111" s="2">
        <v>0</v>
      </c>
      <c r="E111" s="2">
        <v>1</v>
      </c>
      <c r="F111" s="2"/>
      <c r="G111" s="2">
        <v>2</v>
      </c>
      <c r="H111" s="2"/>
      <c r="I111" s="2">
        <v>3</v>
      </c>
      <c r="J111" s="2"/>
      <c r="K111" s="2">
        <v>4</v>
      </c>
      <c r="L111" s="66"/>
      <c r="M111" s="70"/>
      <c r="N111" s="70"/>
      <c r="O111" s="2" t="s">
        <v>9</v>
      </c>
      <c r="P111" s="2" t="s">
        <v>10</v>
      </c>
    </row>
    <row r="112" spans="1:16" ht="21.75">
      <c r="A112" s="3"/>
      <c r="B112" s="2" t="s">
        <v>18</v>
      </c>
      <c r="C112" s="4">
        <f>C32</f>
        <v>5028</v>
      </c>
      <c r="D112" s="4">
        <f aca="true" t="shared" si="18" ref="D112:P112">D32</f>
        <v>285</v>
      </c>
      <c r="E112" s="4">
        <f t="shared" si="18"/>
        <v>264</v>
      </c>
      <c r="F112" s="4">
        <f t="shared" si="18"/>
        <v>276</v>
      </c>
      <c r="G112" s="4">
        <f t="shared" si="18"/>
        <v>465</v>
      </c>
      <c r="H112" s="4">
        <f t="shared" si="18"/>
        <v>677</v>
      </c>
      <c r="I112" s="4">
        <f t="shared" si="18"/>
        <v>899</v>
      </c>
      <c r="J112" s="4">
        <f t="shared" si="18"/>
        <v>750</v>
      </c>
      <c r="K112" s="4">
        <f t="shared" si="18"/>
        <v>1388</v>
      </c>
      <c r="L112" s="4">
        <f t="shared" si="18"/>
        <v>5004</v>
      </c>
      <c r="M112" s="5">
        <f t="shared" si="18"/>
        <v>2.8326338928856916</v>
      </c>
      <c r="N112" s="5">
        <f t="shared" si="18"/>
        <v>1.1230793076863583</v>
      </c>
      <c r="O112" s="4">
        <f t="shared" si="18"/>
        <v>24</v>
      </c>
      <c r="P112" s="4">
        <f t="shared" si="18"/>
        <v>0</v>
      </c>
    </row>
    <row r="113" spans="1:16" ht="21.75">
      <c r="A113" s="3"/>
      <c r="B113" s="2" t="s">
        <v>16</v>
      </c>
      <c r="C113" s="4">
        <f>C69</f>
        <v>3966</v>
      </c>
      <c r="D113" s="4">
        <f aca="true" t="shared" si="19" ref="D113:P113">D69</f>
        <v>245</v>
      </c>
      <c r="E113" s="4">
        <f t="shared" si="19"/>
        <v>228</v>
      </c>
      <c r="F113" s="4">
        <f t="shared" si="19"/>
        <v>287</v>
      </c>
      <c r="G113" s="4">
        <f t="shared" si="19"/>
        <v>409</v>
      </c>
      <c r="H113" s="4">
        <f t="shared" si="19"/>
        <v>455</v>
      </c>
      <c r="I113" s="4">
        <f t="shared" si="19"/>
        <v>656</v>
      </c>
      <c r="J113" s="4">
        <f t="shared" si="19"/>
        <v>664</v>
      </c>
      <c r="K113" s="4">
        <f t="shared" si="19"/>
        <v>924</v>
      </c>
      <c r="L113" s="4">
        <f t="shared" si="19"/>
        <v>3868</v>
      </c>
      <c r="M113" s="5">
        <f t="shared" si="19"/>
        <v>2.7409513960703205</v>
      </c>
      <c r="N113" s="5">
        <f t="shared" si="19"/>
        <v>1.1500565719261029</v>
      </c>
      <c r="O113" s="4">
        <f t="shared" si="19"/>
        <v>38</v>
      </c>
      <c r="P113" s="4">
        <f t="shared" si="19"/>
        <v>60</v>
      </c>
    </row>
    <row r="114" spans="1:16" ht="21.75">
      <c r="A114" s="3"/>
      <c r="B114" s="2" t="s">
        <v>17</v>
      </c>
      <c r="C114" s="4">
        <f>C104</f>
        <v>3324</v>
      </c>
      <c r="D114" s="4">
        <f aca="true" t="shared" si="20" ref="D114:P114">D104</f>
        <v>160</v>
      </c>
      <c r="E114" s="4">
        <f t="shared" si="20"/>
        <v>262</v>
      </c>
      <c r="F114" s="4">
        <f t="shared" si="20"/>
        <v>225</v>
      </c>
      <c r="G114" s="4">
        <f t="shared" si="20"/>
        <v>426</v>
      </c>
      <c r="H114" s="4">
        <f t="shared" si="20"/>
        <v>369</v>
      </c>
      <c r="I114" s="4">
        <f t="shared" si="20"/>
        <v>569</v>
      </c>
      <c r="J114" s="4">
        <f t="shared" si="20"/>
        <v>419</v>
      </c>
      <c r="K114" s="4">
        <f t="shared" si="20"/>
        <v>855</v>
      </c>
      <c r="L114" s="4">
        <f t="shared" si="20"/>
        <v>3285</v>
      </c>
      <c r="M114" s="5">
        <f t="shared" si="20"/>
        <v>1.8998477929984778</v>
      </c>
      <c r="N114" s="5">
        <f t="shared" si="20"/>
        <v>1.6469195380031378</v>
      </c>
      <c r="O114" s="4">
        <f t="shared" si="20"/>
        <v>37</v>
      </c>
      <c r="P114" s="4">
        <f t="shared" si="20"/>
        <v>2</v>
      </c>
    </row>
    <row r="115" spans="1:16" ht="21.75">
      <c r="A115" s="3"/>
      <c r="B115" s="12" t="s">
        <v>11</v>
      </c>
      <c r="C115" s="4">
        <f>SUM(C112:C114)</f>
        <v>12318</v>
      </c>
      <c r="D115" s="11">
        <f aca="true" t="shared" si="21" ref="D115:L115">SUM(D112:D114)</f>
        <v>690</v>
      </c>
      <c r="E115" s="11">
        <f t="shared" si="21"/>
        <v>754</v>
      </c>
      <c r="F115" s="11">
        <f t="shared" si="21"/>
        <v>788</v>
      </c>
      <c r="G115" s="11">
        <f t="shared" si="21"/>
        <v>1300</v>
      </c>
      <c r="H115" s="11">
        <f t="shared" si="21"/>
        <v>1501</v>
      </c>
      <c r="I115" s="11">
        <f t="shared" si="21"/>
        <v>2124</v>
      </c>
      <c r="J115" s="11">
        <f t="shared" si="21"/>
        <v>1833</v>
      </c>
      <c r="K115" s="11">
        <f t="shared" si="21"/>
        <v>3167</v>
      </c>
      <c r="L115" s="4">
        <f t="shared" si="21"/>
        <v>12157</v>
      </c>
      <c r="M115" s="10">
        <f>(1*E115+2*G115+3*I115+4*K115)/L115</f>
        <v>1.84206629925146</v>
      </c>
      <c r="N115" s="10">
        <f>SQRT((D115*0^2+E115*1^2+G115*2^2+I115*3^2+K115*4^2)/L115-M115^2)</f>
        <v>1.6843728000120157</v>
      </c>
      <c r="O115" s="4">
        <f>SUM(O112:O114)</f>
        <v>99</v>
      </c>
      <c r="P115" s="4">
        <f>SUM(P112:P114)</f>
        <v>62</v>
      </c>
    </row>
    <row r="116" spans="1:16" ht="21.75">
      <c r="A116" s="3"/>
      <c r="B116" s="12" t="s">
        <v>12</v>
      </c>
      <c r="C116" s="1">
        <f aca="true" t="shared" si="22" ref="C116:L116">C115*100/$C$115</f>
        <v>100</v>
      </c>
      <c r="D116" s="1">
        <f t="shared" si="22"/>
        <v>5.601558694593278</v>
      </c>
      <c r="E116" s="1">
        <f t="shared" si="22"/>
        <v>6.121123559019321</v>
      </c>
      <c r="F116" s="1">
        <f t="shared" si="22"/>
        <v>6.397142393245657</v>
      </c>
      <c r="G116" s="1">
        <f t="shared" si="22"/>
        <v>10.553661308654002</v>
      </c>
      <c r="H116" s="1">
        <f t="shared" si="22"/>
        <v>12.185419710992043</v>
      </c>
      <c r="I116" s="1">
        <f t="shared" si="22"/>
        <v>17.24305893813931</v>
      </c>
      <c r="J116" s="1">
        <f t="shared" si="22"/>
        <v>14.880662445202143</v>
      </c>
      <c r="K116" s="1">
        <f t="shared" si="22"/>
        <v>25.71034258808248</v>
      </c>
      <c r="L116" s="1">
        <f t="shared" si="22"/>
        <v>98.69296963792823</v>
      </c>
      <c r="M116" s="1"/>
      <c r="N116" s="1"/>
      <c r="O116" s="1">
        <f>O115*100/$C$115</f>
        <v>0.8037018996590356</v>
      </c>
      <c r="P116" s="1">
        <f>P115*100/$C$115</f>
        <v>0.5033284624127293</v>
      </c>
    </row>
    <row r="117" spans="2:10" ht="21.75">
      <c r="B117" s="29" t="s">
        <v>189</v>
      </c>
      <c r="C117"/>
      <c r="D117"/>
      <c r="E117"/>
      <c r="F117"/>
      <c r="G117"/>
      <c r="H117"/>
      <c r="I117" s="61">
        <f>(E115+F115+G115+H115+I115+J115+K115)*100/L115</f>
        <v>94.32425762934935</v>
      </c>
      <c r="J117" s="61"/>
    </row>
    <row r="118" spans="2:10" ht="21.75">
      <c r="B118" s="30" t="s">
        <v>190</v>
      </c>
      <c r="C118"/>
      <c r="D118"/>
      <c r="E118"/>
      <c r="F118"/>
      <c r="G118"/>
      <c r="H118"/>
      <c r="I118" s="61">
        <f>(I115+J115+K115)*100/L115</f>
        <v>58.59998354857284</v>
      </c>
      <c r="J118" s="61"/>
    </row>
  </sheetData>
  <mergeCells count="48">
    <mergeCell ref="O75:P75"/>
    <mergeCell ref="N3:N4"/>
    <mergeCell ref="B3:B4"/>
    <mergeCell ref="C3:C4"/>
    <mergeCell ref="L3:L4"/>
    <mergeCell ref="M3:M4"/>
    <mergeCell ref="C75:C76"/>
    <mergeCell ref="L75:L76"/>
    <mergeCell ref="M75:M76"/>
    <mergeCell ref="N75:N76"/>
    <mergeCell ref="D110:K110"/>
    <mergeCell ref="M110:M111"/>
    <mergeCell ref="N110:N111"/>
    <mergeCell ref="O110:P110"/>
    <mergeCell ref="D75:K75"/>
    <mergeCell ref="A1:P1"/>
    <mergeCell ref="A2:P2"/>
    <mergeCell ref="A36:P36"/>
    <mergeCell ref="A37:P37"/>
    <mergeCell ref="O3:P3"/>
    <mergeCell ref="A38:A39"/>
    <mergeCell ref="B38:B39"/>
    <mergeCell ref="A75:A76"/>
    <mergeCell ref="B75:B76"/>
    <mergeCell ref="D3:K3"/>
    <mergeCell ref="A73:P73"/>
    <mergeCell ref="A74:P74"/>
    <mergeCell ref="C38:C39"/>
    <mergeCell ref="L38:L39"/>
    <mergeCell ref="M38:M39"/>
    <mergeCell ref="N38:N39"/>
    <mergeCell ref="O38:P38"/>
    <mergeCell ref="A3:A4"/>
    <mergeCell ref="I34:J34"/>
    <mergeCell ref="I35:J35"/>
    <mergeCell ref="I71:J71"/>
    <mergeCell ref="I72:J72"/>
    <mergeCell ref="D38:K38"/>
    <mergeCell ref="I106:J106"/>
    <mergeCell ref="I107:J107"/>
    <mergeCell ref="I117:J117"/>
    <mergeCell ref="I118:J118"/>
    <mergeCell ref="A108:P108"/>
    <mergeCell ref="A109:P109"/>
    <mergeCell ref="A110:A111"/>
    <mergeCell ref="B110:B111"/>
    <mergeCell ref="C110:C111"/>
    <mergeCell ref="L110:L111"/>
  </mergeCells>
  <printOptions horizontalCentered="1"/>
  <pageMargins left="1.141732283464567" right="0.35433070866141736" top="1.1811023622047245" bottom="0.3937007874015748" header="0.11811023622047245" footer="0.11811023622047245"/>
  <pageSetup horizontalDpi="600" verticalDpi="600" orientation="portrait" paperSize="9" scale="91" r:id="rId2"/>
  <headerFooter alignWithMargins="0">
    <oddHeader>&amp;R&amp;P</oddHeader>
  </headerFooter>
  <rowBreaks count="3" manualBreakCount="3">
    <brk id="35" max="255" man="1"/>
    <brk id="72" max="27" man="1"/>
    <brk id="10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0"/>
  <sheetViews>
    <sheetView view="pageBreakPreview" zoomScaleSheetLayoutView="100" workbookViewId="0" topLeftCell="A208">
      <selection activeCell="O211" sqref="O211:P213"/>
    </sheetView>
  </sheetViews>
  <sheetFormatPr defaultColWidth="9.140625" defaultRowHeight="21.75"/>
  <cols>
    <col min="1" max="1" width="7.421875" style="0" customWidth="1"/>
    <col min="2" max="2" width="21.57421875" style="0" customWidth="1"/>
    <col min="3" max="3" width="8.421875" style="7" customWidth="1"/>
    <col min="4" max="10" width="4.421875" style="6" customWidth="1"/>
    <col min="11" max="11" width="5.00390625" style="6" customWidth="1"/>
    <col min="12" max="12" width="8.28125" style="6" customWidth="1"/>
    <col min="13" max="13" width="5.140625" style="6" customWidth="1"/>
    <col min="14" max="14" width="7.57421875" style="6" customWidth="1"/>
    <col min="15" max="16" width="4.57421875" style="6" customWidth="1"/>
  </cols>
  <sheetData>
    <row r="1" spans="1:16" ht="26.25">
      <c r="A1" s="62" t="s">
        <v>116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3.25">
      <c r="A2" s="63" t="s">
        <v>164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33" customHeight="1">
      <c r="A3" s="64" t="s">
        <v>0</v>
      </c>
      <c r="B3" s="64" t="s">
        <v>1</v>
      </c>
      <c r="C3" s="65" t="s">
        <v>3</v>
      </c>
      <c r="D3" s="67" t="s">
        <v>4</v>
      </c>
      <c r="E3" s="68"/>
      <c r="F3" s="68"/>
      <c r="G3" s="68"/>
      <c r="H3" s="68"/>
      <c r="I3" s="68"/>
      <c r="J3" s="68"/>
      <c r="K3" s="69"/>
      <c r="L3" s="66" t="s">
        <v>5</v>
      </c>
      <c r="M3" s="70" t="s">
        <v>6</v>
      </c>
      <c r="N3" s="70" t="s">
        <v>7</v>
      </c>
      <c r="O3" s="66" t="s">
        <v>8</v>
      </c>
      <c r="P3" s="66"/>
    </row>
    <row r="4" spans="1:16" ht="21.75">
      <c r="A4" s="64"/>
      <c r="B4" s="64"/>
      <c r="C4" s="65"/>
      <c r="D4" s="2">
        <v>0</v>
      </c>
      <c r="E4" s="2">
        <v>1</v>
      </c>
      <c r="F4" s="2">
        <v>1.5</v>
      </c>
      <c r="G4" s="2">
        <v>2</v>
      </c>
      <c r="H4" s="2">
        <v>2.5</v>
      </c>
      <c r="I4" s="2">
        <v>3</v>
      </c>
      <c r="J4" s="2">
        <v>3.5</v>
      </c>
      <c r="K4" s="2">
        <v>4</v>
      </c>
      <c r="L4" s="66"/>
      <c r="M4" s="70"/>
      <c r="N4" s="70"/>
      <c r="O4" s="2" t="s">
        <v>9</v>
      </c>
      <c r="P4" s="2" t="s">
        <v>10</v>
      </c>
    </row>
    <row r="5" spans="1:16" ht="20.25" customHeight="1">
      <c r="A5" s="3" t="s">
        <v>52</v>
      </c>
      <c r="B5" s="3" t="s">
        <v>20</v>
      </c>
      <c r="C5" s="4">
        <f aca="true" t="shared" si="0" ref="C5:C11">SUM(D5:K5,O5:P5)</f>
        <v>92</v>
      </c>
      <c r="D5" s="2">
        <v>0</v>
      </c>
      <c r="E5" s="2">
        <v>0</v>
      </c>
      <c r="F5" s="2">
        <v>0</v>
      </c>
      <c r="G5" s="2">
        <v>8</v>
      </c>
      <c r="H5" s="2">
        <v>29</v>
      </c>
      <c r="I5" s="2">
        <v>34</v>
      </c>
      <c r="J5" s="2">
        <v>7</v>
      </c>
      <c r="K5" s="2">
        <v>3</v>
      </c>
      <c r="L5" s="2">
        <f aca="true" t="shared" si="1" ref="L5:L10">SUM(D5:K5)</f>
        <v>81</v>
      </c>
      <c r="M5" s="5">
        <f aca="true" t="shared" si="2" ref="M5:M10">(1*E5+1.5*F5+2*G5+2.5*H5+3*I5+3.5*J5+4*K5)/L5</f>
        <v>2.802469135802469</v>
      </c>
      <c r="N5" s="5">
        <f aca="true" t="shared" si="3" ref="N5:N10">SQRT((D5*0^2+E5*1^2+F5*1.5^2+G5*2^2+H5*2.5^2+I5*3^2+J5*3.5^2+K5*4^2)/L5-M5^2)</f>
        <v>0.45595519290418185</v>
      </c>
      <c r="O5" s="2">
        <v>11</v>
      </c>
      <c r="P5" s="2">
        <v>0</v>
      </c>
    </row>
    <row r="6" spans="1:16" ht="20.25" customHeight="1">
      <c r="A6" s="3" t="s">
        <v>125</v>
      </c>
      <c r="B6" s="3" t="s">
        <v>126</v>
      </c>
      <c r="C6" s="4">
        <f t="shared" si="0"/>
        <v>37</v>
      </c>
      <c r="D6" s="2">
        <v>10</v>
      </c>
      <c r="E6" s="2">
        <v>0</v>
      </c>
      <c r="F6" s="2">
        <v>1</v>
      </c>
      <c r="G6" s="2">
        <v>5</v>
      </c>
      <c r="H6" s="2">
        <v>1</v>
      </c>
      <c r="I6" s="2">
        <v>5</v>
      </c>
      <c r="J6" s="2">
        <v>2</v>
      </c>
      <c r="K6" s="2">
        <v>13</v>
      </c>
      <c r="L6" s="2">
        <f t="shared" si="1"/>
        <v>37</v>
      </c>
      <c r="M6" s="5">
        <f t="shared" si="2"/>
        <v>2.3783783783783785</v>
      </c>
      <c r="N6" s="5">
        <f t="shared" si="3"/>
        <v>1.6166590733771002</v>
      </c>
      <c r="O6" s="2">
        <v>0</v>
      </c>
      <c r="P6" s="2">
        <v>0</v>
      </c>
    </row>
    <row r="7" spans="1:16" ht="20.25" customHeight="1">
      <c r="A7" s="3" t="s">
        <v>183</v>
      </c>
      <c r="B7" s="3" t="s">
        <v>184</v>
      </c>
      <c r="C7" s="4">
        <f t="shared" si="0"/>
        <v>70</v>
      </c>
      <c r="D7" s="2">
        <v>10</v>
      </c>
      <c r="E7" s="2">
        <v>14</v>
      </c>
      <c r="F7" s="2">
        <v>2</v>
      </c>
      <c r="G7" s="2">
        <v>6</v>
      </c>
      <c r="H7" s="2">
        <v>4</v>
      </c>
      <c r="I7" s="2">
        <v>13</v>
      </c>
      <c r="J7" s="2">
        <v>5</v>
      </c>
      <c r="K7" s="2">
        <v>16</v>
      </c>
      <c r="L7" s="2">
        <f t="shared" si="1"/>
        <v>70</v>
      </c>
      <c r="M7" s="5">
        <f t="shared" si="2"/>
        <v>2.2785714285714285</v>
      </c>
      <c r="N7" s="5">
        <f t="shared" si="3"/>
        <v>1.4056917826305675</v>
      </c>
      <c r="O7" s="2">
        <v>0</v>
      </c>
      <c r="P7" s="2">
        <v>0</v>
      </c>
    </row>
    <row r="8" spans="1:16" ht="20.25" customHeight="1">
      <c r="A8" s="3" t="s">
        <v>82</v>
      </c>
      <c r="B8" s="3" t="s">
        <v>83</v>
      </c>
      <c r="C8" s="4">
        <f t="shared" si="0"/>
        <v>37</v>
      </c>
      <c r="D8" s="2">
        <v>0</v>
      </c>
      <c r="E8" s="2">
        <v>3</v>
      </c>
      <c r="F8" s="2">
        <v>2</v>
      </c>
      <c r="G8" s="2">
        <v>4</v>
      </c>
      <c r="H8" s="2">
        <v>8</v>
      </c>
      <c r="I8" s="2">
        <v>10</v>
      </c>
      <c r="J8" s="2">
        <v>3</v>
      </c>
      <c r="K8" s="2">
        <v>7</v>
      </c>
      <c r="L8" s="2">
        <f t="shared" si="1"/>
        <v>37</v>
      </c>
      <c r="M8" s="5">
        <f t="shared" si="2"/>
        <v>2.77027027027027</v>
      </c>
      <c r="N8" s="5">
        <f t="shared" si="3"/>
        <v>0.8745237668845104</v>
      </c>
      <c r="O8" s="2">
        <v>0</v>
      </c>
      <c r="P8" s="2">
        <v>0</v>
      </c>
    </row>
    <row r="9" spans="1:16" ht="20.25" customHeight="1">
      <c r="A9" s="3" t="s">
        <v>51</v>
      </c>
      <c r="B9" s="3" t="s">
        <v>19</v>
      </c>
      <c r="C9" s="4">
        <f t="shared" si="0"/>
        <v>356</v>
      </c>
      <c r="D9" s="2">
        <v>35</v>
      </c>
      <c r="E9" s="2">
        <v>41</v>
      </c>
      <c r="F9" s="2">
        <v>28</v>
      </c>
      <c r="G9" s="2">
        <v>42</v>
      </c>
      <c r="H9" s="2">
        <v>46</v>
      </c>
      <c r="I9" s="2">
        <v>58</v>
      </c>
      <c r="J9" s="2">
        <v>41</v>
      </c>
      <c r="K9" s="2">
        <v>65</v>
      </c>
      <c r="L9" s="2">
        <f t="shared" si="1"/>
        <v>356</v>
      </c>
      <c r="M9" s="5">
        <f t="shared" si="2"/>
        <v>2.414325842696629</v>
      </c>
      <c r="N9" s="5">
        <f t="shared" si="3"/>
        <v>1.241416527580543</v>
      </c>
      <c r="O9" s="2">
        <v>0</v>
      </c>
      <c r="P9" s="2">
        <v>0</v>
      </c>
    </row>
    <row r="10" spans="1:16" ht="20.25" customHeight="1">
      <c r="A10" s="3" t="s">
        <v>66</v>
      </c>
      <c r="B10" s="3" t="s">
        <v>177</v>
      </c>
      <c r="C10" s="4">
        <f t="shared" si="0"/>
        <v>275</v>
      </c>
      <c r="D10" s="2">
        <v>41</v>
      </c>
      <c r="E10" s="2">
        <v>20</v>
      </c>
      <c r="F10" s="2">
        <v>14</v>
      </c>
      <c r="G10" s="2">
        <v>31</v>
      </c>
      <c r="H10" s="2">
        <v>38</v>
      </c>
      <c r="I10" s="2">
        <v>62</v>
      </c>
      <c r="J10" s="2">
        <v>38</v>
      </c>
      <c r="K10" s="2">
        <v>28</v>
      </c>
      <c r="L10" s="2">
        <f t="shared" si="1"/>
        <v>272</v>
      </c>
      <c r="M10" s="5">
        <f t="shared" si="2"/>
        <v>2.3125</v>
      </c>
      <c r="N10" s="5">
        <f t="shared" si="3"/>
        <v>1.2572400620125863</v>
      </c>
      <c r="O10" s="2">
        <v>3</v>
      </c>
      <c r="P10" s="2">
        <v>0</v>
      </c>
    </row>
    <row r="11" spans="1:16" ht="20.25" customHeight="1">
      <c r="A11" s="3" t="s">
        <v>88</v>
      </c>
      <c r="B11" s="3" t="s">
        <v>101</v>
      </c>
      <c r="C11" s="4">
        <f t="shared" si="0"/>
        <v>237</v>
      </c>
      <c r="D11" s="2">
        <v>21</v>
      </c>
      <c r="E11" s="2">
        <v>22</v>
      </c>
      <c r="F11" s="2">
        <v>23</v>
      </c>
      <c r="G11" s="2">
        <v>27</v>
      </c>
      <c r="H11" s="2">
        <v>37</v>
      </c>
      <c r="I11" s="2">
        <v>64</v>
      </c>
      <c r="J11" s="2">
        <v>21</v>
      </c>
      <c r="K11" s="2">
        <v>21</v>
      </c>
      <c r="L11" s="2">
        <f>SUM(D11:K11)</f>
        <v>236</v>
      </c>
      <c r="M11" s="5">
        <f>(1*E11+1.5*F11+2*G11+2.5*H11+3*I11+3.5*J11+4*K11)/L11</f>
        <v>2.3411016949152543</v>
      </c>
      <c r="N11" s="5">
        <f>SQRT((D11*0^2+E11*1^2+F11*1.5^2+G11*2^2+H11*2.5^2+I11*3^2+J11*3.5^2+K11*4^2)/L11-M11^2)</f>
        <v>1.106206132060068</v>
      </c>
      <c r="O11" s="2">
        <v>1</v>
      </c>
      <c r="P11" s="2">
        <v>0</v>
      </c>
    </row>
    <row r="12" spans="1:16" ht="20.25" customHeight="1">
      <c r="A12" s="3"/>
      <c r="B12" s="8"/>
      <c r="C12" s="4"/>
      <c r="D12" s="4"/>
      <c r="E12" s="4"/>
      <c r="F12" s="4"/>
      <c r="G12" s="4"/>
      <c r="H12" s="4"/>
      <c r="I12" s="4"/>
      <c r="J12" s="4"/>
      <c r="K12" s="4"/>
      <c r="L12" s="2"/>
      <c r="M12" s="5"/>
      <c r="N12" s="5"/>
      <c r="O12" s="2"/>
      <c r="P12" s="2"/>
    </row>
    <row r="13" spans="1:16" ht="20.25" customHeight="1">
      <c r="A13" s="3"/>
      <c r="B13" s="2" t="s">
        <v>11</v>
      </c>
      <c r="C13" s="14">
        <f>SUM(C5:C12)</f>
        <v>1104</v>
      </c>
      <c r="D13" s="14">
        <f aca="true" t="shared" si="4" ref="D13:L13">SUM(D5:D12)</f>
        <v>117</v>
      </c>
      <c r="E13" s="14">
        <f t="shared" si="4"/>
        <v>100</v>
      </c>
      <c r="F13" s="14">
        <f t="shared" si="4"/>
        <v>70</v>
      </c>
      <c r="G13" s="14">
        <f t="shared" si="4"/>
        <v>123</v>
      </c>
      <c r="H13" s="14">
        <f t="shared" si="4"/>
        <v>163</v>
      </c>
      <c r="I13" s="14">
        <f t="shared" si="4"/>
        <v>246</v>
      </c>
      <c r="J13" s="14">
        <f t="shared" si="4"/>
        <v>117</v>
      </c>
      <c r="K13" s="14">
        <f t="shared" si="4"/>
        <v>153</v>
      </c>
      <c r="L13" s="14">
        <f t="shared" si="4"/>
        <v>1089</v>
      </c>
      <c r="M13" s="10">
        <f>(1*E13+1.5*F13+2*G13+2.5*H13+3*I13+3.5*J13+4*K13)/L13</f>
        <v>2.404040404040404</v>
      </c>
      <c r="N13" s="10">
        <f>SQRT((D13*0^2+E13*1^2+F13*1.5^2+G13*2^2+H13*2.5^2+I13*3^2+J13*3.5^2+K13*4^2)/L13-M13^2)</f>
        <v>1.200597579330874</v>
      </c>
      <c r="O13" s="14">
        <f>SUM(O5:O12)</f>
        <v>15</v>
      </c>
      <c r="P13" s="14">
        <f>SUM(P5:P12)</f>
        <v>0</v>
      </c>
    </row>
    <row r="14" spans="1:16" ht="20.25" customHeight="1">
      <c r="A14" s="3"/>
      <c r="B14" s="2" t="s">
        <v>12</v>
      </c>
      <c r="C14" s="1">
        <f aca="true" t="shared" si="5" ref="C14:L14">C13*100/$C$13</f>
        <v>100</v>
      </c>
      <c r="D14" s="1">
        <f t="shared" si="5"/>
        <v>10.597826086956522</v>
      </c>
      <c r="E14" s="1">
        <f t="shared" si="5"/>
        <v>9.057971014492754</v>
      </c>
      <c r="F14" s="1">
        <f t="shared" si="5"/>
        <v>6.340579710144928</v>
      </c>
      <c r="G14" s="1">
        <f t="shared" si="5"/>
        <v>11.141304347826088</v>
      </c>
      <c r="H14" s="1">
        <f t="shared" si="5"/>
        <v>14.764492753623188</v>
      </c>
      <c r="I14" s="1">
        <f t="shared" si="5"/>
        <v>22.282608695652176</v>
      </c>
      <c r="J14" s="1">
        <f t="shared" si="5"/>
        <v>10.597826086956522</v>
      </c>
      <c r="K14" s="1">
        <f t="shared" si="5"/>
        <v>13.858695652173912</v>
      </c>
      <c r="L14" s="1">
        <f t="shared" si="5"/>
        <v>98.6413043478261</v>
      </c>
      <c r="M14" s="16"/>
      <c r="N14" s="16"/>
      <c r="O14" s="1">
        <f>O13*100/$C$13</f>
        <v>1.358695652173913</v>
      </c>
      <c r="P14" s="1">
        <f>P13*100/$C$13</f>
        <v>0</v>
      </c>
    </row>
    <row r="15" spans="1:16" ht="20.25" customHeight="1">
      <c r="A15" s="17"/>
      <c r="B15" s="29" t="s">
        <v>189</v>
      </c>
      <c r="C15"/>
      <c r="D15"/>
      <c r="E15"/>
      <c r="F15"/>
      <c r="G15"/>
      <c r="H15" s="71">
        <f>(E13+F13+G13+H13+I13+J13+K13)*100/L13</f>
        <v>89.25619834710744</v>
      </c>
      <c r="I15" s="71"/>
      <c r="J15" s="19"/>
      <c r="K15" s="19"/>
      <c r="L15" s="19"/>
      <c r="M15" s="21"/>
      <c r="N15" s="21"/>
      <c r="O15" s="19"/>
      <c r="P15" s="19"/>
    </row>
    <row r="16" spans="1:16" ht="20.25" customHeight="1">
      <c r="A16" s="17"/>
      <c r="B16" s="30" t="s">
        <v>190</v>
      </c>
      <c r="C16"/>
      <c r="D16"/>
      <c r="E16"/>
      <c r="F16"/>
      <c r="G16"/>
      <c r="H16" s="71">
        <f>(I13+J13+K13)*100/L13</f>
        <v>47.382920110192835</v>
      </c>
      <c r="I16" s="71"/>
      <c r="J16" s="19"/>
      <c r="K16" s="19"/>
      <c r="L16" s="19"/>
      <c r="M16" s="21"/>
      <c r="N16" s="21"/>
      <c r="O16" s="19"/>
      <c r="P16" s="19"/>
    </row>
    <row r="17" spans="1:16" ht="20.25" customHeight="1">
      <c r="A17" s="17"/>
      <c r="B17" s="17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21"/>
      <c r="N17" s="21"/>
      <c r="O17" s="19"/>
      <c r="P17" s="19"/>
    </row>
    <row r="18" spans="1:16" ht="20.25" customHeight="1">
      <c r="A18" s="17"/>
      <c r="B18" s="17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21"/>
      <c r="N18" s="21"/>
      <c r="O18" s="19"/>
      <c r="P18" s="19"/>
    </row>
    <row r="19" spans="1:16" ht="20.25" customHeight="1">
      <c r="A19" s="17"/>
      <c r="B19" s="17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21"/>
      <c r="N19" s="21"/>
      <c r="O19" s="19"/>
      <c r="P19" s="19"/>
    </row>
    <row r="20" spans="1:16" ht="20.25" customHeight="1">
      <c r="A20" s="17"/>
      <c r="B20" s="17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21"/>
      <c r="N20" s="21"/>
      <c r="O20" s="19"/>
      <c r="P20" s="19"/>
    </row>
    <row r="21" spans="1:16" ht="20.25" customHeight="1">
      <c r="A21" s="17"/>
      <c r="B21" s="17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21"/>
      <c r="N21" s="21"/>
      <c r="O21" s="19"/>
      <c r="P21" s="19"/>
    </row>
    <row r="22" spans="1:16" ht="20.25" customHeight="1">
      <c r="A22" s="17"/>
      <c r="B22" s="17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21"/>
      <c r="N22" s="21"/>
      <c r="O22" s="19"/>
      <c r="P22" s="19"/>
    </row>
    <row r="23" spans="1:16" ht="20.25" customHeight="1">
      <c r="A23" s="17"/>
      <c r="B23" s="17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21"/>
      <c r="N23" s="21"/>
      <c r="O23" s="19"/>
      <c r="P23" s="19"/>
    </row>
    <row r="24" spans="1:16" ht="20.25" customHeight="1">
      <c r="A24" s="17"/>
      <c r="B24" s="17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21"/>
      <c r="N24" s="21"/>
      <c r="O24" s="19"/>
      <c r="P24" s="19"/>
    </row>
    <row r="25" spans="1:16" ht="20.25" customHeight="1">
      <c r="A25" s="17"/>
      <c r="B25" s="17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21"/>
      <c r="N25" s="21"/>
      <c r="O25" s="19"/>
      <c r="P25" s="19"/>
    </row>
    <row r="26" spans="1:16" ht="20.25" customHeight="1">
      <c r="A26" s="17"/>
      <c r="B26" s="17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21"/>
      <c r="N26" s="21"/>
      <c r="O26" s="19"/>
      <c r="P26" s="19"/>
    </row>
    <row r="27" spans="1:16" ht="20.25" customHeight="1">
      <c r="A27" s="17"/>
      <c r="B27" s="17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21"/>
      <c r="N27" s="21"/>
      <c r="O27" s="19"/>
      <c r="P27" s="19"/>
    </row>
    <row r="28" spans="1:16" ht="20.25" customHeight="1">
      <c r="A28" s="17"/>
      <c r="B28" s="17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21"/>
      <c r="N28" s="21"/>
      <c r="O28" s="19"/>
      <c r="P28" s="19"/>
    </row>
    <row r="29" spans="1:16" ht="20.25" customHeight="1">
      <c r="A29" s="17"/>
      <c r="B29" s="17"/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21"/>
      <c r="N29" s="21"/>
      <c r="O29" s="19"/>
      <c r="P29" s="19"/>
    </row>
    <row r="30" spans="1:16" ht="20.25" customHeight="1">
      <c r="A30" s="17"/>
      <c r="B30" s="17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21"/>
      <c r="N30" s="21"/>
      <c r="O30" s="19"/>
      <c r="P30" s="19"/>
    </row>
    <row r="31" spans="1:16" ht="20.25" customHeight="1">
      <c r="A31" s="17"/>
      <c r="B31" s="17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21"/>
      <c r="N31" s="21"/>
      <c r="O31" s="19"/>
      <c r="P31" s="19"/>
    </row>
    <row r="32" spans="1:16" ht="20.25" customHeight="1">
      <c r="A32" s="17"/>
      <c r="B32" s="17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21"/>
      <c r="N32" s="21"/>
      <c r="O32" s="19"/>
      <c r="P32" s="19"/>
    </row>
    <row r="33" spans="1:16" ht="26.25">
      <c r="A33" s="62" t="s">
        <v>48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ht="23.25">
      <c r="A34" s="63" t="s">
        <v>164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ht="32.25" customHeight="1">
      <c r="A35" s="64" t="s">
        <v>0</v>
      </c>
      <c r="B35" s="64" t="s">
        <v>1</v>
      </c>
      <c r="C35" s="65" t="s">
        <v>3</v>
      </c>
      <c r="D35" s="67" t="s">
        <v>4</v>
      </c>
      <c r="E35" s="68"/>
      <c r="F35" s="68"/>
      <c r="G35" s="68"/>
      <c r="H35" s="68"/>
      <c r="I35" s="68"/>
      <c r="J35" s="68"/>
      <c r="K35" s="69"/>
      <c r="L35" s="66" t="s">
        <v>5</v>
      </c>
      <c r="M35" s="70" t="s">
        <v>6</v>
      </c>
      <c r="N35" s="70" t="s">
        <v>7</v>
      </c>
      <c r="O35" s="66" t="s">
        <v>8</v>
      </c>
      <c r="P35" s="66"/>
    </row>
    <row r="36" spans="1:16" ht="21.75">
      <c r="A36" s="64"/>
      <c r="B36" s="64"/>
      <c r="C36" s="65"/>
      <c r="D36" s="2">
        <v>0</v>
      </c>
      <c r="E36" s="2">
        <v>1</v>
      </c>
      <c r="F36" s="2">
        <v>1.5</v>
      </c>
      <c r="G36" s="2">
        <v>2</v>
      </c>
      <c r="H36" s="2">
        <v>2.5</v>
      </c>
      <c r="I36" s="2">
        <v>3</v>
      </c>
      <c r="J36" s="2">
        <v>3.5</v>
      </c>
      <c r="K36" s="2">
        <v>4</v>
      </c>
      <c r="L36" s="66"/>
      <c r="M36" s="70"/>
      <c r="N36" s="70"/>
      <c r="O36" s="2" t="s">
        <v>9</v>
      </c>
      <c r="P36" s="2" t="s">
        <v>10</v>
      </c>
    </row>
    <row r="37" spans="1:16" ht="21.75">
      <c r="A37" s="3" t="s">
        <v>53</v>
      </c>
      <c r="B37" s="3" t="s">
        <v>21</v>
      </c>
      <c r="C37" s="4">
        <f aca="true" t="shared" si="6" ref="C37:C45">SUM(D37:K37,O37:P37)</f>
        <v>356</v>
      </c>
      <c r="D37" s="2">
        <v>25</v>
      </c>
      <c r="E37" s="2">
        <v>15</v>
      </c>
      <c r="F37" s="2">
        <v>27</v>
      </c>
      <c r="G37" s="2">
        <v>44</v>
      </c>
      <c r="H37" s="2">
        <v>42</v>
      </c>
      <c r="I37" s="2">
        <v>63</v>
      </c>
      <c r="J37" s="2">
        <v>35</v>
      </c>
      <c r="K37" s="2">
        <v>105</v>
      </c>
      <c r="L37" s="2">
        <f aca="true" t="shared" si="7" ref="L37:L44">SUM(D37:K37)</f>
        <v>356</v>
      </c>
      <c r="M37" s="5">
        <f aca="true" t="shared" si="8" ref="M37:M44">(1*E37+1.5*F37+2*G37+2.5*H37+3*I37+3.5*J37+4*K37)/L37</f>
        <v>2.752808988764045</v>
      </c>
      <c r="N37" s="5">
        <f aca="true" t="shared" si="9" ref="N37:N44">SQRT((D37*0^2+E37*1^2+F37*1.5^2+G37*2^2+H37*2.5^2+I37*3^2+J37*3.5^2+K37*4^2)/L37-M37^2)</f>
        <v>1.1758898029506202</v>
      </c>
      <c r="O37" s="2">
        <v>0</v>
      </c>
      <c r="P37" s="2">
        <v>0</v>
      </c>
    </row>
    <row r="38" spans="1:16" ht="21.75">
      <c r="A38" s="3" t="s">
        <v>54</v>
      </c>
      <c r="B38" s="3" t="s">
        <v>22</v>
      </c>
      <c r="C38" s="4">
        <f t="shared" si="6"/>
        <v>137</v>
      </c>
      <c r="D38" s="2">
        <v>0</v>
      </c>
      <c r="E38" s="2">
        <v>2</v>
      </c>
      <c r="F38" s="2">
        <v>3</v>
      </c>
      <c r="G38" s="2">
        <v>42</v>
      </c>
      <c r="H38" s="2">
        <v>40</v>
      </c>
      <c r="I38" s="2">
        <v>30</v>
      </c>
      <c r="J38" s="2">
        <v>13</v>
      </c>
      <c r="K38" s="2">
        <v>7</v>
      </c>
      <c r="L38" s="2">
        <f t="shared" si="7"/>
        <v>137</v>
      </c>
      <c r="M38" s="5">
        <f t="shared" si="8"/>
        <v>2.5839416058394162</v>
      </c>
      <c r="N38" s="5">
        <f t="shared" si="9"/>
        <v>0.6236499084173378</v>
      </c>
      <c r="O38" s="2">
        <v>0</v>
      </c>
      <c r="P38" s="2">
        <v>0</v>
      </c>
    </row>
    <row r="39" spans="1:16" ht="21.75">
      <c r="A39" s="3" t="s">
        <v>55</v>
      </c>
      <c r="B39" s="3" t="s">
        <v>23</v>
      </c>
      <c r="C39" s="4">
        <f t="shared" si="6"/>
        <v>46</v>
      </c>
      <c r="D39" s="2">
        <v>0</v>
      </c>
      <c r="E39" s="2">
        <v>0</v>
      </c>
      <c r="F39" s="2">
        <v>0</v>
      </c>
      <c r="G39" s="2">
        <v>2</v>
      </c>
      <c r="H39" s="2">
        <v>16</v>
      </c>
      <c r="I39" s="2">
        <v>10</v>
      </c>
      <c r="J39" s="2">
        <v>12</v>
      </c>
      <c r="K39" s="2">
        <v>6</v>
      </c>
      <c r="L39" s="2">
        <f t="shared" si="7"/>
        <v>46</v>
      </c>
      <c r="M39" s="5">
        <f t="shared" si="8"/>
        <v>3.0434782608695654</v>
      </c>
      <c r="N39" s="5">
        <f t="shared" si="9"/>
        <v>0.5693826458134258</v>
      </c>
      <c r="O39" s="2">
        <v>0</v>
      </c>
      <c r="P39" s="2">
        <v>0</v>
      </c>
    </row>
    <row r="40" spans="1:16" ht="21.75">
      <c r="A40" s="3" t="s">
        <v>67</v>
      </c>
      <c r="B40" s="3" t="s">
        <v>13</v>
      </c>
      <c r="C40" s="4">
        <f t="shared" si="6"/>
        <v>312</v>
      </c>
      <c r="D40" s="2">
        <v>46</v>
      </c>
      <c r="E40" s="2">
        <v>19</v>
      </c>
      <c r="F40" s="2">
        <v>13</v>
      </c>
      <c r="G40" s="2">
        <v>35</v>
      </c>
      <c r="H40" s="2">
        <v>40</v>
      </c>
      <c r="I40" s="2">
        <v>31</v>
      </c>
      <c r="J40" s="2">
        <v>34</v>
      </c>
      <c r="K40" s="2">
        <v>84</v>
      </c>
      <c r="L40" s="2">
        <f t="shared" si="7"/>
        <v>302</v>
      </c>
      <c r="M40" s="5">
        <f t="shared" si="8"/>
        <v>2.5049668874172184</v>
      </c>
      <c r="N40" s="5">
        <f t="shared" si="9"/>
        <v>1.3891044207037815</v>
      </c>
      <c r="O40" s="2">
        <v>1</v>
      </c>
      <c r="P40" s="2">
        <v>9</v>
      </c>
    </row>
    <row r="41" spans="1:16" ht="21.75">
      <c r="A41" s="3" t="s">
        <v>68</v>
      </c>
      <c r="B41" s="3" t="s">
        <v>36</v>
      </c>
      <c r="C41" s="4">
        <f t="shared" si="6"/>
        <v>133</v>
      </c>
      <c r="D41" s="2">
        <v>0</v>
      </c>
      <c r="E41" s="2">
        <v>8</v>
      </c>
      <c r="F41" s="2">
        <v>6</v>
      </c>
      <c r="G41" s="2">
        <v>16</v>
      </c>
      <c r="H41" s="2">
        <v>19</v>
      </c>
      <c r="I41" s="2">
        <v>40</v>
      </c>
      <c r="J41" s="2">
        <v>18</v>
      </c>
      <c r="K41" s="2">
        <v>26</v>
      </c>
      <c r="L41" s="2">
        <f t="shared" si="7"/>
        <v>133</v>
      </c>
      <c r="M41" s="5">
        <f t="shared" si="8"/>
        <v>2.8834586466165413</v>
      </c>
      <c r="N41" s="5">
        <f t="shared" si="9"/>
        <v>0.8449033802596061</v>
      </c>
      <c r="O41" s="2">
        <v>0</v>
      </c>
      <c r="P41" s="2">
        <v>0</v>
      </c>
    </row>
    <row r="42" spans="1:16" ht="21.75">
      <c r="A42" s="3" t="s">
        <v>69</v>
      </c>
      <c r="B42" s="3" t="s">
        <v>37</v>
      </c>
      <c r="C42" s="4">
        <f t="shared" si="6"/>
        <v>37</v>
      </c>
      <c r="D42" s="2">
        <v>7</v>
      </c>
      <c r="E42" s="2">
        <v>2</v>
      </c>
      <c r="F42" s="2">
        <v>1</v>
      </c>
      <c r="G42" s="2">
        <v>1</v>
      </c>
      <c r="H42" s="2">
        <v>2</v>
      </c>
      <c r="I42" s="2">
        <v>3</v>
      </c>
      <c r="J42" s="2">
        <v>8</v>
      </c>
      <c r="K42" s="2">
        <v>13</v>
      </c>
      <c r="L42" s="2">
        <f t="shared" si="7"/>
        <v>37</v>
      </c>
      <c r="M42" s="5">
        <f t="shared" si="8"/>
        <v>2.689189189189189</v>
      </c>
      <c r="N42" s="5">
        <f t="shared" si="9"/>
        <v>1.5261298488525812</v>
      </c>
      <c r="O42" s="2">
        <v>0</v>
      </c>
      <c r="P42" s="2">
        <v>0</v>
      </c>
    </row>
    <row r="43" spans="1:16" ht="21.75">
      <c r="A43" s="3" t="s">
        <v>148</v>
      </c>
      <c r="B43" s="3" t="s">
        <v>102</v>
      </c>
      <c r="C43" s="4">
        <f t="shared" si="6"/>
        <v>121</v>
      </c>
      <c r="D43" s="2">
        <v>10</v>
      </c>
      <c r="E43" s="2">
        <v>35</v>
      </c>
      <c r="F43" s="2">
        <v>15</v>
      </c>
      <c r="G43" s="2">
        <v>24</v>
      </c>
      <c r="H43" s="2">
        <v>17</v>
      </c>
      <c r="I43" s="2">
        <v>13</v>
      </c>
      <c r="J43" s="2">
        <v>3</v>
      </c>
      <c r="K43" s="2">
        <v>4</v>
      </c>
      <c r="L43" s="2">
        <f t="shared" si="7"/>
        <v>121</v>
      </c>
      <c r="M43" s="5">
        <f t="shared" si="8"/>
        <v>1.7644628099173554</v>
      </c>
      <c r="N43" s="5">
        <f t="shared" si="9"/>
        <v>0.9622511058791557</v>
      </c>
      <c r="O43" s="2">
        <v>0</v>
      </c>
      <c r="P43" s="2">
        <v>0</v>
      </c>
    </row>
    <row r="44" spans="1:16" ht="21.75">
      <c r="A44" s="3" t="s">
        <v>89</v>
      </c>
      <c r="B44" s="3" t="s">
        <v>103</v>
      </c>
      <c r="C44" s="4">
        <f t="shared" si="6"/>
        <v>29</v>
      </c>
      <c r="D44" s="2">
        <v>8</v>
      </c>
      <c r="E44" s="2">
        <v>15</v>
      </c>
      <c r="F44" s="2">
        <v>4</v>
      </c>
      <c r="G44" s="2">
        <v>1</v>
      </c>
      <c r="H44" s="2">
        <v>0</v>
      </c>
      <c r="I44" s="2">
        <v>0</v>
      </c>
      <c r="J44" s="2">
        <v>0</v>
      </c>
      <c r="K44" s="2">
        <v>0</v>
      </c>
      <c r="L44" s="2">
        <f t="shared" si="7"/>
        <v>28</v>
      </c>
      <c r="M44" s="5">
        <f t="shared" si="8"/>
        <v>0.8214285714285714</v>
      </c>
      <c r="N44" s="5">
        <f t="shared" si="9"/>
        <v>0.570311407952547</v>
      </c>
      <c r="O44" s="2">
        <v>1</v>
      </c>
      <c r="P44" s="2">
        <v>0</v>
      </c>
    </row>
    <row r="45" spans="1:16" ht="21.75">
      <c r="A45" s="3" t="s">
        <v>149</v>
      </c>
      <c r="B45" s="3" t="s">
        <v>159</v>
      </c>
      <c r="C45" s="4">
        <f t="shared" si="6"/>
        <v>87</v>
      </c>
      <c r="D45" s="2">
        <v>1</v>
      </c>
      <c r="E45" s="2">
        <v>6</v>
      </c>
      <c r="F45" s="2">
        <v>20</v>
      </c>
      <c r="G45" s="2">
        <v>35</v>
      </c>
      <c r="H45" s="2">
        <v>11</v>
      </c>
      <c r="I45" s="2">
        <v>10</v>
      </c>
      <c r="J45" s="2">
        <v>3</v>
      </c>
      <c r="K45" s="2">
        <v>1</v>
      </c>
      <c r="L45" s="2">
        <f>SUM(D45:K45)</f>
        <v>87</v>
      </c>
      <c r="M45" s="5">
        <f>(1*E45+1.5*F45+2*G45+2.5*H45+3*I45+3.5*J45+4*K45)/L45</f>
        <v>2.045977011494253</v>
      </c>
      <c r="N45" s="5">
        <f>SQRT((D45*0^2+E45*1^2+F45*1.5^2+G45*2^2+H45*2.5^2+I45*3^2+J45*3.5^2+K45*4^2)/L45-M45^2)</f>
        <v>0.6636375893861355</v>
      </c>
      <c r="O45" s="2">
        <v>0</v>
      </c>
      <c r="P45" s="2">
        <v>0</v>
      </c>
    </row>
    <row r="46" spans="1:16" ht="21.75">
      <c r="A46" s="3"/>
      <c r="B46" s="2" t="s">
        <v>11</v>
      </c>
      <c r="C46" s="14">
        <f aca="true" t="shared" si="10" ref="C46:L46">SUM(C37:C45)</f>
        <v>1258</v>
      </c>
      <c r="D46" s="14">
        <f t="shared" si="10"/>
        <v>97</v>
      </c>
      <c r="E46" s="14">
        <f t="shared" si="10"/>
        <v>102</v>
      </c>
      <c r="F46" s="14">
        <f t="shared" si="10"/>
        <v>89</v>
      </c>
      <c r="G46" s="14">
        <f t="shared" si="10"/>
        <v>200</v>
      </c>
      <c r="H46" s="14">
        <f t="shared" si="10"/>
        <v>187</v>
      </c>
      <c r="I46" s="14">
        <f t="shared" si="10"/>
        <v>200</v>
      </c>
      <c r="J46" s="14">
        <f t="shared" si="10"/>
        <v>126</v>
      </c>
      <c r="K46" s="14">
        <f t="shared" si="10"/>
        <v>246</v>
      </c>
      <c r="L46" s="14">
        <f t="shared" si="10"/>
        <v>1247</v>
      </c>
      <c r="M46" s="10">
        <f>(1*E46+1.5*F46+2*G46+2.5*H46+3*I46+3.5*J46+4*K46)/L46</f>
        <v>2.508420208500401</v>
      </c>
      <c r="N46" s="10">
        <f>SQRT((D46*0^2+E46*1^2+F46*1.5^2+G46*2^2+H46*2.5^2+I46*3^2+J46*3.5^2+K46*4^2)/L46-M46^2)</f>
        <v>1.1690205867159886</v>
      </c>
      <c r="O46" s="14">
        <f>SUM(O37:O45)</f>
        <v>2</v>
      </c>
      <c r="P46" s="14">
        <f>SUM(P37:P45)</f>
        <v>9</v>
      </c>
    </row>
    <row r="47" spans="1:16" ht="21.75">
      <c r="A47" s="3"/>
      <c r="B47" s="2" t="s">
        <v>12</v>
      </c>
      <c r="C47" s="1">
        <f>C46*100/$C$46</f>
        <v>100</v>
      </c>
      <c r="D47" s="1">
        <f aca="true" t="shared" si="11" ref="D47:L47">D46*100/$C$46</f>
        <v>7.710651828298887</v>
      </c>
      <c r="E47" s="1">
        <f t="shared" si="11"/>
        <v>8.108108108108109</v>
      </c>
      <c r="F47" s="1">
        <f t="shared" si="11"/>
        <v>7.074721780604134</v>
      </c>
      <c r="G47" s="1">
        <f t="shared" si="11"/>
        <v>15.89825119236884</v>
      </c>
      <c r="H47" s="1">
        <f t="shared" si="11"/>
        <v>14.864864864864865</v>
      </c>
      <c r="I47" s="1">
        <f t="shared" si="11"/>
        <v>15.89825119236884</v>
      </c>
      <c r="J47" s="1">
        <f t="shared" si="11"/>
        <v>10.015898251192368</v>
      </c>
      <c r="K47" s="1">
        <f t="shared" si="11"/>
        <v>19.554848966613672</v>
      </c>
      <c r="L47" s="1">
        <f t="shared" si="11"/>
        <v>99.12559618441972</v>
      </c>
      <c r="M47" s="16"/>
      <c r="N47" s="16"/>
      <c r="O47" s="1">
        <f>O46*100/$C$46</f>
        <v>0.1589825119236884</v>
      </c>
      <c r="P47" s="1">
        <f>P46*100/$C$46</f>
        <v>0.7154213036565977</v>
      </c>
    </row>
    <row r="48" spans="1:16" ht="21.75">
      <c r="A48" s="17"/>
      <c r="B48" s="29" t="s">
        <v>189</v>
      </c>
      <c r="C48"/>
      <c r="D48"/>
      <c r="E48"/>
      <c r="F48"/>
      <c r="G48"/>
      <c r="H48" s="71">
        <f>(E46+F46+G46+H46+I46+J46+K46)*100/L46</f>
        <v>92.22133119486769</v>
      </c>
      <c r="I48" s="71"/>
      <c r="J48" s="23"/>
      <c r="K48" s="18"/>
      <c r="L48" s="18"/>
      <c r="M48" s="23"/>
      <c r="N48" s="23"/>
      <c r="O48" s="18"/>
      <c r="P48" s="18"/>
    </row>
    <row r="49" spans="1:16" ht="21.75">
      <c r="A49" s="17"/>
      <c r="B49" s="30" t="s">
        <v>190</v>
      </c>
      <c r="C49"/>
      <c r="D49"/>
      <c r="E49"/>
      <c r="F49"/>
      <c r="G49"/>
      <c r="H49" s="71">
        <f>(I46+J46+K46)*100/L46</f>
        <v>45.8700882117081</v>
      </c>
      <c r="I49" s="71"/>
      <c r="J49" s="23"/>
      <c r="K49" s="18"/>
      <c r="L49" s="18"/>
      <c r="M49" s="23"/>
      <c r="N49" s="23"/>
      <c r="O49" s="18"/>
      <c r="P49" s="18"/>
    </row>
    <row r="50" spans="1:16" ht="21.75">
      <c r="A50" s="17"/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23"/>
      <c r="N50" s="23"/>
      <c r="O50" s="18"/>
      <c r="P50" s="18"/>
    </row>
    <row r="51" spans="1:16" ht="21.75">
      <c r="A51" s="17"/>
      <c r="B51" s="1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23"/>
      <c r="N51" s="23"/>
      <c r="O51" s="18"/>
      <c r="P51" s="18"/>
    </row>
    <row r="52" spans="1:16" ht="21.75">
      <c r="A52" s="17"/>
      <c r="B52" s="1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23"/>
      <c r="N52" s="23"/>
      <c r="O52" s="18"/>
      <c r="P52" s="18"/>
    </row>
    <row r="53" spans="1:16" ht="21.75">
      <c r="A53" s="17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23"/>
      <c r="N53" s="23"/>
      <c r="O53" s="18"/>
      <c r="P53" s="18"/>
    </row>
    <row r="54" spans="1:16" ht="21.75">
      <c r="A54" s="17"/>
      <c r="B54" s="1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23"/>
      <c r="N54" s="23"/>
      <c r="O54" s="18"/>
      <c r="P54" s="18"/>
    </row>
    <row r="55" spans="1:16" ht="21.75">
      <c r="A55" s="17"/>
      <c r="B55" s="1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23"/>
      <c r="N55" s="23"/>
      <c r="O55" s="18"/>
      <c r="P55" s="18"/>
    </row>
    <row r="56" spans="1:16" ht="21.75">
      <c r="A56" s="17"/>
      <c r="B56" s="1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23"/>
      <c r="N56" s="23"/>
      <c r="O56" s="18"/>
      <c r="P56" s="18"/>
    </row>
    <row r="57" spans="1:16" ht="21.75">
      <c r="A57" s="17"/>
      <c r="B57" s="1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23"/>
      <c r="N57" s="23"/>
      <c r="O57" s="18"/>
      <c r="P57" s="18"/>
    </row>
    <row r="58" spans="1:16" ht="21.75">
      <c r="A58" s="17"/>
      <c r="B58" s="1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23"/>
      <c r="N58" s="23"/>
      <c r="O58" s="18"/>
      <c r="P58" s="18"/>
    </row>
    <row r="59" spans="1:16" ht="21.75">
      <c r="A59" s="17"/>
      <c r="B59" s="1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23"/>
      <c r="N59" s="23"/>
      <c r="O59" s="18"/>
      <c r="P59" s="18"/>
    </row>
    <row r="60" spans="1:16" ht="21.75">
      <c r="A60" s="17"/>
      <c r="B60" s="1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23"/>
      <c r="N60" s="23"/>
      <c r="O60" s="18"/>
      <c r="P60" s="18"/>
    </row>
    <row r="61" spans="1:16" ht="21.75">
      <c r="A61" s="17"/>
      <c r="B61" s="1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23"/>
      <c r="N61" s="23"/>
      <c r="O61" s="18"/>
      <c r="P61" s="18"/>
    </row>
    <row r="62" spans="1:16" ht="21.75">
      <c r="A62" s="17"/>
      <c r="B62" s="1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23"/>
      <c r="N62" s="23"/>
      <c r="O62" s="18"/>
      <c r="P62" s="18"/>
    </row>
    <row r="63" spans="1:16" ht="21.75">
      <c r="A63" s="17"/>
      <c r="B63" s="1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3"/>
      <c r="N63" s="23"/>
      <c r="O63" s="18"/>
      <c r="P63" s="18"/>
    </row>
    <row r="64" spans="1:16" ht="21.75">
      <c r="A64" s="17"/>
      <c r="B64" s="1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3"/>
      <c r="N64" s="23"/>
      <c r="O64" s="18"/>
      <c r="P64" s="18"/>
    </row>
    <row r="65" spans="1:16" ht="26.25">
      <c r="A65" s="62" t="s">
        <v>49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</row>
    <row r="66" spans="1:16" ht="23.25">
      <c r="A66" s="63" t="s">
        <v>164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</row>
    <row r="67" spans="1:16" ht="33.75" customHeight="1">
      <c r="A67" s="64" t="s">
        <v>0</v>
      </c>
      <c r="B67" s="64" t="s">
        <v>1</v>
      </c>
      <c r="C67" s="65" t="s">
        <v>3</v>
      </c>
      <c r="D67" s="67" t="s">
        <v>4</v>
      </c>
      <c r="E67" s="68"/>
      <c r="F67" s="68"/>
      <c r="G67" s="68"/>
      <c r="H67" s="68"/>
      <c r="I67" s="68"/>
      <c r="J67" s="68"/>
      <c r="K67" s="69"/>
      <c r="L67" s="66" t="s">
        <v>5</v>
      </c>
      <c r="M67" s="70" t="s">
        <v>6</v>
      </c>
      <c r="N67" s="70" t="s">
        <v>7</v>
      </c>
      <c r="O67" s="66" t="s">
        <v>8</v>
      </c>
      <c r="P67" s="66"/>
    </row>
    <row r="68" spans="1:16" ht="21.75">
      <c r="A68" s="64"/>
      <c r="B68" s="64"/>
      <c r="C68" s="65"/>
      <c r="D68" s="2">
        <v>0</v>
      </c>
      <c r="E68" s="2">
        <v>1</v>
      </c>
      <c r="F68" s="2">
        <v>1.5</v>
      </c>
      <c r="G68" s="2">
        <v>2</v>
      </c>
      <c r="H68" s="2">
        <v>2.5</v>
      </c>
      <c r="I68" s="2">
        <v>3</v>
      </c>
      <c r="J68" s="2">
        <v>3.5</v>
      </c>
      <c r="K68" s="2">
        <v>4</v>
      </c>
      <c r="L68" s="66"/>
      <c r="M68" s="70"/>
      <c r="N68" s="70"/>
      <c r="O68" s="2" t="s">
        <v>9</v>
      </c>
      <c r="P68" s="2" t="s">
        <v>10</v>
      </c>
    </row>
    <row r="69" spans="1:16" ht="20.25" customHeight="1">
      <c r="A69" s="3" t="s">
        <v>56</v>
      </c>
      <c r="B69" s="3" t="s">
        <v>24</v>
      </c>
      <c r="C69" s="4">
        <f aca="true" t="shared" si="12" ref="C69:C79">SUM(D69:K69,O69:P69)</f>
        <v>356</v>
      </c>
      <c r="D69" s="2">
        <v>24</v>
      </c>
      <c r="E69" s="2">
        <v>38</v>
      </c>
      <c r="F69" s="2">
        <v>39</v>
      </c>
      <c r="G69" s="2">
        <v>57</v>
      </c>
      <c r="H69" s="2">
        <v>71</v>
      </c>
      <c r="I69" s="2">
        <v>49</v>
      </c>
      <c r="J69" s="2">
        <v>37</v>
      </c>
      <c r="K69" s="2">
        <v>41</v>
      </c>
      <c r="L69" s="2">
        <f aca="true" t="shared" si="13" ref="L69:L78">SUM(D69:K69)</f>
        <v>356</v>
      </c>
      <c r="M69" s="5">
        <f aca="true" t="shared" si="14" ref="M69:M78">(1*E69+1.5*F69+2*G69+2.5*H69+3*I69+3.5*J69+4*K69)/L69</f>
        <v>2.327247191011236</v>
      </c>
      <c r="N69" s="5">
        <f aca="true" t="shared" si="15" ref="N69:N78">SQRT((D69*0^2+E69*1^2+F69*1.5^2+G69*2^2+H69*2.5^2+I69*3^2+J69*3.5^2+K69*4^2)/L69-M69^2)</f>
        <v>1.0856905096374512</v>
      </c>
      <c r="O69" s="2">
        <v>0</v>
      </c>
      <c r="P69" s="2">
        <v>0</v>
      </c>
    </row>
    <row r="70" spans="1:16" ht="20.25" customHeight="1">
      <c r="A70" s="3" t="s">
        <v>57</v>
      </c>
      <c r="B70" s="3" t="s">
        <v>25</v>
      </c>
      <c r="C70" s="4">
        <f t="shared" si="12"/>
        <v>358</v>
      </c>
      <c r="D70" s="2">
        <v>5</v>
      </c>
      <c r="E70" s="2">
        <v>31</v>
      </c>
      <c r="F70" s="2">
        <v>33</v>
      </c>
      <c r="G70" s="2">
        <v>33</v>
      </c>
      <c r="H70" s="2">
        <v>41</v>
      </c>
      <c r="I70" s="2">
        <v>76</v>
      </c>
      <c r="J70" s="2">
        <v>54</v>
      </c>
      <c r="K70" s="2">
        <v>83</v>
      </c>
      <c r="L70" s="2">
        <f t="shared" si="13"/>
        <v>356</v>
      </c>
      <c r="M70" s="5">
        <f t="shared" si="14"/>
        <v>2.803370786516854</v>
      </c>
      <c r="N70" s="5">
        <f t="shared" si="15"/>
        <v>1.0184201731280724</v>
      </c>
      <c r="O70" s="2">
        <v>2</v>
      </c>
      <c r="P70" s="2">
        <v>0</v>
      </c>
    </row>
    <row r="71" spans="1:16" ht="20.25" customHeight="1">
      <c r="A71" s="3" t="s">
        <v>143</v>
      </c>
      <c r="B71" s="24" t="s">
        <v>38</v>
      </c>
      <c r="C71" s="4">
        <f t="shared" si="12"/>
        <v>137</v>
      </c>
      <c r="D71" s="2">
        <v>0</v>
      </c>
      <c r="E71" s="2">
        <v>2</v>
      </c>
      <c r="F71" s="2">
        <v>0</v>
      </c>
      <c r="G71" s="2">
        <v>11</v>
      </c>
      <c r="H71" s="2">
        <v>16</v>
      </c>
      <c r="I71" s="2">
        <v>15</v>
      </c>
      <c r="J71" s="2">
        <v>29</v>
      </c>
      <c r="K71" s="2">
        <v>64</v>
      </c>
      <c r="L71" s="2">
        <f t="shared" si="13"/>
        <v>137</v>
      </c>
      <c r="M71" s="5">
        <f t="shared" si="14"/>
        <v>3.4051094890510947</v>
      </c>
      <c r="N71" s="5">
        <f t="shared" si="15"/>
        <v>0.7237696499994487</v>
      </c>
      <c r="O71" s="2">
        <v>0</v>
      </c>
      <c r="P71" s="2">
        <v>0</v>
      </c>
    </row>
    <row r="72" spans="1:16" ht="20.25" customHeight="1">
      <c r="A72" s="3" t="s">
        <v>178</v>
      </c>
      <c r="B72" s="3" t="s">
        <v>104</v>
      </c>
      <c r="C72" s="4">
        <f t="shared" si="12"/>
        <v>133</v>
      </c>
      <c r="D72" s="2">
        <v>0</v>
      </c>
      <c r="E72" s="2">
        <v>5</v>
      </c>
      <c r="F72" s="2">
        <v>16</v>
      </c>
      <c r="G72" s="2">
        <v>23</v>
      </c>
      <c r="H72" s="2">
        <v>30</v>
      </c>
      <c r="I72" s="2">
        <v>39</v>
      </c>
      <c r="J72" s="2">
        <v>10</v>
      </c>
      <c r="K72" s="2">
        <v>10</v>
      </c>
      <c r="L72" s="2">
        <f t="shared" si="13"/>
        <v>133</v>
      </c>
      <c r="M72" s="5">
        <f t="shared" si="14"/>
        <v>2.5714285714285716</v>
      </c>
      <c r="N72" s="5">
        <f t="shared" si="15"/>
        <v>0.7487906468886231</v>
      </c>
      <c r="O72" s="2">
        <v>0</v>
      </c>
      <c r="P72" s="2">
        <v>0</v>
      </c>
    </row>
    <row r="73" spans="1:16" ht="20.25" customHeight="1">
      <c r="A73" s="3" t="s">
        <v>145</v>
      </c>
      <c r="B73" s="3" t="s">
        <v>155</v>
      </c>
      <c r="C73" s="4">
        <f t="shared" si="12"/>
        <v>133</v>
      </c>
      <c r="D73" s="2">
        <v>0</v>
      </c>
      <c r="E73" s="2">
        <v>4</v>
      </c>
      <c r="F73" s="2">
        <v>8</v>
      </c>
      <c r="G73" s="2">
        <v>14</v>
      </c>
      <c r="H73" s="2">
        <v>28</v>
      </c>
      <c r="I73" s="2">
        <v>10</v>
      </c>
      <c r="J73" s="2">
        <v>19</v>
      </c>
      <c r="K73" s="2">
        <v>50</v>
      </c>
      <c r="L73" s="2">
        <f t="shared" si="13"/>
        <v>133</v>
      </c>
      <c r="M73" s="5">
        <f t="shared" si="14"/>
        <v>3.0864661654135337</v>
      </c>
      <c r="N73" s="5">
        <f t="shared" si="15"/>
        <v>0.9042740581059996</v>
      </c>
      <c r="O73" s="2">
        <v>0</v>
      </c>
      <c r="P73" s="2">
        <v>0</v>
      </c>
    </row>
    <row r="74" spans="1:16" ht="20.25" customHeight="1">
      <c r="A74" s="3" t="s">
        <v>70</v>
      </c>
      <c r="B74" s="3" t="s">
        <v>39</v>
      </c>
      <c r="C74" s="4">
        <f t="shared" si="12"/>
        <v>133</v>
      </c>
      <c r="D74" s="2">
        <v>10</v>
      </c>
      <c r="E74" s="2">
        <v>32</v>
      </c>
      <c r="F74" s="2">
        <v>35</v>
      </c>
      <c r="G74" s="2">
        <v>29</v>
      </c>
      <c r="H74" s="2">
        <v>17</v>
      </c>
      <c r="I74" s="2">
        <v>4</v>
      </c>
      <c r="J74" s="2">
        <v>6</v>
      </c>
      <c r="K74" s="2">
        <v>0</v>
      </c>
      <c r="L74" s="2">
        <f t="shared" si="13"/>
        <v>133</v>
      </c>
      <c r="M74" s="5">
        <f t="shared" si="14"/>
        <v>1.6390977443609023</v>
      </c>
      <c r="N74" s="5">
        <f t="shared" si="15"/>
        <v>0.8002663641587934</v>
      </c>
      <c r="O74" s="2">
        <v>0</v>
      </c>
      <c r="P74" s="2">
        <v>0</v>
      </c>
    </row>
    <row r="75" spans="1:16" ht="20.25" customHeight="1">
      <c r="A75" s="3" t="s">
        <v>127</v>
      </c>
      <c r="B75" s="3" t="s">
        <v>84</v>
      </c>
      <c r="C75" s="4">
        <f t="shared" si="12"/>
        <v>141</v>
      </c>
      <c r="D75" s="2">
        <v>3</v>
      </c>
      <c r="E75" s="2">
        <v>4</v>
      </c>
      <c r="F75" s="2">
        <v>17</v>
      </c>
      <c r="G75" s="2">
        <v>34</v>
      </c>
      <c r="H75" s="2">
        <v>26</v>
      </c>
      <c r="I75" s="2">
        <v>25</v>
      </c>
      <c r="J75" s="2">
        <v>19</v>
      </c>
      <c r="K75" s="2">
        <v>8</v>
      </c>
      <c r="L75" s="2">
        <f t="shared" si="13"/>
        <v>136</v>
      </c>
      <c r="M75" s="5">
        <f t="shared" si="14"/>
        <v>2.4705882352941178</v>
      </c>
      <c r="N75" s="5">
        <f t="shared" si="15"/>
        <v>0.8418395165506888</v>
      </c>
      <c r="O75" s="2">
        <v>0</v>
      </c>
      <c r="P75" s="2">
        <v>5</v>
      </c>
    </row>
    <row r="76" spans="1:16" ht="20.25" customHeight="1">
      <c r="A76" s="3" t="s">
        <v>90</v>
      </c>
      <c r="B76" s="3" t="s">
        <v>104</v>
      </c>
      <c r="C76" s="4">
        <f t="shared" si="12"/>
        <v>122</v>
      </c>
      <c r="D76" s="2">
        <v>2</v>
      </c>
      <c r="E76" s="2">
        <v>2</v>
      </c>
      <c r="F76" s="2">
        <v>5</v>
      </c>
      <c r="G76" s="2">
        <v>11</v>
      </c>
      <c r="H76" s="2">
        <v>15</v>
      </c>
      <c r="I76" s="2">
        <v>34</v>
      </c>
      <c r="J76" s="2">
        <v>31</v>
      </c>
      <c r="K76" s="2">
        <v>22</v>
      </c>
      <c r="L76" s="2">
        <f t="shared" si="13"/>
        <v>122</v>
      </c>
      <c r="M76" s="5">
        <f t="shared" si="14"/>
        <v>3.012295081967213</v>
      </c>
      <c r="N76" s="5">
        <f t="shared" si="15"/>
        <v>0.8184930043516163</v>
      </c>
      <c r="O76" s="2">
        <v>0</v>
      </c>
      <c r="P76" s="2">
        <v>0</v>
      </c>
    </row>
    <row r="77" spans="1:16" ht="20.25" customHeight="1">
      <c r="A77" s="3" t="s">
        <v>185</v>
      </c>
      <c r="B77" s="3" t="s">
        <v>186</v>
      </c>
      <c r="C77" s="4">
        <f t="shared" si="12"/>
        <v>122</v>
      </c>
      <c r="D77" s="2">
        <v>10</v>
      </c>
      <c r="E77" s="2">
        <v>15</v>
      </c>
      <c r="F77" s="2">
        <v>14</v>
      </c>
      <c r="G77" s="2">
        <v>24</v>
      </c>
      <c r="H77" s="2">
        <v>20</v>
      </c>
      <c r="I77" s="2">
        <v>22</v>
      </c>
      <c r="J77" s="2">
        <v>6</v>
      </c>
      <c r="K77" s="2">
        <v>9</v>
      </c>
      <c r="L77" s="2">
        <f t="shared" si="13"/>
        <v>120</v>
      </c>
      <c r="M77" s="5">
        <f t="shared" si="14"/>
        <v>2.1416666666666666</v>
      </c>
      <c r="N77" s="5">
        <f t="shared" si="15"/>
        <v>1.0511567702086857</v>
      </c>
      <c r="O77" s="2">
        <v>2</v>
      </c>
      <c r="P77" s="2">
        <v>0</v>
      </c>
    </row>
    <row r="78" spans="1:16" ht="20.25" customHeight="1">
      <c r="A78" s="3" t="s">
        <v>91</v>
      </c>
      <c r="B78" s="3" t="s">
        <v>105</v>
      </c>
      <c r="C78" s="4">
        <f t="shared" si="12"/>
        <v>122</v>
      </c>
      <c r="D78" s="2">
        <v>5</v>
      </c>
      <c r="E78" s="2">
        <v>19</v>
      </c>
      <c r="F78" s="2">
        <v>17</v>
      </c>
      <c r="G78" s="2">
        <v>34</v>
      </c>
      <c r="H78" s="2">
        <v>20</v>
      </c>
      <c r="I78" s="2">
        <v>15</v>
      </c>
      <c r="J78" s="2">
        <v>7</v>
      </c>
      <c r="K78" s="2">
        <v>4</v>
      </c>
      <c r="L78" s="2">
        <f t="shared" si="13"/>
        <v>121</v>
      </c>
      <c r="M78" s="5">
        <f t="shared" si="14"/>
        <v>2.049586776859504</v>
      </c>
      <c r="N78" s="5">
        <f t="shared" si="15"/>
        <v>0.8846836262206026</v>
      </c>
      <c r="O78" s="2">
        <v>1</v>
      </c>
      <c r="P78" s="2">
        <v>0</v>
      </c>
    </row>
    <row r="79" spans="1:16" ht="20.25" customHeight="1">
      <c r="A79" s="3" t="s">
        <v>137</v>
      </c>
      <c r="B79" s="3" t="s">
        <v>113</v>
      </c>
      <c r="C79" s="4">
        <f t="shared" si="12"/>
        <v>238</v>
      </c>
      <c r="D79" s="2">
        <v>3</v>
      </c>
      <c r="E79" s="2">
        <v>5</v>
      </c>
      <c r="F79" s="2">
        <v>7</v>
      </c>
      <c r="G79" s="2">
        <v>14</v>
      </c>
      <c r="H79" s="2">
        <v>15</v>
      </c>
      <c r="I79" s="2">
        <v>37</v>
      </c>
      <c r="J79" s="2">
        <v>62</v>
      </c>
      <c r="K79" s="2">
        <v>94</v>
      </c>
      <c r="L79" s="2">
        <f>SUM(D79:K79)</f>
        <v>237</v>
      </c>
      <c r="M79" s="5">
        <f>(1*E79+1.5*F79+2*G79+2.5*H79+3*I79+3.5*J79+4*K79)/L79</f>
        <v>3.3122362869198314</v>
      </c>
      <c r="N79" s="5">
        <f>SQRT((D79*0^2+E79*1^2+F79*1.5^2+G79*2^2+H79*2.5^2+I79*3^2+J79*3.5^2+K79*4^2)/L79-M79^2)</f>
        <v>0.8391640273770055</v>
      </c>
      <c r="O79" s="2">
        <v>1</v>
      </c>
      <c r="P79" s="2">
        <v>0</v>
      </c>
    </row>
    <row r="80" spans="1:16" ht="20.25" customHeight="1">
      <c r="A80" s="3"/>
      <c r="B80" s="8"/>
      <c r="C80" s="4"/>
      <c r="D80" s="4"/>
      <c r="E80" s="4"/>
      <c r="F80" s="4"/>
      <c r="G80" s="4"/>
      <c r="H80" s="4"/>
      <c r="I80" s="4"/>
      <c r="J80" s="4"/>
      <c r="K80" s="4"/>
      <c r="L80" s="2"/>
      <c r="M80" s="5"/>
      <c r="N80" s="5"/>
      <c r="O80" s="2"/>
      <c r="P80" s="2"/>
    </row>
    <row r="81" spans="1:16" ht="20.25" customHeight="1">
      <c r="A81" s="3"/>
      <c r="B81" s="2" t="s">
        <v>11</v>
      </c>
      <c r="C81" s="14">
        <f>SUM(C69:C80)</f>
        <v>1995</v>
      </c>
      <c r="D81" s="14">
        <f aca="true" t="shared" si="16" ref="D81:L81">SUM(D69:D80)</f>
        <v>62</v>
      </c>
      <c r="E81" s="14">
        <f t="shared" si="16"/>
        <v>157</v>
      </c>
      <c r="F81" s="14">
        <f t="shared" si="16"/>
        <v>191</v>
      </c>
      <c r="G81" s="14">
        <f t="shared" si="16"/>
        <v>284</v>
      </c>
      <c r="H81" s="14">
        <f t="shared" si="16"/>
        <v>299</v>
      </c>
      <c r="I81" s="14">
        <f t="shared" si="16"/>
        <v>326</v>
      </c>
      <c r="J81" s="14">
        <f t="shared" si="16"/>
        <v>280</v>
      </c>
      <c r="K81" s="14">
        <f t="shared" si="16"/>
        <v>385</v>
      </c>
      <c r="L81" s="14">
        <f t="shared" si="16"/>
        <v>1984</v>
      </c>
      <c r="M81" s="10">
        <f>(1*E81+1.5*F81+2*G81+2.5*H81+3*I81+3.5*J81+4*K81)/L81</f>
        <v>2.6496975806451615</v>
      </c>
      <c r="N81" s="10">
        <f>SQRT((D81*0^2+E81*1^2+F81*1.5^2+G81*2^2+H81*2.5^2+I81*3^2+J81*3.5^2+K81*4^2)/L81-M81^2)</f>
        <v>1.0496830883470916</v>
      </c>
      <c r="O81" s="14">
        <f>SUM(O69:O80)</f>
        <v>6</v>
      </c>
      <c r="P81" s="14">
        <f>SUM(P69:P80)</f>
        <v>5</v>
      </c>
    </row>
    <row r="82" spans="1:16" ht="20.25" customHeight="1">
      <c r="A82" s="3"/>
      <c r="B82" s="2" t="s">
        <v>12</v>
      </c>
      <c r="C82" s="1">
        <f aca="true" t="shared" si="17" ref="C82:L82">C81*100/$C$81</f>
        <v>100</v>
      </c>
      <c r="D82" s="1">
        <f t="shared" si="17"/>
        <v>3.107769423558897</v>
      </c>
      <c r="E82" s="1">
        <f t="shared" si="17"/>
        <v>7.869674185463659</v>
      </c>
      <c r="F82" s="1">
        <f t="shared" si="17"/>
        <v>9.573934837092732</v>
      </c>
      <c r="G82" s="1">
        <f t="shared" si="17"/>
        <v>14.235588972431078</v>
      </c>
      <c r="H82" s="1">
        <f t="shared" si="17"/>
        <v>14.987468671679197</v>
      </c>
      <c r="I82" s="1">
        <f t="shared" si="17"/>
        <v>16.340852130325814</v>
      </c>
      <c r="J82" s="1">
        <f t="shared" si="17"/>
        <v>14.035087719298245</v>
      </c>
      <c r="K82" s="1">
        <f t="shared" si="17"/>
        <v>19.29824561403509</v>
      </c>
      <c r="L82" s="1">
        <f t="shared" si="17"/>
        <v>99.4486215538847</v>
      </c>
      <c r="M82" s="16"/>
      <c r="N82" s="16"/>
      <c r="O82" s="1">
        <f>O81*100/$C$81</f>
        <v>0.3007518796992481</v>
      </c>
      <c r="P82" s="1">
        <f>P81*100/$C$81</f>
        <v>0.2506265664160401</v>
      </c>
    </row>
    <row r="83" spans="1:16" ht="20.25" customHeight="1">
      <c r="A83" s="17"/>
      <c r="B83" s="29" t="s">
        <v>189</v>
      </c>
      <c r="C83"/>
      <c r="D83"/>
      <c r="E83"/>
      <c r="F83"/>
      <c r="G83"/>
      <c r="H83" s="71">
        <f>(E81+F81+G81+H81+I81+J81+K81)*100/L81</f>
        <v>96.875</v>
      </c>
      <c r="I83" s="71"/>
      <c r="J83" s="18"/>
      <c r="K83" s="18"/>
      <c r="L83" s="18"/>
      <c r="M83" s="23"/>
      <c r="N83" s="23"/>
      <c r="O83" s="18"/>
      <c r="P83" s="18"/>
    </row>
    <row r="84" spans="1:16" ht="20.25" customHeight="1">
      <c r="A84" s="17"/>
      <c r="B84" s="30" t="s">
        <v>190</v>
      </c>
      <c r="C84"/>
      <c r="D84"/>
      <c r="E84"/>
      <c r="F84"/>
      <c r="G84"/>
      <c r="H84" s="71">
        <f>(I81+J81+K81)*100/L81</f>
        <v>49.94959677419355</v>
      </c>
      <c r="I84" s="71"/>
      <c r="J84" s="18"/>
      <c r="K84" s="18"/>
      <c r="L84" s="18"/>
      <c r="M84" s="23"/>
      <c r="N84" s="23"/>
      <c r="O84" s="18"/>
      <c r="P84" s="18"/>
    </row>
    <row r="85" spans="1:16" ht="20.25" customHeight="1">
      <c r="A85" s="17"/>
      <c r="B85" s="19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23"/>
      <c r="N85" s="23"/>
      <c r="O85" s="18"/>
      <c r="P85" s="18"/>
    </row>
    <row r="86" spans="1:16" ht="20.25" customHeight="1">
      <c r="A86" s="17"/>
      <c r="B86" s="19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23"/>
      <c r="N86" s="23"/>
      <c r="O86" s="18"/>
      <c r="P86" s="18"/>
    </row>
    <row r="87" spans="1:16" ht="20.25" customHeight="1">
      <c r="A87" s="17"/>
      <c r="B87" s="19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23"/>
      <c r="N87" s="23"/>
      <c r="O87" s="18"/>
      <c r="P87" s="18"/>
    </row>
    <row r="88" spans="1:16" ht="20.25" customHeight="1">
      <c r="A88" s="17"/>
      <c r="B88" s="19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23"/>
      <c r="N88" s="23"/>
      <c r="O88" s="18"/>
      <c r="P88" s="18"/>
    </row>
    <row r="89" spans="1:16" ht="20.25" customHeight="1">
      <c r="A89" s="17"/>
      <c r="B89" s="19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23"/>
      <c r="N89" s="23"/>
      <c r="O89" s="18"/>
      <c r="P89" s="18"/>
    </row>
    <row r="90" spans="1:16" ht="20.25" customHeight="1">
      <c r="A90" s="17"/>
      <c r="B90" s="19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23"/>
      <c r="N90" s="23"/>
      <c r="O90" s="18"/>
      <c r="P90" s="18"/>
    </row>
    <row r="91" spans="1:16" ht="20.25" customHeight="1">
      <c r="A91" s="17"/>
      <c r="B91" s="19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23"/>
      <c r="N91" s="23"/>
      <c r="O91" s="18"/>
      <c r="P91" s="18"/>
    </row>
    <row r="92" spans="1:16" ht="20.25" customHeight="1">
      <c r="A92" s="17"/>
      <c r="B92" s="19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23"/>
      <c r="N92" s="23"/>
      <c r="O92" s="18"/>
      <c r="P92" s="18"/>
    </row>
    <row r="93" spans="1:16" ht="20.25" customHeight="1">
      <c r="A93" s="17"/>
      <c r="B93" s="19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23"/>
      <c r="N93" s="23"/>
      <c r="O93" s="18"/>
      <c r="P93" s="18"/>
    </row>
    <row r="94" spans="1:16" ht="20.25" customHeight="1">
      <c r="A94" s="17"/>
      <c r="B94" s="19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23"/>
      <c r="N94" s="23"/>
      <c r="O94" s="18"/>
      <c r="P94" s="18"/>
    </row>
    <row r="95" spans="1:16" ht="20.25" customHeight="1">
      <c r="A95" s="17"/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23"/>
      <c r="N95" s="23"/>
      <c r="O95" s="18"/>
      <c r="P95" s="18"/>
    </row>
    <row r="96" spans="1:16" ht="20.25" customHeight="1">
      <c r="A96" s="17"/>
      <c r="B96" s="19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23"/>
      <c r="N96" s="23"/>
      <c r="O96" s="18"/>
      <c r="P96" s="18"/>
    </row>
    <row r="97" spans="1:16" ht="20.25" customHeight="1">
      <c r="A97" s="17"/>
      <c r="B97" s="19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23"/>
      <c r="N97" s="23"/>
      <c r="O97" s="18"/>
      <c r="P97" s="18"/>
    </row>
    <row r="98" spans="1:16" ht="20.25" customHeight="1">
      <c r="A98" s="17"/>
      <c r="B98" s="19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23"/>
      <c r="N98" s="23"/>
      <c r="O98" s="18"/>
      <c r="P98" s="18"/>
    </row>
    <row r="99" spans="1:16" ht="20.25" customHeight="1">
      <c r="A99" s="17"/>
      <c r="B99" s="19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23"/>
      <c r="N99" s="23"/>
      <c r="O99" s="18"/>
      <c r="P99" s="18"/>
    </row>
    <row r="100" spans="1:16" ht="20.25" customHeight="1">
      <c r="A100" s="17"/>
      <c r="B100" s="19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23"/>
      <c r="N100" s="23"/>
      <c r="O100" s="18"/>
      <c r="P100" s="18"/>
    </row>
    <row r="101" spans="1:16" ht="20.25" customHeight="1">
      <c r="A101" s="17"/>
      <c r="B101" s="17"/>
      <c r="C101" s="20"/>
      <c r="D101" s="19"/>
      <c r="E101" s="19"/>
      <c r="F101" s="19"/>
      <c r="G101" s="19"/>
      <c r="H101" s="19"/>
      <c r="I101" s="19"/>
      <c r="J101" s="19"/>
      <c r="K101" s="19"/>
      <c r="L101" s="19"/>
      <c r="M101" s="21"/>
      <c r="N101" s="21"/>
      <c r="O101" s="19"/>
      <c r="P101" s="19"/>
    </row>
    <row r="102" spans="1:16" ht="26.25">
      <c r="A102" s="62" t="s">
        <v>119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</row>
    <row r="103" spans="1:16" ht="23.25">
      <c r="A103" s="63" t="s">
        <v>164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</row>
    <row r="104" spans="1:16" ht="32.25" customHeight="1">
      <c r="A104" s="64" t="s">
        <v>0</v>
      </c>
      <c r="B104" s="64" t="s">
        <v>1</v>
      </c>
      <c r="C104" s="65" t="s">
        <v>3</v>
      </c>
      <c r="D104" s="67" t="s">
        <v>4</v>
      </c>
      <c r="E104" s="68"/>
      <c r="F104" s="68"/>
      <c r="G104" s="68"/>
      <c r="H104" s="68"/>
      <c r="I104" s="68"/>
      <c r="J104" s="68"/>
      <c r="K104" s="69"/>
      <c r="L104" s="66" t="s">
        <v>5</v>
      </c>
      <c r="M104" s="70" t="s">
        <v>6</v>
      </c>
      <c r="N104" s="70" t="s">
        <v>7</v>
      </c>
      <c r="O104" s="66" t="s">
        <v>8</v>
      </c>
      <c r="P104" s="66"/>
    </row>
    <row r="105" spans="1:16" ht="21.75">
      <c r="A105" s="64"/>
      <c r="B105" s="64"/>
      <c r="C105" s="65"/>
      <c r="D105" s="2">
        <v>0</v>
      </c>
      <c r="E105" s="2">
        <v>1</v>
      </c>
      <c r="F105" s="2">
        <v>1.5</v>
      </c>
      <c r="G105" s="2">
        <v>2</v>
      </c>
      <c r="H105" s="2">
        <v>2.5</v>
      </c>
      <c r="I105" s="2">
        <v>3</v>
      </c>
      <c r="J105" s="2">
        <v>3.5</v>
      </c>
      <c r="K105" s="2">
        <v>4</v>
      </c>
      <c r="L105" s="66"/>
      <c r="M105" s="70"/>
      <c r="N105" s="70"/>
      <c r="O105" s="2" t="s">
        <v>9</v>
      </c>
      <c r="P105" s="2" t="s">
        <v>10</v>
      </c>
    </row>
    <row r="106" spans="1:16" ht="20.25" customHeight="1">
      <c r="A106" s="3" t="s">
        <v>73</v>
      </c>
      <c r="B106" s="3" t="s">
        <v>156</v>
      </c>
      <c r="C106" s="4">
        <f aca="true" t="shared" si="18" ref="C106:C115">SUM(D106:K106,O106:P106)</f>
        <v>74</v>
      </c>
      <c r="D106" s="2">
        <v>5</v>
      </c>
      <c r="E106" s="2">
        <v>16</v>
      </c>
      <c r="F106" s="2">
        <v>12</v>
      </c>
      <c r="G106" s="2">
        <v>9</v>
      </c>
      <c r="H106" s="2">
        <v>12</v>
      </c>
      <c r="I106" s="2">
        <v>11</v>
      </c>
      <c r="J106" s="2">
        <v>5</v>
      </c>
      <c r="K106" s="2">
        <v>4</v>
      </c>
      <c r="L106" s="2">
        <f aca="true" t="shared" si="19" ref="L106:L114">SUM(D106:K106)</f>
        <v>74</v>
      </c>
      <c r="M106" s="5">
        <f aca="true" t="shared" si="20" ref="M106:M114">(1*E106+1.5*F106+2*G106+2.5*H106+3*I106+3.5*J106+4*K106)/L106</f>
        <v>2.0067567567567566</v>
      </c>
      <c r="N106" s="5">
        <f aca="true" t="shared" si="21" ref="N106:N114">SQRT((D106*0^2+E106*1^2+F106*1.5^2+G106*2^2+H106*2.5^2+I106*3^2+J106*3.5^2+K106*4^2)/L106-M106^2)</f>
        <v>1.0413519125144923</v>
      </c>
      <c r="O106" s="2">
        <v>0</v>
      </c>
      <c r="P106" s="2">
        <v>0</v>
      </c>
    </row>
    <row r="107" spans="1:16" ht="20.25" customHeight="1">
      <c r="A107" s="3" t="s">
        <v>94</v>
      </c>
      <c r="B107" s="8" t="s">
        <v>112</v>
      </c>
      <c r="C107" s="4">
        <f t="shared" si="18"/>
        <v>32</v>
      </c>
      <c r="D107" s="2">
        <v>2</v>
      </c>
      <c r="E107" s="2">
        <v>18</v>
      </c>
      <c r="F107" s="2">
        <v>3</v>
      </c>
      <c r="G107" s="2">
        <v>5</v>
      </c>
      <c r="H107" s="2">
        <v>4</v>
      </c>
      <c r="I107" s="2">
        <v>0</v>
      </c>
      <c r="J107" s="2">
        <v>0</v>
      </c>
      <c r="K107" s="2">
        <v>0</v>
      </c>
      <c r="L107" s="2">
        <f t="shared" si="19"/>
        <v>32</v>
      </c>
      <c r="M107" s="5">
        <f t="shared" si="20"/>
        <v>1.328125</v>
      </c>
      <c r="N107" s="5">
        <f t="shared" si="21"/>
        <v>0.6448034463113547</v>
      </c>
      <c r="O107" s="2">
        <v>0</v>
      </c>
      <c r="P107" s="2">
        <v>0</v>
      </c>
    </row>
    <row r="108" spans="1:16" ht="20.25" customHeight="1">
      <c r="A108" s="3" t="s">
        <v>187</v>
      </c>
      <c r="B108" s="8" t="s">
        <v>188</v>
      </c>
      <c r="C108" s="4">
        <f t="shared" si="18"/>
        <v>38</v>
      </c>
      <c r="D108" s="2">
        <v>2</v>
      </c>
      <c r="E108" s="2">
        <v>1</v>
      </c>
      <c r="F108" s="2">
        <v>4</v>
      </c>
      <c r="G108" s="2">
        <v>8</v>
      </c>
      <c r="H108" s="2">
        <v>11</v>
      </c>
      <c r="I108" s="2">
        <v>9</v>
      </c>
      <c r="J108" s="2">
        <v>1</v>
      </c>
      <c r="K108" s="2">
        <v>2</v>
      </c>
      <c r="L108" s="2">
        <f t="shared" si="19"/>
        <v>38</v>
      </c>
      <c r="M108" s="5">
        <f t="shared" si="20"/>
        <v>2.3421052631578947</v>
      </c>
      <c r="N108" s="5">
        <f t="shared" si="21"/>
        <v>0.8515099835454437</v>
      </c>
      <c r="O108" s="2">
        <v>0</v>
      </c>
      <c r="P108" s="2">
        <v>0</v>
      </c>
    </row>
    <row r="109" spans="1:16" ht="20.25" customHeight="1">
      <c r="A109" s="3" t="s">
        <v>165</v>
      </c>
      <c r="B109" s="3" t="s">
        <v>166</v>
      </c>
      <c r="C109" s="4">
        <f t="shared" si="18"/>
        <v>91</v>
      </c>
      <c r="D109" s="2">
        <v>5</v>
      </c>
      <c r="E109" s="2">
        <v>8</v>
      </c>
      <c r="F109" s="2">
        <v>10</v>
      </c>
      <c r="G109" s="2">
        <v>11</v>
      </c>
      <c r="H109" s="2">
        <v>12</v>
      </c>
      <c r="I109" s="2">
        <v>24</v>
      </c>
      <c r="J109" s="2">
        <v>11</v>
      </c>
      <c r="K109" s="2">
        <v>10</v>
      </c>
      <c r="L109" s="2">
        <f t="shared" si="19"/>
        <v>91</v>
      </c>
      <c r="M109" s="5">
        <f t="shared" si="20"/>
        <v>2.478021978021978</v>
      </c>
      <c r="N109" s="5">
        <f t="shared" si="21"/>
        <v>1.0558890007640709</v>
      </c>
      <c r="O109" s="2">
        <v>0</v>
      </c>
      <c r="P109" s="2">
        <v>0</v>
      </c>
    </row>
    <row r="110" spans="1:16" ht="20.25" customHeight="1">
      <c r="A110" s="3" t="s">
        <v>58</v>
      </c>
      <c r="B110" s="3" t="s">
        <v>26</v>
      </c>
      <c r="C110" s="4">
        <f t="shared" si="18"/>
        <v>358</v>
      </c>
      <c r="D110" s="2">
        <v>35</v>
      </c>
      <c r="E110" s="2">
        <v>12</v>
      </c>
      <c r="F110" s="2">
        <v>11</v>
      </c>
      <c r="G110" s="2">
        <v>21</v>
      </c>
      <c r="H110" s="2">
        <v>26</v>
      </c>
      <c r="I110" s="2">
        <v>59</v>
      </c>
      <c r="J110" s="2">
        <v>104</v>
      </c>
      <c r="K110" s="2">
        <v>90</v>
      </c>
      <c r="L110" s="2">
        <f t="shared" si="19"/>
        <v>358</v>
      </c>
      <c r="M110" s="5">
        <f t="shared" si="20"/>
        <v>2.8952513966480447</v>
      </c>
      <c r="N110" s="5">
        <f t="shared" si="21"/>
        <v>1.213658221074553</v>
      </c>
      <c r="O110" s="2">
        <v>0</v>
      </c>
      <c r="P110" s="2">
        <v>0</v>
      </c>
    </row>
    <row r="111" spans="1:16" ht="20.25" customHeight="1">
      <c r="A111" s="3" t="s">
        <v>59</v>
      </c>
      <c r="B111" s="3" t="s">
        <v>27</v>
      </c>
      <c r="C111" s="4">
        <f t="shared" si="18"/>
        <v>356</v>
      </c>
      <c r="D111" s="2">
        <v>22</v>
      </c>
      <c r="E111" s="2">
        <v>10</v>
      </c>
      <c r="F111" s="2">
        <v>34</v>
      </c>
      <c r="G111" s="2">
        <v>41</v>
      </c>
      <c r="H111" s="2">
        <v>80</v>
      </c>
      <c r="I111" s="2">
        <v>69</v>
      </c>
      <c r="J111" s="2">
        <v>65</v>
      </c>
      <c r="K111" s="2">
        <v>35</v>
      </c>
      <c r="L111" s="2">
        <f t="shared" si="19"/>
        <v>356</v>
      </c>
      <c r="M111" s="5">
        <f t="shared" si="20"/>
        <v>2.577247191011236</v>
      </c>
      <c r="N111" s="5">
        <f t="shared" si="21"/>
        <v>1.0099584236731178</v>
      </c>
      <c r="O111" s="2">
        <v>0</v>
      </c>
      <c r="P111" s="2">
        <v>0</v>
      </c>
    </row>
    <row r="112" spans="1:16" ht="20.25" customHeight="1">
      <c r="A112" s="3" t="s">
        <v>71</v>
      </c>
      <c r="B112" s="3" t="s">
        <v>40</v>
      </c>
      <c r="C112" s="4">
        <f t="shared" si="18"/>
        <v>274</v>
      </c>
      <c r="D112" s="2">
        <v>22</v>
      </c>
      <c r="E112" s="2">
        <v>12</v>
      </c>
      <c r="F112" s="2">
        <v>28</v>
      </c>
      <c r="G112" s="2">
        <v>32</v>
      </c>
      <c r="H112" s="2">
        <v>44</v>
      </c>
      <c r="I112" s="2">
        <v>62</v>
      </c>
      <c r="J112" s="2">
        <v>42</v>
      </c>
      <c r="K112" s="2">
        <v>30</v>
      </c>
      <c r="L112" s="2">
        <f t="shared" si="19"/>
        <v>272</v>
      </c>
      <c r="M112" s="5">
        <f t="shared" si="20"/>
        <v>2.5036764705882355</v>
      </c>
      <c r="N112" s="5">
        <f t="shared" si="21"/>
        <v>1.0939276301632574</v>
      </c>
      <c r="O112" s="2">
        <v>2</v>
      </c>
      <c r="P112" s="2">
        <v>0</v>
      </c>
    </row>
    <row r="113" spans="1:16" ht="20.25" customHeight="1">
      <c r="A113" s="3" t="s">
        <v>72</v>
      </c>
      <c r="B113" s="3" t="s">
        <v>14</v>
      </c>
      <c r="C113" s="4">
        <f t="shared" si="18"/>
        <v>276</v>
      </c>
      <c r="D113" s="2">
        <v>39</v>
      </c>
      <c r="E113" s="2">
        <v>18</v>
      </c>
      <c r="F113" s="2">
        <v>27</v>
      </c>
      <c r="G113" s="2">
        <v>38</v>
      </c>
      <c r="H113" s="2">
        <v>44</v>
      </c>
      <c r="I113" s="2">
        <v>61</v>
      </c>
      <c r="J113" s="2">
        <v>34</v>
      </c>
      <c r="K113" s="2">
        <v>15</v>
      </c>
      <c r="L113" s="2">
        <f t="shared" si="19"/>
        <v>276</v>
      </c>
      <c r="M113" s="5">
        <f t="shared" si="20"/>
        <v>2.197463768115942</v>
      </c>
      <c r="N113" s="5">
        <f t="shared" si="21"/>
        <v>1.1710397718429446</v>
      </c>
      <c r="O113" s="2">
        <v>0</v>
      </c>
      <c r="P113" s="2">
        <v>0</v>
      </c>
    </row>
    <row r="114" spans="1:16" ht="20.25" customHeight="1">
      <c r="A114" s="3" t="s">
        <v>92</v>
      </c>
      <c r="B114" s="8" t="s">
        <v>40</v>
      </c>
      <c r="C114" s="4">
        <f t="shared" si="18"/>
        <v>238</v>
      </c>
      <c r="D114" s="2">
        <v>10</v>
      </c>
      <c r="E114" s="2">
        <v>27</v>
      </c>
      <c r="F114" s="2">
        <v>37</v>
      </c>
      <c r="G114" s="2">
        <v>61</v>
      </c>
      <c r="H114" s="2">
        <v>51</v>
      </c>
      <c r="I114" s="2">
        <v>33</v>
      </c>
      <c r="J114" s="2">
        <v>13</v>
      </c>
      <c r="K114" s="2">
        <v>4</v>
      </c>
      <c r="L114" s="2">
        <f t="shared" si="19"/>
        <v>236</v>
      </c>
      <c r="M114" s="5">
        <f t="shared" si="20"/>
        <v>2.086864406779661</v>
      </c>
      <c r="N114" s="5">
        <f t="shared" si="21"/>
        <v>0.8373416360797925</v>
      </c>
      <c r="O114" s="2">
        <v>2</v>
      </c>
      <c r="P114" s="2">
        <v>0</v>
      </c>
    </row>
    <row r="115" spans="1:16" ht="20.25" customHeight="1">
      <c r="A115" s="3" t="s">
        <v>93</v>
      </c>
      <c r="B115" s="8" t="s">
        <v>106</v>
      </c>
      <c r="C115" s="4">
        <f t="shared" si="18"/>
        <v>240</v>
      </c>
      <c r="D115" s="2">
        <v>0</v>
      </c>
      <c r="E115" s="2">
        <v>1</v>
      </c>
      <c r="F115" s="2">
        <v>0</v>
      </c>
      <c r="G115" s="2">
        <v>28</v>
      </c>
      <c r="H115" s="2">
        <v>30</v>
      </c>
      <c r="I115" s="2">
        <v>67</v>
      </c>
      <c r="J115" s="2">
        <v>67</v>
      </c>
      <c r="K115" s="2">
        <v>43</v>
      </c>
      <c r="L115" s="2">
        <f>SUM(D115:K115)</f>
        <v>236</v>
      </c>
      <c r="M115" s="5">
        <f>(1*E115+1.5*F115+2*G115+2.5*H115+3*I115+3.5*J115+4*K115)/L115</f>
        <v>3.1334745762711864</v>
      </c>
      <c r="N115" s="5">
        <f>SQRT((D115*0^2+E115*1^2+F115*1.5^2+G115*2^2+H115*2.5^2+I115*3^2+J115*3.5^2+K115*4^2)/L115-M115^2)</f>
        <v>0.6346143592346888</v>
      </c>
      <c r="O115" s="2">
        <v>4</v>
      </c>
      <c r="P115" s="2">
        <v>0</v>
      </c>
    </row>
    <row r="116" spans="1:16" ht="20.25" customHeight="1">
      <c r="A116" s="3"/>
      <c r="B116" s="8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5"/>
      <c r="N116" s="5"/>
      <c r="O116" s="2"/>
      <c r="P116" s="2"/>
    </row>
    <row r="117" spans="1:16" ht="20.25" customHeight="1">
      <c r="A117" s="3"/>
      <c r="B117" s="2" t="s">
        <v>11</v>
      </c>
      <c r="C117" s="14">
        <f>SUM(C106:C116)</f>
        <v>1977</v>
      </c>
      <c r="D117" s="14">
        <f aca="true" t="shared" si="22" ref="D117:L117">SUM(D106:D116)</f>
        <v>142</v>
      </c>
      <c r="E117" s="14">
        <f t="shared" si="22"/>
        <v>123</v>
      </c>
      <c r="F117" s="14">
        <f t="shared" si="22"/>
        <v>166</v>
      </c>
      <c r="G117" s="14">
        <f t="shared" si="22"/>
        <v>254</v>
      </c>
      <c r="H117" s="14">
        <f t="shared" si="22"/>
        <v>314</v>
      </c>
      <c r="I117" s="14">
        <f t="shared" si="22"/>
        <v>395</v>
      </c>
      <c r="J117" s="14">
        <f t="shared" si="22"/>
        <v>342</v>
      </c>
      <c r="K117" s="14">
        <f t="shared" si="22"/>
        <v>233</v>
      </c>
      <c r="L117" s="14">
        <f t="shared" si="22"/>
        <v>1969</v>
      </c>
      <c r="M117" s="10">
        <f>(1*E117+1.5*F117+2*G117+2.5*H117+3*I117+3.5*J117+4*K117)/L117</f>
        <v>2.5286947689182324</v>
      </c>
      <c r="N117" s="10">
        <f>SQRT((D117*0^2+E117*1^2+F117*1.5^2+G117*2^2+H117*2.5^2+I117*3^2+J117*3.5^2+K117*4^2)/L117-M117^2)</f>
        <v>1.0941296671651446</v>
      </c>
      <c r="O117" s="14">
        <f>SUM(O106:O116)</f>
        <v>8</v>
      </c>
      <c r="P117" s="14">
        <f>SUM(P106:P116)</f>
        <v>0</v>
      </c>
    </row>
    <row r="118" spans="1:16" ht="20.25" customHeight="1">
      <c r="A118" s="3"/>
      <c r="B118" s="2" t="s">
        <v>12</v>
      </c>
      <c r="C118" s="1">
        <f>C117*100/$C$117</f>
        <v>100</v>
      </c>
      <c r="D118" s="1">
        <f aca="true" t="shared" si="23" ref="D118:L118">D117*100/$C$117</f>
        <v>7.182599898836621</v>
      </c>
      <c r="E118" s="1">
        <f t="shared" si="23"/>
        <v>6.22154779969651</v>
      </c>
      <c r="F118" s="1">
        <f t="shared" si="23"/>
        <v>8.396560445118867</v>
      </c>
      <c r="G118" s="1">
        <f t="shared" si="23"/>
        <v>12.847749114820434</v>
      </c>
      <c r="H118" s="1">
        <f t="shared" si="23"/>
        <v>15.882650480526049</v>
      </c>
      <c r="I118" s="1">
        <f t="shared" si="23"/>
        <v>19.97976732422863</v>
      </c>
      <c r="J118" s="1">
        <f t="shared" si="23"/>
        <v>17.298937784522003</v>
      </c>
      <c r="K118" s="1">
        <f t="shared" si="23"/>
        <v>11.78553363682347</v>
      </c>
      <c r="L118" s="1">
        <f t="shared" si="23"/>
        <v>99.59534648457259</v>
      </c>
      <c r="M118" s="16"/>
      <c r="N118" s="16"/>
      <c r="O118" s="1">
        <f>O117*100/$C$117</f>
        <v>0.4046535154274153</v>
      </c>
      <c r="P118" s="1">
        <f>P117*100/$C$117</f>
        <v>0</v>
      </c>
    </row>
    <row r="119" spans="1:16" ht="20.25" customHeight="1">
      <c r="A119" s="17"/>
      <c r="B119" s="29" t="s">
        <v>189</v>
      </c>
      <c r="C119"/>
      <c r="D119"/>
      <c r="E119"/>
      <c r="F119"/>
      <c r="G119"/>
      <c r="H119" s="71">
        <f>(E117+F117+G117+H117+I117+J117+K117)*100/L117</f>
        <v>92.78821736922296</v>
      </c>
      <c r="I119" s="71"/>
      <c r="J119" s="18"/>
      <c r="K119" s="18"/>
      <c r="L119" s="18"/>
      <c r="M119" s="23"/>
      <c r="N119" s="23"/>
      <c r="O119" s="18"/>
      <c r="P119" s="18"/>
    </row>
    <row r="120" spans="1:16" ht="20.25" customHeight="1">
      <c r="A120" s="17"/>
      <c r="B120" s="30" t="s">
        <v>190</v>
      </c>
      <c r="C120"/>
      <c r="D120"/>
      <c r="E120"/>
      <c r="F120"/>
      <c r="G120"/>
      <c r="H120" s="71">
        <f>(I117+J117+K117)*100/L117</f>
        <v>49.263585576434735</v>
      </c>
      <c r="I120" s="71"/>
      <c r="J120" s="18"/>
      <c r="K120" s="18"/>
      <c r="L120" s="18"/>
      <c r="M120" s="23"/>
      <c r="N120" s="23"/>
      <c r="O120" s="18"/>
      <c r="P120" s="18"/>
    </row>
    <row r="121" spans="1:16" ht="20.25" customHeight="1">
      <c r="A121" s="17"/>
      <c r="B121" s="19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23"/>
      <c r="N121" s="23"/>
      <c r="O121" s="18"/>
      <c r="P121" s="18"/>
    </row>
    <row r="122" spans="1:16" ht="20.25" customHeight="1">
      <c r="A122" s="17"/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23"/>
      <c r="N122" s="23"/>
      <c r="O122" s="18"/>
      <c r="P122" s="18"/>
    </row>
    <row r="123" spans="1:16" ht="20.25" customHeight="1">
      <c r="A123" s="17"/>
      <c r="B123" s="19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23"/>
      <c r="N123" s="23"/>
      <c r="O123" s="18"/>
      <c r="P123" s="18"/>
    </row>
    <row r="124" spans="1:16" ht="20.25" customHeight="1">
      <c r="A124" s="17"/>
      <c r="B124" s="19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23"/>
      <c r="N124" s="23"/>
      <c r="O124" s="18"/>
      <c r="P124" s="18"/>
    </row>
    <row r="125" spans="1:16" ht="20.25" customHeight="1">
      <c r="A125" s="17"/>
      <c r="B125" s="19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23"/>
      <c r="N125" s="23"/>
      <c r="O125" s="18"/>
      <c r="P125" s="18"/>
    </row>
    <row r="126" spans="1:16" ht="20.25" customHeight="1">
      <c r="A126" s="17"/>
      <c r="B126" s="19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23"/>
      <c r="N126" s="23"/>
      <c r="O126" s="18"/>
      <c r="P126" s="18"/>
    </row>
    <row r="127" spans="1:16" ht="20.25" customHeight="1">
      <c r="A127" s="17"/>
      <c r="B127" s="19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23"/>
      <c r="N127" s="23"/>
      <c r="O127" s="18"/>
      <c r="P127" s="18"/>
    </row>
    <row r="128" spans="1:16" ht="20.25" customHeight="1">
      <c r="A128" s="17"/>
      <c r="B128" s="19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23"/>
      <c r="N128" s="23"/>
      <c r="O128" s="18"/>
      <c r="P128" s="18"/>
    </row>
    <row r="129" spans="1:16" ht="20.25" customHeight="1">
      <c r="A129" s="17"/>
      <c r="B129" s="19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23"/>
      <c r="N129" s="23"/>
      <c r="O129" s="18"/>
      <c r="P129" s="18"/>
    </row>
    <row r="130" spans="1:16" ht="20.25" customHeight="1">
      <c r="A130" s="17"/>
      <c r="B130" s="19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23"/>
      <c r="N130" s="23"/>
      <c r="O130" s="18"/>
      <c r="P130" s="18"/>
    </row>
    <row r="131" spans="1:16" ht="20.25" customHeight="1">
      <c r="A131" s="17"/>
      <c r="B131" s="19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23"/>
      <c r="N131" s="23"/>
      <c r="O131" s="18"/>
      <c r="P131" s="18"/>
    </row>
    <row r="132" spans="1:16" ht="20.25" customHeight="1">
      <c r="A132" s="17"/>
      <c r="B132" s="19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23"/>
      <c r="N132" s="23"/>
      <c r="O132" s="18"/>
      <c r="P132" s="18"/>
    </row>
    <row r="133" spans="1:16" ht="20.25" customHeight="1">
      <c r="A133" s="17"/>
      <c r="B133" s="19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23"/>
      <c r="N133" s="23"/>
      <c r="O133" s="18"/>
      <c r="P133" s="18"/>
    </row>
    <row r="134" spans="1:16" ht="20.25" customHeight="1">
      <c r="A134" s="17"/>
      <c r="B134" s="19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23"/>
      <c r="N134" s="23"/>
      <c r="O134" s="18"/>
      <c r="P134" s="18"/>
    </row>
    <row r="135" spans="1:16" ht="20.25" customHeight="1">
      <c r="A135" s="17"/>
      <c r="B135" s="19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23"/>
      <c r="N135" s="23"/>
      <c r="O135" s="18"/>
      <c r="P135" s="18"/>
    </row>
    <row r="136" spans="1:16" ht="20.25" customHeight="1">
      <c r="A136" s="17"/>
      <c r="B136" s="19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23"/>
      <c r="N136" s="23"/>
      <c r="O136" s="18"/>
      <c r="P136" s="18"/>
    </row>
    <row r="137" spans="1:16" ht="26.25">
      <c r="A137" s="62" t="s">
        <v>117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</row>
    <row r="138" spans="1:16" ht="23.25">
      <c r="A138" s="63" t="s">
        <v>164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</row>
    <row r="139" spans="1:16" ht="32.25" customHeight="1">
      <c r="A139" s="64" t="s">
        <v>0</v>
      </c>
      <c r="B139" s="64" t="s">
        <v>1</v>
      </c>
      <c r="C139" s="65" t="s">
        <v>3</v>
      </c>
      <c r="D139" s="67" t="s">
        <v>4</v>
      </c>
      <c r="E139" s="68"/>
      <c r="F139" s="68"/>
      <c r="G139" s="68"/>
      <c r="H139" s="68"/>
      <c r="I139" s="68"/>
      <c r="J139" s="68"/>
      <c r="K139" s="69"/>
      <c r="L139" s="66" t="s">
        <v>5</v>
      </c>
      <c r="M139" s="70" t="s">
        <v>6</v>
      </c>
      <c r="N139" s="70" t="s">
        <v>7</v>
      </c>
      <c r="O139" s="66" t="s">
        <v>8</v>
      </c>
      <c r="P139" s="66"/>
    </row>
    <row r="140" spans="1:16" ht="21.75">
      <c r="A140" s="64"/>
      <c r="B140" s="64"/>
      <c r="C140" s="65"/>
      <c r="D140" s="2">
        <v>0</v>
      </c>
      <c r="E140" s="2">
        <v>1</v>
      </c>
      <c r="F140" s="2">
        <v>1.5</v>
      </c>
      <c r="G140" s="2">
        <v>2</v>
      </c>
      <c r="H140" s="2">
        <v>2.5</v>
      </c>
      <c r="I140" s="2">
        <v>3</v>
      </c>
      <c r="J140" s="2">
        <v>3.5</v>
      </c>
      <c r="K140" s="2">
        <v>4</v>
      </c>
      <c r="L140" s="66"/>
      <c r="M140" s="70"/>
      <c r="N140" s="70"/>
      <c r="O140" s="2" t="s">
        <v>9</v>
      </c>
      <c r="P140" s="2" t="s">
        <v>10</v>
      </c>
    </row>
    <row r="141" spans="1:16" ht="20.25" customHeight="1">
      <c r="A141" s="3" t="s">
        <v>81</v>
      </c>
      <c r="B141" s="3" t="s">
        <v>80</v>
      </c>
      <c r="C141" s="4">
        <f aca="true" t="shared" si="24" ref="C141:C153">SUM(D141:K141,O141:P141)</f>
        <v>20</v>
      </c>
      <c r="D141" s="2">
        <v>1</v>
      </c>
      <c r="E141" s="2">
        <v>0</v>
      </c>
      <c r="F141" s="2">
        <v>0</v>
      </c>
      <c r="G141" s="2">
        <v>0</v>
      </c>
      <c r="H141" s="2">
        <v>0</v>
      </c>
      <c r="I141" s="2">
        <v>1</v>
      </c>
      <c r="J141" s="2">
        <v>3</v>
      </c>
      <c r="K141" s="2">
        <v>15</v>
      </c>
      <c r="L141" s="2">
        <f aca="true" t="shared" si="25" ref="L141:L152">SUM(D141:K141)</f>
        <v>20</v>
      </c>
      <c r="M141" s="5">
        <f aca="true" t="shared" si="26" ref="M141:M152">(1*E141+1.5*F141+2*G141+2.5*H141+3*I141+3.5*J141+4*K141)/L141</f>
        <v>3.675</v>
      </c>
      <c r="N141" s="5">
        <f aca="true" t="shared" si="27" ref="N141:N152">SQRT((D141*0^2+E141*1^2+F141*1.5^2+G141*2^2+H141*2.5^2+I141*3^2+J141*3.5^2+K141*4^2)/L141-M141^2)</f>
        <v>0.8842369591913704</v>
      </c>
      <c r="O141" s="2">
        <v>0</v>
      </c>
      <c r="P141" s="2">
        <v>0</v>
      </c>
    </row>
    <row r="142" spans="1:16" ht="20.25" customHeight="1">
      <c r="A142" s="3" t="s">
        <v>128</v>
      </c>
      <c r="B142" s="3" t="s">
        <v>132</v>
      </c>
      <c r="C142" s="4">
        <f t="shared" si="24"/>
        <v>20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4</v>
      </c>
      <c r="K142" s="2">
        <v>16</v>
      </c>
      <c r="L142" s="2">
        <f t="shared" si="25"/>
        <v>20</v>
      </c>
      <c r="M142" s="5">
        <f t="shared" si="26"/>
        <v>3.9</v>
      </c>
      <c r="N142" s="5">
        <f t="shared" si="27"/>
        <v>0.20000000000000231</v>
      </c>
      <c r="O142" s="2">
        <v>0</v>
      </c>
      <c r="P142" s="2">
        <v>0</v>
      </c>
    </row>
    <row r="143" spans="1:16" ht="20.25" customHeight="1">
      <c r="A143" s="3" t="s">
        <v>129</v>
      </c>
      <c r="B143" s="3" t="s">
        <v>133</v>
      </c>
      <c r="C143" s="4">
        <f t="shared" si="24"/>
        <v>20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4</v>
      </c>
      <c r="K143" s="2">
        <v>16</v>
      </c>
      <c r="L143" s="2">
        <f t="shared" si="25"/>
        <v>20</v>
      </c>
      <c r="M143" s="5">
        <f t="shared" si="26"/>
        <v>3.9</v>
      </c>
      <c r="N143" s="5">
        <f t="shared" si="27"/>
        <v>0.20000000000000231</v>
      </c>
      <c r="O143" s="2">
        <v>0</v>
      </c>
      <c r="P143" s="2">
        <v>0</v>
      </c>
    </row>
    <row r="144" spans="1:16" ht="20.25" customHeight="1">
      <c r="A144" s="3" t="s">
        <v>130</v>
      </c>
      <c r="B144" s="3" t="s">
        <v>134</v>
      </c>
      <c r="C144" s="4">
        <f t="shared" si="24"/>
        <v>20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4</v>
      </c>
      <c r="K144" s="2">
        <v>16</v>
      </c>
      <c r="L144" s="2">
        <f t="shared" si="25"/>
        <v>20</v>
      </c>
      <c r="M144" s="5">
        <f t="shared" si="26"/>
        <v>3.9</v>
      </c>
      <c r="N144" s="5">
        <f t="shared" si="27"/>
        <v>0.20000000000000231</v>
      </c>
      <c r="O144" s="2">
        <v>0</v>
      </c>
      <c r="P144" s="2">
        <v>0</v>
      </c>
    </row>
    <row r="145" spans="1:16" ht="20.25" customHeight="1">
      <c r="A145" s="3" t="s">
        <v>131</v>
      </c>
      <c r="B145" s="3" t="s">
        <v>135</v>
      </c>
      <c r="C145" s="4">
        <f t="shared" si="24"/>
        <v>20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4</v>
      </c>
      <c r="K145" s="2">
        <v>16</v>
      </c>
      <c r="L145" s="2">
        <f t="shared" si="25"/>
        <v>20</v>
      </c>
      <c r="M145" s="5">
        <f t="shared" si="26"/>
        <v>3.9</v>
      </c>
      <c r="N145" s="5">
        <f t="shared" si="27"/>
        <v>0.20000000000000231</v>
      </c>
      <c r="O145" s="2">
        <v>0</v>
      </c>
      <c r="P145" s="2">
        <v>0</v>
      </c>
    </row>
    <row r="146" spans="1:16" ht="20.25" customHeight="1">
      <c r="A146" s="3" t="s">
        <v>150</v>
      </c>
      <c r="B146" s="26" t="s">
        <v>160</v>
      </c>
      <c r="C146" s="4">
        <f t="shared" si="24"/>
        <v>10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10</v>
      </c>
      <c r="L146" s="2">
        <f t="shared" si="25"/>
        <v>10</v>
      </c>
      <c r="M146" s="5">
        <f t="shared" si="26"/>
        <v>4</v>
      </c>
      <c r="N146" s="5">
        <f t="shared" si="27"/>
        <v>0</v>
      </c>
      <c r="O146" s="2">
        <v>0</v>
      </c>
      <c r="P146" s="2">
        <v>0</v>
      </c>
    </row>
    <row r="147" spans="1:16" ht="20.25" customHeight="1">
      <c r="A147" s="3" t="s">
        <v>151</v>
      </c>
      <c r="B147" s="26" t="s">
        <v>161</v>
      </c>
      <c r="C147" s="4">
        <f t="shared" si="24"/>
        <v>10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10</v>
      </c>
      <c r="L147" s="2">
        <f t="shared" si="25"/>
        <v>10</v>
      </c>
      <c r="M147" s="5">
        <f t="shared" si="26"/>
        <v>4</v>
      </c>
      <c r="N147" s="5">
        <f t="shared" si="27"/>
        <v>0</v>
      </c>
      <c r="O147" s="2">
        <v>0</v>
      </c>
      <c r="P147" s="2">
        <v>0</v>
      </c>
    </row>
    <row r="148" spans="1:16" ht="20.25" customHeight="1">
      <c r="A148" s="3" t="s">
        <v>60</v>
      </c>
      <c r="B148" s="3" t="s">
        <v>28</v>
      </c>
      <c r="C148" s="4">
        <f t="shared" si="24"/>
        <v>356</v>
      </c>
      <c r="D148" s="2">
        <v>18</v>
      </c>
      <c r="E148" s="2">
        <v>18</v>
      </c>
      <c r="F148" s="2">
        <v>21</v>
      </c>
      <c r="G148" s="2">
        <v>45</v>
      </c>
      <c r="H148" s="2">
        <v>76</v>
      </c>
      <c r="I148" s="2">
        <v>120</v>
      </c>
      <c r="J148" s="2">
        <v>29</v>
      </c>
      <c r="K148" s="2">
        <v>29</v>
      </c>
      <c r="L148" s="2">
        <f t="shared" si="25"/>
        <v>356</v>
      </c>
      <c r="M148" s="5">
        <f t="shared" si="26"/>
        <v>2.547752808988764</v>
      </c>
      <c r="N148" s="5">
        <f t="shared" si="27"/>
        <v>0.9311829528645771</v>
      </c>
      <c r="O148" s="2">
        <v>0</v>
      </c>
      <c r="P148" s="2">
        <v>0</v>
      </c>
    </row>
    <row r="149" spans="1:16" ht="20.25" customHeight="1">
      <c r="A149" s="3" t="s">
        <v>61</v>
      </c>
      <c r="B149" s="3" t="s">
        <v>29</v>
      </c>
      <c r="C149" s="4">
        <f t="shared" si="24"/>
        <v>355</v>
      </c>
      <c r="D149" s="2">
        <v>0</v>
      </c>
      <c r="E149" s="2">
        <v>11</v>
      </c>
      <c r="F149" s="2">
        <v>3</v>
      </c>
      <c r="G149" s="2">
        <v>15</v>
      </c>
      <c r="H149" s="2">
        <v>15</v>
      </c>
      <c r="I149" s="2">
        <v>53</v>
      </c>
      <c r="J149" s="2">
        <v>112</v>
      </c>
      <c r="K149" s="2">
        <v>146</v>
      </c>
      <c r="L149" s="2">
        <f t="shared" si="25"/>
        <v>355</v>
      </c>
      <c r="M149" s="5">
        <f t="shared" si="26"/>
        <v>3.4309859154929576</v>
      </c>
      <c r="N149" s="5">
        <f t="shared" si="27"/>
        <v>0.7072245991228272</v>
      </c>
      <c r="O149" s="2">
        <v>0</v>
      </c>
      <c r="P149" s="2">
        <v>0</v>
      </c>
    </row>
    <row r="150" spans="1:16" ht="20.25" customHeight="1">
      <c r="A150" s="3" t="s">
        <v>74</v>
      </c>
      <c r="B150" s="24" t="s">
        <v>41</v>
      </c>
      <c r="C150" s="4">
        <f t="shared" si="24"/>
        <v>275</v>
      </c>
      <c r="D150" s="2">
        <v>8</v>
      </c>
      <c r="E150" s="2">
        <v>17</v>
      </c>
      <c r="F150" s="2">
        <v>33</v>
      </c>
      <c r="G150" s="2">
        <v>25</v>
      </c>
      <c r="H150" s="2">
        <v>14</v>
      </c>
      <c r="I150" s="2">
        <v>47</v>
      </c>
      <c r="J150" s="2">
        <v>28</v>
      </c>
      <c r="K150" s="2">
        <v>92</v>
      </c>
      <c r="L150" s="2">
        <f t="shared" si="25"/>
        <v>264</v>
      </c>
      <c r="M150" s="5">
        <f t="shared" si="26"/>
        <v>2.8731060606060606</v>
      </c>
      <c r="N150" s="5">
        <f t="shared" si="27"/>
        <v>1.1306659559315753</v>
      </c>
      <c r="O150" s="2">
        <v>1</v>
      </c>
      <c r="P150" s="2">
        <v>10</v>
      </c>
    </row>
    <row r="151" spans="1:16" ht="20.25" customHeight="1">
      <c r="A151" s="3" t="s">
        <v>75</v>
      </c>
      <c r="B151" s="24" t="s">
        <v>107</v>
      </c>
      <c r="C151" s="4">
        <f t="shared" si="24"/>
        <v>274</v>
      </c>
      <c r="D151" s="2">
        <v>2</v>
      </c>
      <c r="E151" s="2">
        <v>2</v>
      </c>
      <c r="F151" s="2">
        <v>0</v>
      </c>
      <c r="G151" s="2">
        <v>4</v>
      </c>
      <c r="H151" s="2">
        <v>5</v>
      </c>
      <c r="I151" s="2">
        <v>31</v>
      </c>
      <c r="J151" s="2">
        <v>62</v>
      </c>
      <c r="K151" s="2">
        <v>168</v>
      </c>
      <c r="L151" s="2">
        <f t="shared" si="25"/>
        <v>274</v>
      </c>
      <c r="M151" s="5">
        <f t="shared" si="26"/>
        <v>3.6660583941605838</v>
      </c>
      <c r="N151" s="5">
        <f t="shared" si="27"/>
        <v>0.5832026574492067</v>
      </c>
      <c r="O151" s="2">
        <v>0</v>
      </c>
      <c r="P151" s="2">
        <v>0</v>
      </c>
    </row>
    <row r="152" spans="1:16" ht="20.25" customHeight="1">
      <c r="A152" s="3" t="s">
        <v>95</v>
      </c>
      <c r="B152" s="8" t="s">
        <v>209</v>
      </c>
      <c r="C152" s="4">
        <f t="shared" si="24"/>
        <v>237</v>
      </c>
      <c r="D152" s="2">
        <v>14</v>
      </c>
      <c r="E152" s="2">
        <v>16</v>
      </c>
      <c r="F152" s="2">
        <v>12</v>
      </c>
      <c r="G152" s="2">
        <v>41</v>
      </c>
      <c r="H152" s="2">
        <v>29</v>
      </c>
      <c r="I152" s="2">
        <v>63</v>
      </c>
      <c r="J152" s="2">
        <v>31</v>
      </c>
      <c r="K152" s="2">
        <v>28</v>
      </c>
      <c r="L152" s="2">
        <f t="shared" si="25"/>
        <v>234</v>
      </c>
      <c r="M152" s="5">
        <f t="shared" si="26"/>
        <v>2.5555555555555554</v>
      </c>
      <c r="N152" s="5">
        <f t="shared" si="27"/>
        <v>1.0434528844788615</v>
      </c>
      <c r="O152" s="2">
        <v>1</v>
      </c>
      <c r="P152" s="2">
        <v>2</v>
      </c>
    </row>
    <row r="153" spans="1:16" ht="20.25" customHeight="1">
      <c r="A153" s="3" t="s">
        <v>96</v>
      </c>
      <c r="B153" s="8" t="s">
        <v>210</v>
      </c>
      <c r="C153" s="4">
        <f t="shared" si="24"/>
        <v>238</v>
      </c>
      <c r="D153" s="2">
        <v>2</v>
      </c>
      <c r="E153" s="2">
        <v>1</v>
      </c>
      <c r="F153" s="2">
        <v>0</v>
      </c>
      <c r="G153" s="2">
        <v>8</v>
      </c>
      <c r="H153" s="2">
        <v>16</v>
      </c>
      <c r="I153" s="2">
        <v>16</v>
      </c>
      <c r="J153" s="2">
        <v>11</v>
      </c>
      <c r="K153" s="2">
        <v>184</v>
      </c>
      <c r="L153" s="2">
        <f>SUM(D153:K153)</f>
        <v>238</v>
      </c>
      <c r="M153" s="5">
        <f>(1*E153+1.5*F153+2*G153+2.5*H153+3*I153+3.5*J153+4*K153)/L153</f>
        <v>3.6953781512605044</v>
      </c>
      <c r="N153" s="5">
        <f>SQRT((D153*0^2+E153*1^2+F153*1.5^2+G153*2^2+H153*2.5^2+I153*3^2+J153*3.5^2+K153*4^2)/L153-M153^2)</f>
        <v>0.6663109147784418</v>
      </c>
      <c r="O153" s="2">
        <v>0</v>
      </c>
      <c r="P153" s="2">
        <v>0</v>
      </c>
    </row>
    <row r="154" spans="1:16" ht="20.25" customHeight="1">
      <c r="A154" s="3"/>
      <c r="B154" s="8"/>
      <c r="C154" s="4"/>
      <c r="D154" s="4"/>
      <c r="E154" s="4"/>
      <c r="F154" s="4"/>
      <c r="G154" s="4"/>
      <c r="H154" s="4"/>
      <c r="I154" s="4"/>
      <c r="J154" s="4"/>
      <c r="K154" s="4"/>
      <c r="L154" s="2"/>
      <c r="M154" s="5"/>
      <c r="N154" s="5"/>
      <c r="O154" s="2"/>
      <c r="P154" s="2"/>
    </row>
    <row r="155" spans="1:16" ht="20.25" customHeight="1">
      <c r="A155" s="3"/>
      <c r="B155" s="2" t="s">
        <v>11</v>
      </c>
      <c r="C155" s="14">
        <f>SUM(C141:C153)</f>
        <v>1855</v>
      </c>
      <c r="D155" s="14">
        <f aca="true" t="shared" si="28" ref="D155:L155">SUM(D141:D153)</f>
        <v>45</v>
      </c>
      <c r="E155" s="14">
        <f t="shared" si="28"/>
        <v>65</v>
      </c>
      <c r="F155" s="14">
        <f t="shared" si="28"/>
        <v>69</v>
      </c>
      <c r="G155" s="14">
        <f t="shared" si="28"/>
        <v>138</v>
      </c>
      <c r="H155" s="14">
        <f t="shared" si="28"/>
        <v>155</v>
      </c>
      <c r="I155" s="14">
        <f t="shared" si="28"/>
        <v>331</v>
      </c>
      <c r="J155" s="14">
        <f t="shared" si="28"/>
        <v>292</v>
      </c>
      <c r="K155" s="14">
        <f t="shared" si="28"/>
        <v>746</v>
      </c>
      <c r="L155" s="14">
        <f t="shared" si="28"/>
        <v>1841</v>
      </c>
      <c r="M155" s="10">
        <f>(1*E155+1.5*F155+2*G155+2.5*H155+3*I155+3.5*J155+4*K155)/L155</f>
        <v>3.167300380228137</v>
      </c>
      <c r="N155" s="10">
        <f>SQRT((D155*0^2+E155*1^2+F155*1.5^2+G155*2^2+H155*2.5^2+I155*3^2+J155*3.5^2+K155*4^2)/L155-M155^2)</f>
        <v>0.9789948960328146</v>
      </c>
      <c r="O155" s="14">
        <f>SUM(O141:O153)</f>
        <v>2</v>
      </c>
      <c r="P155" s="14">
        <f>SUM(P141:P153)</f>
        <v>12</v>
      </c>
    </row>
    <row r="156" spans="1:16" ht="20.25" customHeight="1">
      <c r="A156" s="3"/>
      <c r="B156" s="2" t="s">
        <v>12</v>
      </c>
      <c r="C156" s="1">
        <f aca="true" t="shared" si="29" ref="C156:L156">C155*100/$C$155</f>
        <v>100</v>
      </c>
      <c r="D156" s="1">
        <f t="shared" si="29"/>
        <v>2.4258760107816713</v>
      </c>
      <c r="E156" s="1">
        <f t="shared" si="29"/>
        <v>3.504043126684636</v>
      </c>
      <c r="F156" s="1">
        <f t="shared" si="29"/>
        <v>3.719676549865229</v>
      </c>
      <c r="G156" s="1">
        <f t="shared" si="29"/>
        <v>7.439353099730458</v>
      </c>
      <c r="H156" s="1">
        <f t="shared" si="29"/>
        <v>8.355795148247978</v>
      </c>
      <c r="I156" s="1">
        <f t="shared" si="29"/>
        <v>17.84366576819407</v>
      </c>
      <c r="J156" s="1">
        <f t="shared" si="29"/>
        <v>15.74123989218329</v>
      </c>
      <c r="K156" s="1">
        <f t="shared" si="29"/>
        <v>40.21563342318059</v>
      </c>
      <c r="L156" s="1">
        <f t="shared" si="29"/>
        <v>99.24528301886792</v>
      </c>
      <c r="M156" s="16"/>
      <c r="N156" s="16"/>
      <c r="O156" s="1">
        <f>O155*100/$C$155</f>
        <v>0.1078167115902965</v>
      </c>
      <c r="P156" s="1">
        <f>P155*100/$C$155</f>
        <v>0.6469002695417789</v>
      </c>
    </row>
    <row r="157" spans="1:16" ht="20.25" customHeight="1">
      <c r="A157" s="17"/>
      <c r="B157" s="29" t="s">
        <v>189</v>
      </c>
      <c r="C157"/>
      <c r="D157"/>
      <c r="E157"/>
      <c r="F157"/>
      <c r="G157"/>
      <c r="H157" s="71">
        <f>(E155+F155+G155+H155+I155+J155+K155)*100/L155</f>
        <v>97.5556762629006</v>
      </c>
      <c r="I157" s="71"/>
      <c r="J157" s="20"/>
      <c r="K157" s="20"/>
      <c r="L157" s="19"/>
      <c r="M157" s="21"/>
      <c r="N157" s="21"/>
      <c r="O157" s="19"/>
      <c r="P157" s="19"/>
    </row>
    <row r="158" spans="1:16" ht="20.25" customHeight="1">
      <c r="A158" s="17"/>
      <c r="B158" s="30" t="s">
        <v>190</v>
      </c>
      <c r="C158"/>
      <c r="D158"/>
      <c r="E158"/>
      <c r="F158"/>
      <c r="G158"/>
      <c r="H158" s="71">
        <f>(I155+J155+K155)*100/L155</f>
        <v>74.36175991309071</v>
      </c>
      <c r="I158" s="71"/>
      <c r="J158" s="20"/>
      <c r="K158" s="20"/>
      <c r="L158" s="19"/>
      <c r="M158" s="21"/>
      <c r="N158" s="21"/>
      <c r="O158" s="19"/>
      <c r="P158" s="19"/>
    </row>
    <row r="159" spans="1:16" ht="20.25" customHeight="1">
      <c r="A159" s="17"/>
      <c r="B159" s="22"/>
      <c r="C159" s="20"/>
      <c r="D159" s="20"/>
      <c r="E159" s="20"/>
      <c r="F159" s="20"/>
      <c r="G159" s="20"/>
      <c r="H159" s="20"/>
      <c r="I159" s="20"/>
      <c r="J159" s="20"/>
      <c r="K159" s="20"/>
      <c r="L159" s="19"/>
      <c r="M159" s="21"/>
      <c r="N159" s="21"/>
      <c r="O159" s="19"/>
      <c r="P159" s="19"/>
    </row>
    <row r="160" spans="1:16" ht="20.25" customHeight="1">
      <c r="A160" s="17"/>
      <c r="B160" s="22"/>
      <c r="C160" s="20"/>
      <c r="D160" s="20"/>
      <c r="E160" s="20"/>
      <c r="F160" s="20"/>
      <c r="G160" s="20"/>
      <c r="H160" s="20"/>
      <c r="I160" s="20"/>
      <c r="J160" s="20"/>
      <c r="K160" s="20"/>
      <c r="L160" s="19"/>
      <c r="M160" s="21"/>
      <c r="N160" s="21"/>
      <c r="O160" s="19"/>
      <c r="P160" s="19"/>
    </row>
    <row r="161" spans="1:16" ht="20.25" customHeight="1">
      <c r="A161" s="17"/>
      <c r="B161" s="22"/>
      <c r="C161" s="20"/>
      <c r="D161" s="20"/>
      <c r="E161" s="20"/>
      <c r="F161" s="20"/>
      <c r="G161" s="20"/>
      <c r="H161" s="20"/>
      <c r="I161" s="20"/>
      <c r="J161" s="20"/>
      <c r="K161" s="20"/>
      <c r="L161" s="19"/>
      <c r="M161" s="21"/>
      <c r="N161" s="21"/>
      <c r="O161" s="19"/>
      <c r="P161" s="19"/>
    </row>
    <row r="162" spans="1:16" ht="20.25" customHeight="1">
      <c r="A162" s="17"/>
      <c r="B162" s="22"/>
      <c r="C162" s="20"/>
      <c r="D162" s="20"/>
      <c r="E162" s="20"/>
      <c r="F162" s="20"/>
      <c r="G162" s="20"/>
      <c r="H162" s="20"/>
      <c r="I162" s="20"/>
      <c r="J162" s="20"/>
      <c r="K162" s="20"/>
      <c r="L162" s="19"/>
      <c r="M162" s="21"/>
      <c r="N162" s="21"/>
      <c r="O162" s="19"/>
      <c r="P162" s="19"/>
    </row>
    <row r="163" spans="1:16" ht="20.25" customHeight="1">
      <c r="A163" s="17"/>
      <c r="B163" s="22"/>
      <c r="C163" s="20"/>
      <c r="D163" s="20"/>
      <c r="E163" s="20"/>
      <c r="F163" s="20"/>
      <c r="G163" s="20"/>
      <c r="H163" s="20"/>
      <c r="I163" s="20"/>
      <c r="J163" s="20"/>
      <c r="K163" s="20"/>
      <c r="L163" s="19"/>
      <c r="M163" s="21"/>
      <c r="N163" s="21"/>
      <c r="O163" s="19"/>
      <c r="P163" s="19"/>
    </row>
    <row r="164" spans="1:16" ht="20.25" customHeight="1">
      <c r="A164" s="17"/>
      <c r="B164" s="22"/>
      <c r="C164" s="20"/>
      <c r="D164" s="20"/>
      <c r="E164" s="20"/>
      <c r="F164" s="20"/>
      <c r="G164" s="20"/>
      <c r="H164" s="20"/>
      <c r="I164" s="20"/>
      <c r="J164" s="20"/>
      <c r="K164" s="20"/>
      <c r="L164" s="19"/>
      <c r="M164" s="21"/>
      <c r="N164" s="21"/>
      <c r="O164" s="19"/>
      <c r="P164" s="19"/>
    </row>
    <row r="165" spans="1:16" ht="20.25" customHeight="1">
      <c r="A165" s="17"/>
      <c r="B165" s="22"/>
      <c r="C165" s="20"/>
      <c r="D165" s="20"/>
      <c r="E165" s="20"/>
      <c r="F165" s="20"/>
      <c r="G165" s="20"/>
      <c r="H165" s="20"/>
      <c r="I165" s="20"/>
      <c r="J165" s="20"/>
      <c r="K165" s="20"/>
      <c r="L165" s="19"/>
      <c r="M165" s="21"/>
      <c r="N165" s="21"/>
      <c r="O165" s="19"/>
      <c r="P165" s="19"/>
    </row>
    <row r="166" spans="1:16" ht="20.25" customHeight="1">
      <c r="A166" s="17"/>
      <c r="B166" s="22"/>
      <c r="C166" s="20"/>
      <c r="D166" s="20"/>
      <c r="E166" s="20"/>
      <c r="F166" s="20"/>
      <c r="G166" s="20"/>
      <c r="H166" s="20"/>
      <c r="I166" s="20"/>
      <c r="J166" s="20"/>
      <c r="K166" s="20"/>
      <c r="L166" s="19"/>
      <c r="M166" s="21"/>
      <c r="N166" s="21"/>
      <c r="O166" s="19"/>
      <c r="P166" s="19"/>
    </row>
    <row r="167" spans="1:16" ht="20.25" customHeight="1">
      <c r="A167" s="17"/>
      <c r="B167" s="22"/>
      <c r="C167" s="20"/>
      <c r="D167" s="20"/>
      <c r="E167" s="20"/>
      <c r="F167" s="20"/>
      <c r="G167" s="20"/>
      <c r="H167" s="20"/>
      <c r="I167" s="20"/>
      <c r="J167" s="20"/>
      <c r="K167" s="20"/>
      <c r="L167" s="19"/>
      <c r="M167" s="21"/>
      <c r="N167" s="21"/>
      <c r="O167" s="19"/>
      <c r="P167" s="19"/>
    </row>
    <row r="168" spans="1:16" ht="20.25" customHeight="1">
      <c r="A168" s="17"/>
      <c r="B168" s="22"/>
      <c r="C168" s="20"/>
      <c r="D168" s="20"/>
      <c r="E168" s="20"/>
      <c r="F168" s="20"/>
      <c r="G168" s="20"/>
      <c r="H168" s="20"/>
      <c r="I168" s="20"/>
      <c r="J168" s="20"/>
      <c r="K168" s="20"/>
      <c r="L168" s="19"/>
      <c r="M168" s="21"/>
      <c r="N168" s="21"/>
      <c r="O168" s="19"/>
      <c r="P168" s="19"/>
    </row>
    <row r="169" spans="1:16" ht="20.25" customHeight="1">
      <c r="A169" s="17"/>
      <c r="B169" s="22"/>
      <c r="C169" s="20"/>
      <c r="D169" s="20"/>
      <c r="E169" s="20"/>
      <c r="F169" s="20"/>
      <c r="G169" s="20"/>
      <c r="H169" s="20"/>
      <c r="I169" s="20"/>
      <c r="J169" s="20"/>
      <c r="K169" s="20"/>
      <c r="L169" s="19"/>
      <c r="M169" s="21"/>
      <c r="N169" s="21"/>
      <c r="O169" s="19"/>
      <c r="P169" s="19"/>
    </row>
    <row r="170" spans="1:16" ht="20.25" customHeight="1">
      <c r="A170" s="17"/>
      <c r="B170" s="22"/>
      <c r="C170" s="20"/>
      <c r="D170" s="20"/>
      <c r="E170" s="20"/>
      <c r="F170" s="20"/>
      <c r="G170" s="20"/>
      <c r="H170" s="20"/>
      <c r="I170" s="20"/>
      <c r="J170" s="20"/>
      <c r="K170" s="20"/>
      <c r="L170" s="19"/>
      <c r="M170" s="21"/>
      <c r="N170" s="21"/>
      <c r="O170" s="19"/>
      <c r="P170" s="19"/>
    </row>
    <row r="171" spans="1:16" ht="20.25" customHeight="1">
      <c r="A171" s="17"/>
      <c r="B171" s="22"/>
      <c r="C171" s="20"/>
      <c r="D171" s="20"/>
      <c r="E171" s="20"/>
      <c r="F171" s="20"/>
      <c r="G171" s="20"/>
      <c r="H171" s="20"/>
      <c r="I171" s="20"/>
      <c r="J171" s="20"/>
      <c r="K171" s="20"/>
      <c r="L171" s="19"/>
      <c r="M171" s="21"/>
      <c r="N171" s="21"/>
      <c r="O171" s="19"/>
      <c r="P171" s="19"/>
    </row>
    <row r="172" spans="1:16" ht="20.25" customHeight="1">
      <c r="A172" s="17"/>
      <c r="B172" s="22"/>
      <c r="C172" s="20"/>
      <c r="D172" s="20"/>
      <c r="E172" s="20"/>
      <c r="F172" s="20"/>
      <c r="G172" s="20"/>
      <c r="H172" s="20"/>
      <c r="I172" s="20"/>
      <c r="J172" s="20"/>
      <c r="K172" s="20"/>
      <c r="L172" s="19"/>
      <c r="M172" s="21"/>
      <c r="N172" s="21"/>
      <c r="O172" s="19"/>
      <c r="P172" s="19"/>
    </row>
    <row r="173" spans="1:16" ht="20.25" customHeight="1">
      <c r="A173" s="17"/>
      <c r="B173" s="22"/>
      <c r="C173" s="20"/>
      <c r="D173" s="20"/>
      <c r="E173" s="20"/>
      <c r="F173" s="20"/>
      <c r="G173" s="20"/>
      <c r="H173" s="20"/>
      <c r="I173" s="20"/>
      <c r="J173" s="20"/>
      <c r="K173" s="20"/>
      <c r="L173" s="19"/>
      <c r="M173" s="21"/>
      <c r="N173" s="21"/>
      <c r="O173" s="19"/>
      <c r="P173" s="19"/>
    </row>
    <row r="174" spans="1:16" ht="20.25" customHeight="1">
      <c r="A174" s="17"/>
      <c r="B174" s="22"/>
      <c r="C174" s="20"/>
      <c r="D174" s="20"/>
      <c r="E174" s="20"/>
      <c r="F174" s="20"/>
      <c r="G174" s="20"/>
      <c r="H174" s="20"/>
      <c r="I174" s="20"/>
      <c r="J174" s="20"/>
      <c r="K174" s="20"/>
      <c r="L174" s="19"/>
      <c r="M174" s="21"/>
      <c r="N174" s="21"/>
      <c r="O174" s="19"/>
      <c r="P174" s="19"/>
    </row>
    <row r="175" spans="1:16" ht="26.25">
      <c r="A175" s="62" t="s">
        <v>118</v>
      </c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</row>
    <row r="176" spans="1:16" ht="23.25">
      <c r="A176" s="63" t="s">
        <v>164</v>
      </c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</row>
    <row r="177" spans="1:16" ht="30.75" customHeight="1">
      <c r="A177" s="64" t="s">
        <v>0</v>
      </c>
      <c r="B177" s="64" t="s">
        <v>1</v>
      </c>
      <c r="C177" s="65" t="s">
        <v>3</v>
      </c>
      <c r="D177" s="67" t="s">
        <v>4</v>
      </c>
      <c r="E177" s="68"/>
      <c r="F177" s="68"/>
      <c r="G177" s="68"/>
      <c r="H177" s="68"/>
      <c r="I177" s="68"/>
      <c r="J177" s="68"/>
      <c r="K177" s="69"/>
      <c r="L177" s="66" t="s">
        <v>5</v>
      </c>
      <c r="M177" s="70" t="s">
        <v>6</v>
      </c>
      <c r="N177" s="70" t="s">
        <v>7</v>
      </c>
      <c r="O177" s="66" t="s">
        <v>8</v>
      </c>
      <c r="P177" s="66"/>
    </row>
    <row r="178" spans="1:16" ht="21.75">
      <c r="A178" s="64"/>
      <c r="B178" s="64"/>
      <c r="C178" s="65"/>
      <c r="D178" s="2">
        <v>0</v>
      </c>
      <c r="E178" s="2">
        <v>1</v>
      </c>
      <c r="F178" s="2">
        <v>1.5</v>
      </c>
      <c r="G178" s="2">
        <v>2</v>
      </c>
      <c r="H178" s="2">
        <v>2.5</v>
      </c>
      <c r="I178" s="2">
        <v>3</v>
      </c>
      <c r="J178" s="2">
        <v>3.5</v>
      </c>
      <c r="K178" s="2">
        <v>4</v>
      </c>
      <c r="L178" s="66"/>
      <c r="M178" s="70"/>
      <c r="N178" s="70"/>
      <c r="O178" s="2" t="s">
        <v>9</v>
      </c>
      <c r="P178" s="2" t="s">
        <v>10</v>
      </c>
    </row>
    <row r="179" spans="1:16" ht="20.25" customHeight="1">
      <c r="A179" s="3" t="s">
        <v>167</v>
      </c>
      <c r="B179" s="3" t="s">
        <v>168</v>
      </c>
      <c r="C179" s="4">
        <f aca="true" t="shared" si="30" ref="C179:C185">SUM(D179:K179,O179:P179)</f>
        <v>5</v>
      </c>
      <c r="D179" s="2">
        <v>0</v>
      </c>
      <c r="E179" s="2">
        <v>4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1</v>
      </c>
      <c r="L179" s="2">
        <f aca="true" t="shared" si="31" ref="L179:L185">SUM(D179:K179)</f>
        <v>5</v>
      </c>
      <c r="M179" s="5">
        <f aca="true" t="shared" si="32" ref="M179:M185">(1*E179+1.5*F179+2*G179+2.5*H179+3*I179+3.5*J179+4*K179)/L179</f>
        <v>1.6</v>
      </c>
      <c r="N179" s="5">
        <f aca="true" t="shared" si="33" ref="N179:N185">SQRT((D179*0^2+E179*1^2+F179*1.5^2+G179*2^2+H179*2.5^2+I179*3^2+J179*3.5^2+K179*4^2)/L179-M179^2)</f>
        <v>1.1999999999999997</v>
      </c>
      <c r="O179" s="2">
        <v>0</v>
      </c>
      <c r="P179" s="2">
        <v>0</v>
      </c>
    </row>
    <row r="180" spans="1:16" ht="20.25" customHeight="1">
      <c r="A180" s="3" t="s">
        <v>144</v>
      </c>
      <c r="B180" s="3" t="s">
        <v>154</v>
      </c>
      <c r="C180" s="4">
        <f t="shared" si="30"/>
        <v>16</v>
      </c>
      <c r="D180" s="2">
        <v>0</v>
      </c>
      <c r="E180" s="2">
        <v>0</v>
      </c>
      <c r="F180" s="2">
        <v>0</v>
      </c>
      <c r="G180" s="2">
        <v>0</v>
      </c>
      <c r="H180" s="2">
        <v>1</v>
      </c>
      <c r="I180" s="2">
        <v>10</v>
      </c>
      <c r="J180" s="2">
        <v>2</v>
      </c>
      <c r="K180" s="2">
        <v>3</v>
      </c>
      <c r="L180" s="2">
        <f t="shared" si="31"/>
        <v>16</v>
      </c>
      <c r="M180" s="5">
        <f t="shared" si="32"/>
        <v>3.21875</v>
      </c>
      <c r="N180" s="5">
        <f t="shared" si="33"/>
        <v>0.4318835925339142</v>
      </c>
      <c r="O180" s="2">
        <v>0</v>
      </c>
      <c r="P180" s="2">
        <v>0</v>
      </c>
    </row>
    <row r="181" spans="1:16" ht="20.25" customHeight="1">
      <c r="A181" s="3" t="s">
        <v>179</v>
      </c>
      <c r="B181" s="8" t="s">
        <v>181</v>
      </c>
      <c r="C181" s="4">
        <f t="shared" si="30"/>
        <v>8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6</v>
      </c>
      <c r="K181" s="2">
        <v>2</v>
      </c>
      <c r="L181" s="2">
        <f t="shared" si="31"/>
        <v>8</v>
      </c>
      <c r="M181" s="5">
        <f t="shared" si="32"/>
        <v>3.625</v>
      </c>
      <c r="N181" s="5">
        <f t="shared" si="33"/>
        <v>0.21650635094610965</v>
      </c>
      <c r="O181" s="2">
        <v>0</v>
      </c>
      <c r="P181" s="2">
        <v>0</v>
      </c>
    </row>
    <row r="182" spans="1:16" ht="20.25" customHeight="1">
      <c r="A182" s="3" t="s">
        <v>180</v>
      </c>
      <c r="B182" s="8" t="s">
        <v>182</v>
      </c>
      <c r="C182" s="4">
        <f t="shared" si="30"/>
        <v>8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8</v>
      </c>
      <c r="L182" s="2">
        <f t="shared" si="31"/>
        <v>8</v>
      </c>
      <c r="M182" s="5">
        <f t="shared" si="32"/>
        <v>4</v>
      </c>
      <c r="N182" s="5">
        <f t="shared" si="33"/>
        <v>0</v>
      </c>
      <c r="O182" s="2">
        <v>0</v>
      </c>
      <c r="P182" s="2">
        <v>0</v>
      </c>
    </row>
    <row r="183" spans="1:16" ht="20.25" customHeight="1">
      <c r="A183" s="3" t="s">
        <v>62</v>
      </c>
      <c r="B183" s="3" t="s">
        <v>30</v>
      </c>
      <c r="C183" s="4">
        <f t="shared" si="30"/>
        <v>355</v>
      </c>
      <c r="D183" s="2">
        <v>17</v>
      </c>
      <c r="E183" s="2">
        <v>2</v>
      </c>
      <c r="F183" s="2">
        <v>4</v>
      </c>
      <c r="G183" s="2">
        <v>10</v>
      </c>
      <c r="H183" s="2">
        <v>61</v>
      </c>
      <c r="I183" s="2">
        <v>83</v>
      </c>
      <c r="J183" s="2">
        <v>46</v>
      </c>
      <c r="K183" s="2">
        <v>132</v>
      </c>
      <c r="L183" s="2">
        <f t="shared" si="31"/>
        <v>355</v>
      </c>
      <c r="M183" s="5">
        <f t="shared" si="32"/>
        <v>3.1507042253521127</v>
      </c>
      <c r="N183" s="5">
        <f t="shared" si="33"/>
        <v>0.9651495161754449</v>
      </c>
      <c r="O183" s="2">
        <v>0</v>
      </c>
      <c r="P183" s="2">
        <v>0</v>
      </c>
    </row>
    <row r="184" spans="1:16" ht="20.25" customHeight="1">
      <c r="A184" s="3" t="s">
        <v>85</v>
      </c>
      <c r="B184" s="8" t="s">
        <v>86</v>
      </c>
      <c r="C184" s="4">
        <f t="shared" si="30"/>
        <v>275</v>
      </c>
      <c r="D184" s="2">
        <v>0</v>
      </c>
      <c r="E184" s="2">
        <v>0</v>
      </c>
      <c r="F184" s="2">
        <v>2</v>
      </c>
      <c r="G184" s="2">
        <v>4</v>
      </c>
      <c r="H184" s="2">
        <v>1</v>
      </c>
      <c r="I184" s="2">
        <v>58</v>
      </c>
      <c r="J184" s="2">
        <v>167</v>
      </c>
      <c r="K184" s="2">
        <v>0</v>
      </c>
      <c r="L184" s="2">
        <f t="shared" si="31"/>
        <v>232</v>
      </c>
      <c r="M184" s="5">
        <f t="shared" si="32"/>
        <v>3.3275862068965516</v>
      </c>
      <c r="N184" s="5">
        <f t="shared" si="33"/>
        <v>0.33220429082754804</v>
      </c>
      <c r="O184" s="2">
        <v>28</v>
      </c>
      <c r="P184" s="2">
        <v>15</v>
      </c>
    </row>
    <row r="185" spans="1:16" ht="20.25" customHeight="1">
      <c r="A185" s="3" t="s">
        <v>97</v>
      </c>
      <c r="B185" s="8" t="s">
        <v>114</v>
      </c>
      <c r="C185" s="4">
        <f t="shared" si="30"/>
        <v>236</v>
      </c>
      <c r="D185" s="2">
        <v>3</v>
      </c>
      <c r="E185" s="2">
        <v>6</v>
      </c>
      <c r="F185" s="2">
        <v>5</v>
      </c>
      <c r="G185" s="2">
        <v>19</v>
      </c>
      <c r="H185" s="2">
        <v>26</v>
      </c>
      <c r="I185" s="2">
        <v>19</v>
      </c>
      <c r="J185" s="2">
        <v>7</v>
      </c>
      <c r="K185" s="2">
        <v>132</v>
      </c>
      <c r="L185" s="2">
        <f t="shared" si="31"/>
        <v>217</v>
      </c>
      <c r="M185" s="5">
        <f t="shared" si="32"/>
        <v>3.345622119815668</v>
      </c>
      <c r="N185" s="5">
        <f t="shared" si="33"/>
        <v>0.949359087744498</v>
      </c>
      <c r="O185" s="2">
        <v>19</v>
      </c>
      <c r="P185" s="2">
        <v>0</v>
      </c>
    </row>
    <row r="186" spans="1:16" ht="20.25" customHeight="1">
      <c r="A186" s="3"/>
      <c r="B186" s="8"/>
      <c r="C186" s="4"/>
      <c r="D186" s="4"/>
      <c r="E186" s="4"/>
      <c r="F186" s="4"/>
      <c r="G186" s="4"/>
      <c r="H186" s="4"/>
      <c r="I186" s="4"/>
      <c r="J186" s="4"/>
      <c r="K186" s="4"/>
      <c r="L186" s="2"/>
      <c r="M186" s="5"/>
      <c r="N186" s="5"/>
      <c r="O186" s="2"/>
      <c r="P186" s="2"/>
    </row>
    <row r="187" spans="1:16" ht="20.25" customHeight="1">
      <c r="A187" s="3"/>
      <c r="B187" s="2" t="s">
        <v>11</v>
      </c>
      <c r="C187" s="14">
        <f>SUM(C179:C186)</f>
        <v>903</v>
      </c>
      <c r="D187" s="14">
        <f aca="true" t="shared" si="34" ref="D187:L187">SUM(D179:D186)</f>
        <v>20</v>
      </c>
      <c r="E187" s="14">
        <f t="shared" si="34"/>
        <v>12</v>
      </c>
      <c r="F187" s="14">
        <f t="shared" si="34"/>
        <v>11</v>
      </c>
      <c r="G187" s="14">
        <f t="shared" si="34"/>
        <v>33</v>
      </c>
      <c r="H187" s="14">
        <f t="shared" si="34"/>
        <v>89</v>
      </c>
      <c r="I187" s="14">
        <f t="shared" si="34"/>
        <v>170</v>
      </c>
      <c r="J187" s="14">
        <f t="shared" si="34"/>
        <v>228</v>
      </c>
      <c r="K187" s="14">
        <f t="shared" si="34"/>
        <v>278</v>
      </c>
      <c r="L187" s="14">
        <f t="shared" si="34"/>
        <v>841</v>
      </c>
      <c r="M187" s="10">
        <f>(1*E187+1.5*F187+2*G187+2.5*H187+3*I187+3.5*J187+4*K187)/L187</f>
        <v>3.2544589774078476</v>
      </c>
      <c r="N187" s="10">
        <f>SQRT((D187*0^2+E187*1^2+F187*1.5^2+G187*2^2+H187*2.5^2+I187*3^2+J187*3.5^2+K187*4^2)/L187-M187^2)</f>
        <v>0.8365504298499824</v>
      </c>
      <c r="O187" s="14">
        <f>SUM(O179:O186)</f>
        <v>47</v>
      </c>
      <c r="P187" s="14">
        <f>SUM(P179:P186)</f>
        <v>15</v>
      </c>
    </row>
    <row r="188" spans="1:16" ht="20.25" customHeight="1">
      <c r="A188" s="3"/>
      <c r="B188" s="2" t="s">
        <v>12</v>
      </c>
      <c r="C188" s="1">
        <f aca="true" t="shared" si="35" ref="C188:L188">C187*100/$C$187</f>
        <v>100</v>
      </c>
      <c r="D188" s="1">
        <f t="shared" si="35"/>
        <v>2.2148394241417497</v>
      </c>
      <c r="E188" s="1">
        <f t="shared" si="35"/>
        <v>1.3289036544850499</v>
      </c>
      <c r="F188" s="1">
        <f t="shared" si="35"/>
        <v>1.2181616832779623</v>
      </c>
      <c r="G188" s="1">
        <f t="shared" si="35"/>
        <v>3.654485049833887</v>
      </c>
      <c r="H188" s="1">
        <f t="shared" si="35"/>
        <v>9.856035437430787</v>
      </c>
      <c r="I188" s="1">
        <f t="shared" si="35"/>
        <v>18.826135105204873</v>
      </c>
      <c r="J188" s="1">
        <f t="shared" si="35"/>
        <v>25.249169435215947</v>
      </c>
      <c r="K188" s="1">
        <f t="shared" si="35"/>
        <v>30.78626799557032</v>
      </c>
      <c r="L188" s="1">
        <f t="shared" si="35"/>
        <v>93.13399778516057</v>
      </c>
      <c r="M188" s="16"/>
      <c r="N188" s="16"/>
      <c r="O188" s="1">
        <f>O187*100/$C$187</f>
        <v>5.2048726467331115</v>
      </c>
      <c r="P188" s="1">
        <f>P187*100/$C$187</f>
        <v>1.6611295681063123</v>
      </c>
    </row>
    <row r="189" spans="1:16" ht="20.25" customHeight="1">
      <c r="A189" s="17"/>
      <c r="B189" s="29" t="s">
        <v>189</v>
      </c>
      <c r="C189"/>
      <c r="D189"/>
      <c r="E189"/>
      <c r="F189"/>
      <c r="G189"/>
      <c r="H189" s="71">
        <f>(E187+F187+G187+H187+I187+J187+K187)*100/L187</f>
        <v>97.6218787158145</v>
      </c>
      <c r="I189" s="71"/>
      <c r="J189" s="18"/>
      <c r="K189" s="18"/>
      <c r="L189" s="18"/>
      <c r="M189" s="23"/>
      <c r="N189" s="23"/>
      <c r="O189" s="18"/>
      <c r="P189" s="18"/>
    </row>
    <row r="190" spans="1:16" ht="20.25" customHeight="1">
      <c r="A190" s="17"/>
      <c r="B190" s="30" t="s">
        <v>190</v>
      </c>
      <c r="C190"/>
      <c r="D190"/>
      <c r="E190"/>
      <c r="F190"/>
      <c r="G190"/>
      <c r="H190" s="71">
        <f>(I187+J187+K187)*100/L187</f>
        <v>80.38049940546968</v>
      </c>
      <c r="I190" s="71"/>
      <c r="J190" s="18"/>
      <c r="K190" s="18"/>
      <c r="L190" s="18"/>
      <c r="M190" s="23"/>
      <c r="N190" s="23"/>
      <c r="O190" s="18"/>
      <c r="P190" s="18"/>
    </row>
    <row r="191" spans="1:16" ht="20.25" customHeight="1">
      <c r="A191" s="17"/>
      <c r="B191" s="19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23"/>
      <c r="N191" s="23"/>
      <c r="O191" s="18"/>
      <c r="P191" s="18"/>
    </row>
    <row r="192" spans="1:16" ht="20.25" customHeight="1">
      <c r="A192" s="17"/>
      <c r="B192" s="19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23"/>
      <c r="N192" s="23"/>
      <c r="O192" s="18"/>
      <c r="P192" s="18"/>
    </row>
    <row r="193" spans="1:16" ht="20.25" customHeight="1">
      <c r="A193" s="17"/>
      <c r="B193" s="19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23"/>
      <c r="N193" s="23"/>
      <c r="O193" s="18"/>
      <c r="P193" s="18"/>
    </row>
    <row r="194" spans="1:16" ht="20.25" customHeight="1">
      <c r="A194" s="17"/>
      <c r="B194" s="19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23"/>
      <c r="N194" s="23"/>
      <c r="O194" s="18"/>
      <c r="P194" s="18"/>
    </row>
    <row r="195" spans="1:16" ht="20.25" customHeight="1">
      <c r="A195" s="17"/>
      <c r="B195" s="19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23"/>
      <c r="N195" s="23"/>
      <c r="O195" s="18"/>
      <c r="P195" s="18"/>
    </row>
    <row r="196" spans="1:16" ht="20.25" customHeight="1">
      <c r="A196" s="17"/>
      <c r="B196" s="19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23"/>
      <c r="N196" s="23"/>
      <c r="O196" s="18"/>
      <c r="P196" s="18"/>
    </row>
    <row r="197" spans="1:16" ht="20.25" customHeight="1">
      <c r="A197" s="17"/>
      <c r="B197" s="19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23"/>
      <c r="N197" s="23"/>
      <c r="O197" s="18"/>
      <c r="P197" s="18"/>
    </row>
    <row r="198" spans="1:16" ht="20.25" customHeight="1">
      <c r="A198" s="17"/>
      <c r="B198" s="19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23"/>
      <c r="N198" s="23"/>
      <c r="O198" s="18"/>
      <c r="P198" s="18"/>
    </row>
    <row r="199" spans="1:16" ht="20.25" customHeight="1">
      <c r="A199" s="17"/>
      <c r="B199" s="19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23"/>
      <c r="N199" s="23"/>
      <c r="O199" s="18"/>
      <c r="P199" s="18"/>
    </row>
    <row r="200" spans="1:16" ht="20.25" customHeight="1">
      <c r="A200" s="17"/>
      <c r="B200" s="19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23"/>
      <c r="N200" s="23"/>
      <c r="O200" s="18"/>
      <c r="P200" s="18"/>
    </row>
    <row r="201" spans="1:16" ht="20.25" customHeight="1">
      <c r="A201" s="17"/>
      <c r="B201" s="19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23"/>
      <c r="N201" s="23"/>
      <c r="O201" s="18"/>
      <c r="P201" s="18"/>
    </row>
    <row r="202" spans="1:16" ht="20.25" customHeight="1">
      <c r="A202" s="17"/>
      <c r="B202" s="19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23"/>
      <c r="N202" s="23"/>
      <c r="O202" s="18"/>
      <c r="P202" s="18"/>
    </row>
    <row r="203" spans="1:16" ht="20.25" customHeight="1">
      <c r="A203" s="17"/>
      <c r="B203" s="19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23"/>
      <c r="N203" s="23"/>
      <c r="O203" s="18"/>
      <c r="P203" s="18"/>
    </row>
    <row r="204" spans="1:16" ht="20.25" customHeight="1">
      <c r="A204" s="17"/>
      <c r="B204" s="22"/>
      <c r="C204" s="20"/>
      <c r="D204" s="20"/>
      <c r="E204" s="20"/>
      <c r="F204" s="20"/>
      <c r="G204" s="20"/>
      <c r="H204" s="20"/>
      <c r="I204" s="20"/>
      <c r="J204" s="20"/>
      <c r="K204" s="20"/>
      <c r="L204" s="19"/>
      <c r="M204" s="21"/>
      <c r="N204" s="21"/>
      <c r="O204" s="19"/>
      <c r="P204" s="19"/>
    </row>
    <row r="205" spans="1:16" ht="20.25" customHeight="1">
      <c r="A205" s="17"/>
      <c r="B205" s="22"/>
      <c r="C205" s="20"/>
      <c r="D205" s="20"/>
      <c r="E205" s="20"/>
      <c r="F205" s="20"/>
      <c r="G205" s="20"/>
      <c r="H205" s="20"/>
      <c r="I205" s="20"/>
      <c r="J205" s="20"/>
      <c r="K205" s="20"/>
      <c r="L205" s="19"/>
      <c r="M205" s="21"/>
      <c r="N205" s="21"/>
      <c r="O205" s="19"/>
      <c r="P205" s="19"/>
    </row>
    <row r="206" spans="1:16" ht="20.25" customHeight="1">
      <c r="A206" s="17"/>
      <c r="B206" s="22"/>
      <c r="C206" s="20"/>
      <c r="D206" s="20"/>
      <c r="E206" s="20"/>
      <c r="F206" s="20"/>
      <c r="G206" s="20"/>
      <c r="H206" s="20"/>
      <c r="I206" s="20"/>
      <c r="J206" s="20"/>
      <c r="K206" s="20"/>
      <c r="L206" s="19"/>
      <c r="M206" s="21"/>
      <c r="N206" s="21"/>
      <c r="O206" s="19"/>
      <c r="P206" s="19"/>
    </row>
    <row r="207" spans="1:16" ht="26.25">
      <c r="A207" s="62" t="s">
        <v>115</v>
      </c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</row>
    <row r="208" spans="1:16" ht="23.25">
      <c r="A208" s="63" t="s">
        <v>164</v>
      </c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</row>
    <row r="209" spans="1:16" ht="33.75" customHeight="1">
      <c r="A209" s="64" t="s">
        <v>0</v>
      </c>
      <c r="B209" s="64" t="s">
        <v>1</v>
      </c>
      <c r="C209" s="65" t="s">
        <v>3</v>
      </c>
      <c r="D209" s="67" t="s">
        <v>4</v>
      </c>
      <c r="E209" s="68"/>
      <c r="F209" s="68"/>
      <c r="G209" s="68"/>
      <c r="H209" s="68"/>
      <c r="I209" s="68"/>
      <c r="J209" s="68"/>
      <c r="K209" s="69"/>
      <c r="L209" s="66" t="s">
        <v>5</v>
      </c>
      <c r="M209" s="70" t="s">
        <v>6</v>
      </c>
      <c r="N209" s="70" t="s">
        <v>7</v>
      </c>
      <c r="O209" s="66" t="s">
        <v>8</v>
      </c>
      <c r="P209" s="66"/>
    </row>
    <row r="210" spans="1:16" ht="21.75">
      <c r="A210" s="64"/>
      <c r="B210" s="64"/>
      <c r="C210" s="65"/>
      <c r="D210" s="2">
        <v>0</v>
      </c>
      <c r="E210" s="2">
        <v>1</v>
      </c>
      <c r="F210" s="2">
        <v>1.5</v>
      </c>
      <c r="G210" s="2">
        <v>2</v>
      </c>
      <c r="H210" s="2">
        <v>2.5</v>
      </c>
      <c r="I210" s="2">
        <v>3</v>
      </c>
      <c r="J210" s="2">
        <v>3.5</v>
      </c>
      <c r="K210" s="2">
        <v>4</v>
      </c>
      <c r="L210" s="66"/>
      <c r="M210" s="70"/>
      <c r="N210" s="70"/>
      <c r="O210" s="2" t="s">
        <v>9</v>
      </c>
      <c r="P210" s="2" t="s">
        <v>10</v>
      </c>
    </row>
    <row r="211" spans="1:16" ht="21.75">
      <c r="A211" s="3" t="s">
        <v>122</v>
      </c>
      <c r="B211" s="3" t="s">
        <v>33</v>
      </c>
      <c r="C211" s="4">
        <f aca="true" t="shared" si="36" ref="C211:C226">SUM(D211:K211,O211:P211)</f>
        <v>358</v>
      </c>
      <c r="D211" s="2">
        <v>4</v>
      </c>
      <c r="E211" s="2">
        <v>11</v>
      </c>
      <c r="F211" s="2">
        <v>21</v>
      </c>
      <c r="G211" s="2">
        <v>27</v>
      </c>
      <c r="H211" s="2">
        <v>41</v>
      </c>
      <c r="I211" s="2">
        <v>61</v>
      </c>
      <c r="J211" s="2">
        <v>75</v>
      </c>
      <c r="K211" s="2">
        <v>118</v>
      </c>
      <c r="L211" s="2">
        <f aca="true" t="shared" si="37" ref="L211:L220">SUM(D211:K211)</f>
        <v>358</v>
      </c>
      <c r="M211" s="5">
        <f aca="true" t="shared" si="38" ref="M211:M220">(1*E211+1.5*F211+2*G211+2.5*H211+3*I211+3.5*J211+4*K211)/L211</f>
        <v>3.118715083798883</v>
      </c>
      <c r="N211" s="5">
        <f aca="true" t="shared" si="39" ref="N211:N220">SQRT((D211*0^2+E211*1^2+F211*1.5^2+G211*2^2+H211*2.5^2+I211*3^2+J211*3.5^2+K211*4^2)/L211-M211^2)</f>
        <v>0.9096082540335687</v>
      </c>
      <c r="O211" s="2">
        <v>0</v>
      </c>
      <c r="P211" s="2">
        <v>0</v>
      </c>
    </row>
    <row r="212" spans="1:16" ht="21.75">
      <c r="A212" s="3" t="s">
        <v>136</v>
      </c>
      <c r="B212" s="8" t="s">
        <v>43</v>
      </c>
      <c r="C212" s="4">
        <f t="shared" si="36"/>
        <v>275</v>
      </c>
      <c r="D212" s="2">
        <v>21</v>
      </c>
      <c r="E212" s="2">
        <v>9</v>
      </c>
      <c r="F212" s="2">
        <v>6</v>
      </c>
      <c r="G212" s="2">
        <v>33</v>
      </c>
      <c r="H212" s="2">
        <v>40</v>
      </c>
      <c r="I212" s="2">
        <v>68</v>
      </c>
      <c r="J212" s="2">
        <v>48</v>
      </c>
      <c r="K212" s="2">
        <v>34</v>
      </c>
      <c r="L212" s="2">
        <f t="shared" si="37"/>
        <v>259</v>
      </c>
      <c r="M212" s="5">
        <f t="shared" si="38"/>
        <v>2.671814671814672</v>
      </c>
      <c r="N212" s="5">
        <f t="shared" si="39"/>
        <v>1.0755338929306941</v>
      </c>
      <c r="O212" s="2">
        <v>2</v>
      </c>
      <c r="P212" s="2">
        <v>14</v>
      </c>
    </row>
    <row r="213" spans="1:16" ht="21.75">
      <c r="A213" s="3" t="s">
        <v>138</v>
      </c>
      <c r="B213" s="8" t="s">
        <v>110</v>
      </c>
      <c r="C213" s="4">
        <f t="shared" si="36"/>
        <v>237</v>
      </c>
      <c r="D213" s="2">
        <v>0</v>
      </c>
      <c r="E213" s="2">
        <v>0</v>
      </c>
      <c r="F213" s="2">
        <v>2</v>
      </c>
      <c r="G213" s="2">
        <v>3</v>
      </c>
      <c r="H213" s="2">
        <v>11</v>
      </c>
      <c r="I213" s="2">
        <v>50</v>
      </c>
      <c r="J213" s="2">
        <v>66</v>
      </c>
      <c r="K213" s="2">
        <v>105</v>
      </c>
      <c r="L213" s="2">
        <f t="shared" si="37"/>
        <v>237</v>
      </c>
      <c r="M213" s="5">
        <f t="shared" si="38"/>
        <v>3.5337552742616034</v>
      </c>
      <c r="N213" s="5">
        <f t="shared" si="39"/>
        <v>0.5205885901493622</v>
      </c>
      <c r="O213" s="2">
        <v>0</v>
      </c>
      <c r="P213" s="2">
        <v>0</v>
      </c>
    </row>
    <row r="214" spans="1:16" ht="21.75">
      <c r="A214" s="3" t="s">
        <v>139</v>
      </c>
      <c r="B214" s="8" t="s">
        <v>111</v>
      </c>
      <c r="C214" s="4">
        <f t="shared" si="36"/>
        <v>29</v>
      </c>
      <c r="D214" s="2">
        <v>0</v>
      </c>
      <c r="E214" s="2">
        <v>0</v>
      </c>
      <c r="F214" s="2">
        <v>0</v>
      </c>
      <c r="G214" s="2">
        <v>1</v>
      </c>
      <c r="H214" s="2">
        <v>0</v>
      </c>
      <c r="I214" s="2">
        <v>0</v>
      </c>
      <c r="J214" s="2">
        <v>1</v>
      </c>
      <c r="K214" s="2">
        <v>27</v>
      </c>
      <c r="L214" s="2">
        <f t="shared" si="37"/>
        <v>29</v>
      </c>
      <c r="M214" s="5">
        <f t="shared" si="38"/>
        <v>3.913793103448276</v>
      </c>
      <c r="N214" s="5">
        <f t="shared" si="39"/>
        <v>0.3729880629790344</v>
      </c>
      <c r="O214" s="2">
        <v>0</v>
      </c>
      <c r="P214" s="2">
        <v>0</v>
      </c>
    </row>
    <row r="215" spans="1:16" ht="21.75">
      <c r="A215" s="3" t="s">
        <v>173</v>
      </c>
      <c r="B215" s="3" t="s">
        <v>175</v>
      </c>
      <c r="C215" s="4">
        <f t="shared" si="36"/>
        <v>15</v>
      </c>
      <c r="D215" s="2">
        <v>1</v>
      </c>
      <c r="E215" s="2">
        <v>1</v>
      </c>
      <c r="F215" s="2">
        <v>1</v>
      </c>
      <c r="G215" s="2">
        <v>1</v>
      </c>
      <c r="H215" s="2">
        <v>0</v>
      </c>
      <c r="I215" s="2">
        <v>1</v>
      </c>
      <c r="J215" s="2">
        <v>3</v>
      </c>
      <c r="K215" s="2">
        <v>7</v>
      </c>
      <c r="L215" s="2">
        <f t="shared" si="37"/>
        <v>15</v>
      </c>
      <c r="M215" s="5">
        <f t="shared" si="38"/>
        <v>3.066666666666667</v>
      </c>
      <c r="N215" s="5">
        <f t="shared" si="39"/>
        <v>1.263153021433094</v>
      </c>
      <c r="O215" s="2">
        <v>0</v>
      </c>
      <c r="P215" s="2">
        <v>0</v>
      </c>
    </row>
    <row r="216" spans="1:16" ht="21.75">
      <c r="A216" s="3" t="s">
        <v>174</v>
      </c>
      <c r="B216" s="3" t="s">
        <v>176</v>
      </c>
      <c r="C216" s="4">
        <f t="shared" si="36"/>
        <v>15</v>
      </c>
      <c r="D216" s="2">
        <v>0</v>
      </c>
      <c r="E216" s="2">
        <v>1</v>
      </c>
      <c r="F216" s="2">
        <v>0</v>
      </c>
      <c r="G216" s="2">
        <v>2</v>
      </c>
      <c r="H216" s="2">
        <v>2</v>
      </c>
      <c r="I216" s="2">
        <v>2</v>
      </c>
      <c r="J216" s="2">
        <v>1</v>
      </c>
      <c r="K216" s="2">
        <v>7</v>
      </c>
      <c r="L216" s="2">
        <f t="shared" si="37"/>
        <v>15</v>
      </c>
      <c r="M216" s="5">
        <f t="shared" si="38"/>
        <v>3.1666666666666665</v>
      </c>
      <c r="N216" s="5">
        <f t="shared" si="39"/>
        <v>0.9428090415820636</v>
      </c>
      <c r="O216" s="2">
        <v>0</v>
      </c>
      <c r="P216" s="2">
        <v>0</v>
      </c>
    </row>
    <row r="217" spans="1:16" ht="21.75">
      <c r="A217" s="3" t="s">
        <v>121</v>
      </c>
      <c r="B217" s="3" t="s">
        <v>32</v>
      </c>
      <c r="C217" s="4">
        <f t="shared" si="36"/>
        <v>13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2</v>
      </c>
      <c r="L217" s="2">
        <f t="shared" si="37"/>
        <v>2</v>
      </c>
      <c r="M217" s="5">
        <f t="shared" si="38"/>
        <v>4</v>
      </c>
      <c r="N217" s="5">
        <f t="shared" si="39"/>
        <v>0</v>
      </c>
      <c r="O217" s="2">
        <v>11</v>
      </c>
      <c r="P217" s="2">
        <v>0</v>
      </c>
    </row>
    <row r="218" spans="1:16" ht="21.75">
      <c r="A218" s="3" t="s">
        <v>146</v>
      </c>
      <c r="B218" s="8" t="s">
        <v>157</v>
      </c>
      <c r="C218" s="4">
        <f t="shared" si="36"/>
        <v>2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2</v>
      </c>
      <c r="L218" s="2">
        <f t="shared" si="37"/>
        <v>2</v>
      </c>
      <c r="M218" s="5">
        <f t="shared" si="38"/>
        <v>4</v>
      </c>
      <c r="N218" s="5">
        <f t="shared" si="39"/>
        <v>0</v>
      </c>
      <c r="O218" s="2">
        <v>0</v>
      </c>
      <c r="P218" s="2">
        <v>0</v>
      </c>
    </row>
    <row r="219" spans="1:16" ht="21.75">
      <c r="A219" s="3" t="s">
        <v>152</v>
      </c>
      <c r="B219" s="26" t="s">
        <v>162</v>
      </c>
      <c r="C219" s="4">
        <f t="shared" si="36"/>
        <v>8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1</v>
      </c>
      <c r="J219" s="2">
        <v>2</v>
      </c>
      <c r="K219" s="2">
        <v>4</v>
      </c>
      <c r="L219" s="2">
        <f t="shared" si="37"/>
        <v>7</v>
      </c>
      <c r="M219" s="5">
        <f t="shared" si="38"/>
        <v>3.7142857142857144</v>
      </c>
      <c r="N219" s="5">
        <f t="shared" si="39"/>
        <v>0.3642156795423418</v>
      </c>
      <c r="O219" s="2">
        <v>1</v>
      </c>
      <c r="P219" s="2">
        <v>0</v>
      </c>
    </row>
    <row r="220" spans="1:16" ht="21.75">
      <c r="A220" s="3" t="s">
        <v>153</v>
      </c>
      <c r="B220" s="26" t="s">
        <v>163</v>
      </c>
      <c r="C220" s="4">
        <f t="shared" si="36"/>
        <v>8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1</v>
      </c>
      <c r="K220" s="2">
        <v>5</v>
      </c>
      <c r="L220" s="2">
        <f t="shared" si="37"/>
        <v>6</v>
      </c>
      <c r="M220" s="5">
        <f t="shared" si="38"/>
        <v>3.9166666666666665</v>
      </c>
      <c r="N220" s="5">
        <f t="shared" si="39"/>
        <v>0.1863389981249851</v>
      </c>
      <c r="O220" s="2">
        <v>2</v>
      </c>
      <c r="P220" s="2">
        <v>0</v>
      </c>
    </row>
    <row r="221" spans="1:16" ht="21.75">
      <c r="A221" s="3" t="s">
        <v>147</v>
      </c>
      <c r="B221" s="8" t="s">
        <v>158</v>
      </c>
      <c r="C221" s="4">
        <f t="shared" si="36"/>
        <v>2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2</v>
      </c>
      <c r="J221" s="2">
        <v>0</v>
      </c>
      <c r="K221" s="2">
        <v>0</v>
      </c>
      <c r="L221" s="2">
        <f aca="true" t="shared" si="40" ref="L221:L226">SUM(D221:K221)</f>
        <v>2</v>
      </c>
      <c r="M221" s="5">
        <f aca="true" t="shared" si="41" ref="M221:M226">(1*E221+1.5*F221+2*G221+2.5*H221+3*I221+3.5*J221+4*K221)/L221</f>
        <v>3</v>
      </c>
      <c r="N221" s="5">
        <f aca="true" t="shared" si="42" ref="N221:N226">SQRT((D221*0^2+E221*1^2+F221*1.5^2+G221*2^2+H221*2.5^2+I221*3^2+J221*3.5^2+K221*4^2)/L221-M221^2)</f>
        <v>0</v>
      </c>
      <c r="O221" s="2">
        <v>0</v>
      </c>
      <c r="P221" s="2">
        <v>0</v>
      </c>
    </row>
    <row r="222" spans="1:16" ht="21.75">
      <c r="A222" s="3" t="s">
        <v>169</v>
      </c>
      <c r="B222" s="3" t="s">
        <v>170</v>
      </c>
      <c r="C222" s="4">
        <f t="shared" si="36"/>
        <v>13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1</v>
      </c>
      <c r="K222" s="2">
        <v>12</v>
      </c>
      <c r="L222" s="2">
        <f t="shared" si="40"/>
        <v>13</v>
      </c>
      <c r="M222" s="5">
        <f t="shared" si="41"/>
        <v>3.9615384615384617</v>
      </c>
      <c r="N222" s="5">
        <f t="shared" si="42"/>
        <v>0.13323467750529444</v>
      </c>
      <c r="O222" s="2">
        <v>0</v>
      </c>
      <c r="P222" s="2">
        <v>0</v>
      </c>
    </row>
    <row r="223" spans="1:16" ht="21.75">
      <c r="A223" s="3" t="s">
        <v>171</v>
      </c>
      <c r="B223" s="3" t="s">
        <v>172</v>
      </c>
      <c r="C223" s="4">
        <f t="shared" si="36"/>
        <v>13</v>
      </c>
      <c r="D223" s="2">
        <v>8</v>
      </c>
      <c r="E223" s="2">
        <v>1</v>
      </c>
      <c r="F223" s="2">
        <v>3</v>
      </c>
      <c r="G223" s="2">
        <v>0</v>
      </c>
      <c r="H223" s="2">
        <v>0</v>
      </c>
      <c r="I223" s="2">
        <v>1</v>
      </c>
      <c r="J223" s="2">
        <v>0</v>
      </c>
      <c r="K223" s="2">
        <v>0</v>
      </c>
      <c r="L223" s="2">
        <f t="shared" si="40"/>
        <v>13</v>
      </c>
      <c r="M223" s="5">
        <f t="shared" si="41"/>
        <v>0.6538461538461539</v>
      </c>
      <c r="N223" s="5">
        <f t="shared" si="42"/>
        <v>0.9278721601396015</v>
      </c>
      <c r="O223" s="2">
        <v>0</v>
      </c>
      <c r="P223" s="2">
        <v>0</v>
      </c>
    </row>
    <row r="224" spans="1:16" ht="21.75">
      <c r="A224" s="3" t="s">
        <v>63</v>
      </c>
      <c r="B224" s="3" t="s">
        <v>31</v>
      </c>
      <c r="C224" s="4">
        <f t="shared" si="36"/>
        <v>357</v>
      </c>
      <c r="D224" s="2">
        <v>4</v>
      </c>
      <c r="E224" s="2">
        <v>8</v>
      </c>
      <c r="F224" s="2">
        <v>4</v>
      </c>
      <c r="G224" s="2">
        <v>8</v>
      </c>
      <c r="H224" s="2">
        <v>10</v>
      </c>
      <c r="I224" s="2">
        <v>29</v>
      </c>
      <c r="J224" s="2">
        <v>17</v>
      </c>
      <c r="K224" s="2">
        <v>277</v>
      </c>
      <c r="L224" s="2">
        <f t="shared" si="40"/>
        <v>357</v>
      </c>
      <c r="M224" s="5">
        <f t="shared" si="41"/>
        <v>3.668067226890756</v>
      </c>
      <c r="N224" s="5">
        <f t="shared" si="42"/>
        <v>0.7658977383571541</v>
      </c>
      <c r="O224" s="2">
        <v>0</v>
      </c>
      <c r="P224" s="2">
        <v>0</v>
      </c>
    </row>
    <row r="225" spans="1:16" ht="21.75">
      <c r="A225" s="3" t="s">
        <v>76</v>
      </c>
      <c r="B225" s="8" t="s">
        <v>42</v>
      </c>
      <c r="C225" s="4">
        <f t="shared" si="36"/>
        <v>275</v>
      </c>
      <c r="D225" s="2">
        <v>9</v>
      </c>
      <c r="E225" s="2">
        <v>0</v>
      </c>
      <c r="F225" s="2">
        <v>4</v>
      </c>
      <c r="G225" s="2">
        <v>4</v>
      </c>
      <c r="H225" s="2">
        <v>9</v>
      </c>
      <c r="I225" s="2">
        <v>6</v>
      </c>
      <c r="J225" s="2">
        <v>31</v>
      </c>
      <c r="K225" s="2">
        <v>212</v>
      </c>
      <c r="L225" s="2">
        <f t="shared" si="40"/>
        <v>275</v>
      </c>
      <c r="M225" s="5">
        <f t="shared" si="41"/>
        <v>3.6763636363636363</v>
      </c>
      <c r="N225" s="5">
        <f t="shared" si="42"/>
        <v>0.8316388281555095</v>
      </c>
      <c r="O225" s="2">
        <v>0</v>
      </c>
      <c r="P225" s="2">
        <v>0</v>
      </c>
    </row>
    <row r="226" spans="1:16" ht="21.75">
      <c r="A226" s="3" t="s">
        <v>98</v>
      </c>
      <c r="B226" s="3" t="s">
        <v>109</v>
      </c>
      <c r="C226" s="4">
        <f t="shared" si="36"/>
        <v>237</v>
      </c>
      <c r="D226" s="2">
        <v>13</v>
      </c>
      <c r="E226" s="2">
        <v>12</v>
      </c>
      <c r="F226" s="2">
        <v>7</v>
      </c>
      <c r="G226" s="2">
        <v>20</v>
      </c>
      <c r="H226" s="2">
        <v>12</v>
      </c>
      <c r="I226" s="2">
        <v>35</v>
      </c>
      <c r="J226" s="2">
        <v>27</v>
      </c>
      <c r="K226" s="2">
        <v>111</v>
      </c>
      <c r="L226" s="2">
        <f t="shared" si="40"/>
        <v>237</v>
      </c>
      <c r="M226" s="5">
        <f t="shared" si="41"/>
        <v>3.1054852320675104</v>
      </c>
      <c r="N226" s="5">
        <f t="shared" si="42"/>
        <v>1.1599193722857857</v>
      </c>
      <c r="O226" s="2">
        <v>0</v>
      </c>
      <c r="P226" s="2">
        <v>0</v>
      </c>
    </row>
    <row r="227" spans="1:16" ht="21.75">
      <c r="A227" s="3"/>
      <c r="B227" s="2" t="s">
        <v>11</v>
      </c>
      <c r="C227" s="14">
        <f aca="true" t="shared" si="43" ref="C227:L227">SUM(C211:C226)</f>
        <v>1857</v>
      </c>
      <c r="D227" s="14">
        <f t="shared" si="43"/>
        <v>60</v>
      </c>
      <c r="E227" s="14">
        <f t="shared" si="43"/>
        <v>43</v>
      </c>
      <c r="F227" s="14">
        <f t="shared" si="43"/>
        <v>48</v>
      </c>
      <c r="G227" s="14">
        <f t="shared" si="43"/>
        <v>99</v>
      </c>
      <c r="H227" s="14">
        <f t="shared" si="43"/>
        <v>125</v>
      </c>
      <c r="I227" s="14">
        <f t="shared" si="43"/>
        <v>256</v>
      </c>
      <c r="J227" s="14">
        <f t="shared" si="43"/>
        <v>273</v>
      </c>
      <c r="K227" s="15">
        <f t="shared" si="43"/>
        <v>923</v>
      </c>
      <c r="L227" s="14">
        <f t="shared" si="43"/>
        <v>1827</v>
      </c>
      <c r="M227" s="10">
        <f>(1*E227+1.5*F227+2*G227+2.5*H227+3*I227+3.5*J227+4*K227)/L227</f>
        <v>3.3065134099616857</v>
      </c>
      <c r="N227" s="10">
        <f>SQRT((D227*0^2+E227*1^2+F227*1.5^2+G227*2^2+H227*2.5^2+I227*3^2+J227*3.5^2+K227*4^2)/L227-M227^2)</f>
        <v>0.9842360361942282</v>
      </c>
      <c r="O227" s="14">
        <f>SUM(O211:O226)</f>
        <v>16</v>
      </c>
      <c r="P227" s="14">
        <f>SUM(P211:P226)</f>
        <v>14</v>
      </c>
    </row>
    <row r="228" spans="1:16" ht="21.75">
      <c r="A228" s="3"/>
      <c r="B228" s="2" t="s">
        <v>12</v>
      </c>
      <c r="C228" s="1">
        <f aca="true" t="shared" si="44" ref="C228:L228">C227*100/$C$227</f>
        <v>100</v>
      </c>
      <c r="D228" s="1">
        <f t="shared" si="44"/>
        <v>3.231017770597738</v>
      </c>
      <c r="E228" s="1">
        <f t="shared" si="44"/>
        <v>2.3155627355950457</v>
      </c>
      <c r="F228" s="1">
        <f t="shared" si="44"/>
        <v>2.5848142164781907</v>
      </c>
      <c r="G228" s="1">
        <f t="shared" si="44"/>
        <v>5.331179321486268</v>
      </c>
      <c r="H228" s="1">
        <f t="shared" si="44"/>
        <v>6.731287022078622</v>
      </c>
      <c r="I228" s="1">
        <f t="shared" si="44"/>
        <v>13.785675821217017</v>
      </c>
      <c r="J228" s="1">
        <f t="shared" si="44"/>
        <v>14.70113085621971</v>
      </c>
      <c r="K228" s="1">
        <f t="shared" si="44"/>
        <v>49.70382337102854</v>
      </c>
      <c r="L228" s="1">
        <f t="shared" si="44"/>
        <v>98.38449111470113</v>
      </c>
      <c r="M228" s="16"/>
      <c r="N228" s="16"/>
      <c r="O228" s="1">
        <f>O227*100/$C$227</f>
        <v>0.8616047388260636</v>
      </c>
      <c r="P228" s="1">
        <f>P227*100/$C$227</f>
        <v>0.7539041464728056</v>
      </c>
    </row>
    <row r="229" spans="1:16" ht="21.75">
      <c r="A229" s="17"/>
      <c r="B229" s="29" t="s">
        <v>189</v>
      </c>
      <c r="C229"/>
      <c r="D229"/>
      <c r="E229"/>
      <c r="F229"/>
      <c r="G229"/>
      <c r="H229" s="71">
        <f>(E227+F227+G227+H227+I227+J227+K227)*100/L227</f>
        <v>96.71592775041051</v>
      </c>
      <c r="I229" s="71"/>
      <c r="J229" s="18"/>
      <c r="K229" s="18"/>
      <c r="L229" s="18"/>
      <c r="M229" s="23"/>
      <c r="N229" s="23"/>
      <c r="O229" s="18"/>
      <c r="P229" s="18"/>
    </row>
    <row r="230" spans="1:16" ht="21.75">
      <c r="A230" s="17"/>
      <c r="B230" s="30" t="s">
        <v>190</v>
      </c>
      <c r="C230"/>
      <c r="D230"/>
      <c r="E230"/>
      <c r="F230"/>
      <c r="G230"/>
      <c r="H230" s="71">
        <f>(I227+J227+K227)*100/L227</f>
        <v>79.47454844006567</v>
      </c>
      <c r="I230" s="71"/>
      <c r="J230" s="18"/>
      <c r="K230" s="18"/>
      <c r="L230" s="18"/>
      <c r="M230" s="23"/>
      <c r="N230" s="23"/>
      <c r="O230" s="18"/>
      <c r="P230" s="18"/>
    </row>
    <row r="231" spans="1:16" ht="21.75">
      <c r="A231" s="17"/>
      <c r="B231" s="19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23"/>
      <c r="N231" s="23"/>
      <c r="O231" s="18"/>
      <c r="P231" s="18"/>
    </row>
    <row r="232" spans="1:16" ht="21.75">
      <c r="A232" s="17"/>
      <c r="B232" s="19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23"/>
      <c r="N232" s="23"/>
      <c r="O232" s="18"/>
      <c r="P232" s="18"/>
    </row>
    <row r="233" spans="1:16" ht="21.75">
      <c r="A233" s="17"/>
      <c r="B233" s="19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23"/>
      <c r="N233" s="23"/>
      <c r="O233" s="18"/>
      <c r="P233" s="18"/>
    </row>
    <row r="234" spans="1:16" ht="21.75">
      <c r="A234" s="17"/>
      <c r="B234" s="19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23"/>
      <c r="N234" s="23"/>
      <c r="O234" s="18"/>
      <c r="P234" s="18"/>
    </row>
    <row r="235" spans="1:16" ht="21.75">
      <c r="A235" s="17"/>
      <c r="B235" s="19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23"/>
      <c r="N235" s="23"/>
      <c r="O235" s="18"/>
      <c r="P235" s="18"/>
    </row>
    <row r="236" spans="1:16" ht="21.75">
      <c r="A236" s="17"/>
      <c r="B236" s="19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23"/>
      <c r="N236" s="23"/>
      <c r="O236" s="18"/>
      <c r="P236" s="18"/>
    </row>
    <row r="237" spans="1:16" ht="21.75">
      <c r="A237" s="17"/>
      <c r="B237" s="19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23"/>
      <c r="N237" s="23"/>
      <c r="O237" s="18"/>
      <c r="P237" s="18"/>
    </row>
    <row r="238" spans="1:16" ht="21.75">
      <c r="A238" s="17"/>
      <c r="B238" s="19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23"/>
      <c r="N238" s="23"/>
      <c r="O238" s="18"/>
      <c r="P238" s="18"/>
    </row>
    <row r="239" spans="1:16" ht="21.75">
      <c r="A239" s="17"/>
      <c r="B239" s="19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23"/>
      <c r="N239" s="23"/>
      <c r="O239" s="18"/>
      <c r="P239" s="18"/>
    </row>
    <row r="240" spans="1:16" ht="21.75">
      <c r="A240" s="17"/>
      <c r="B240" s="19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23"/>
      <c r="N240" s="23"/>
      <c r="O240" s="18"/>
      <c r="P240" s="18"/>
    </row>
    <row r="241" spans="1:16" ht="21.75">
      <c r="A241" s="17"/>
      <c r="B241" s="19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23"/>
      <c r="N241" s="23"/>
      <c r="O241" s="18"/>
      <c r="P241" s="18"/>
    </row>
    <row r="242" spans="1:16" ht="21.75">
      <c r="A242" s="17"/>
      <c r="B242" s="19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23"/>
      <c r="N242" s="23"/>
      <c r="O242" s="18"/>
      <c r="P242" s="18"/>
    </row>
    <row r="243" spans="1:16" ht="21.75">
      <c r="A243" s="17"/>
      <c r="B243" s="19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23"/>
      <c r="N243" s="23"/>
      <c r="O243" s="18"/>
      <c r="P243" s="18"/>
    </row>
    <row r="244" spans="1:16" ht="26.25">
      <c r="A244" s="62" t="s">
        <v>50</v>
      </c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</row>
    <row r="245" spans="1:16" ht="23.25">
      <c r="A245" s="63" t="s">
        <v>164</v>
      </c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</row>
    <row r="246" spans="1:16" ht="30.75" customHeight="1">
      <c r="A246" s="64" t="s">
        <v>0</v>
      </c>
      <c r="B246" s="64" t="s">
        <v>1</v>
      </c>
      <c r="C246" s="65" t="s">
        <v>3</v>
      </c>
      <c r="D246" s="67" t="s">
        <v>4</v>
      </c>
      <c r="E246" s="68"/>
      <c r="F246" s="68"/>
      <c r="G246" s="68"/>
      <c r="H246" s="68"/>
      <c r="I246" s="68"/>
      <c r="J246" s="68"/>
      <c r="K246" s="69"/>
      <c r="L246" s="66" t="s">
        <v>5</v>
      </c>
      <c r="M246" s="70" t="s">
        <v>6</v>
      </c>
      <c r="N246" s="70" t="s">
        <v>7</v>
      </c>
      <c r="O246" s="66" t="s">
        <v>8</v>
      </c>
      <c r="P246" s="66"/>
    </row>
    <row r="247" spans="1:16" ht="21.75">
      <c r="A247" s="64"/>
      <c r="B247" s="64"/>
      <c r="C247" s="65"/>
      <c r="D247" s="2">
        <v>0</v>
      </c>
      <c r="E247" s="2">
        <v>1</v>
      </c>
      <c r="F247" s="2">
        <v>1.5</v>
      </c>
      <c r="G247" s="2">
        <v>2</v>
      </c>
      <c r="H247" s="2">
        <v>2.5</v>
      </c>
      <c r="I247" s="2">
        <v>3</v>
      </c>
      <c r="J247" s="2">
        <v>3.5</v>
      </c>
      <c r="K247" s="2">
        <v>4</v>
      </c>
      <c r="L247" s="66"/>
      <c r="M247" s="70"/>
      <c r="N247" s="70"/>
      <c r="O247" s="2" t="s">
        <v>9</v>
      </c>
      <c r="P247" s="2" t="s">
        <v>10</v>
      </c>
    </row>
    <row r="248" spans="1:16" ht="20.25" customHeight="1">
      <c r="A248" s="3" t="s">
        <v>64</v>
      </c>
      <c r="B248" s="8" t="s">
        <v>34</v>
      </c>
      <c r="C248" s="4">
        <f aca="true" t="shared" si="45" ref="C248:C255">SUM(D248:K248,O248:P248)</f>
        <v>138</v>
      </c>
      <c r="D248" s="2">
        <v>20</v>
      </c>
      <c r="E248" s="2">
        <v>14</v>
      </c>
      <c r="F248" s="2">
        <v>10</v>
      </c>
      <c r="G248" s="2">
        <v>14</v>
      </c>
      <c r="H248" s="2">
        <v>14</v>
      </c>
      <c r="I248" s="2">
        <v>16</v>
      </c>
      <c r="J248" s="2">
        <v>15</v>
      </c>
      <c r="K248" s="2">
        <v>35</v>
      </c>
      <c r="L248" s="2">
        <f aca="true" t="shared" si="46" ref="L248:L255">SUM(D248:K248)</f>
        <v>138</v>
      </c>
      <c r="M248" s="5">
        <f aca="true" t="shared" si="47" ref="M248:M255">(1*E248+1.5*F248+2*G248+2.5*H248+3*I248+3.5*J248+4*K248)/L248</f>
        <v>2.4094202898550723</v>
      </c>
      <c r="N248" s="5">
        <f aca="true" t="shared" si="48" ref="N248:N255">SQRT((D248*0^2+E248*1^2+F248*1.5^2+G248*2^2+H248*2.5^2+I248*3^2+J248*3.5^2+K248*4^2)/L248-M248^2)</f>
        <v>1.389968599434681</v>
      </c>
      <c r="O248" s="2">
        <v>0</v>
      </c>
      <c r="P248" s="2">
        <v>0</v>
      </c>
    </row>
    <row r="249" spans="1:16" ht="20.25" customHeight="1">
      <c r="A249" s="3" t="s">
        <v>77</v>
      </c>
      <c r="B249" s="8" t="s">
        <v>44</v>
      </c>
      <c r="C249" s="4">
        <f t="shared" si="45"/>
        <v>112</v>
      </c>
      <c r="D249" s="2">
        <v>16</v>
      </c>
      <c r="E249" s="2">
        <v>30</v>
      </c>
      <c r="F249" s="2">
        <v>4</v>
      </c>
      <c r="G249" s="2">
        <v>10</v>
      </c>
      <c r="H249" s="2">
        <v>10</v>
      </c>
      <c r="I249" s="2">
        <v>13</v>
      </c>
      <c r="J249" s="2">
        <v>22</v>
      </c>
      <c r="K249" s="2">
        <v>6</v>
      </c>
      <c r="L249" s="2">
        <f t="shared" si="46"/>
        <v>111</v>
      </c>
      <c r="M249" s="5">
        <f t="shared" si="47"/>
        <v>1.990990990990991</v>
      </c>
      <c r="N249" s="5">
        <f t="shared" si="48"/>
        <v>1.2874690269728175</v>
      </c>
      <c r="O249" s="2">
        <v>1</v>
      </c>
      <c r="P249" s="2">
        <v>0</v>
      </c>
    </row>
    <row r="250" spans="1:16" ht="20.25" customHeight="1">
      <c r="A250" s="3" t="s">
        <v>78</v>
      </c>
      <c r="B250" s="8" t="s">
        <v>15</v>
      </c>
      <c r="C250" s="4">
        <f t="shared" si="45"/>
        <v>111</v>
      </c>
      <c r="D250" s="2">
        <v>6</v>
      </c>
      <c r="E250" s="2">
        <v>9</v>
      </c>
      <c r="F250" s="2">
        <v>15</v>
      </c>
      <c r="G250" s="2">
        <v>11</v>
      </c>
      <c r="H250" s="2">
        <v>19</v>
      </c>
      <c r="I250" s="2">
        <v>20</v>
      </c>
      <c r="J250" s="2">
        <v>10</v>
      </c>
      <c r="K250" s="2">
        <v>21</v>
      </c>
      <c r="L250" s="2">
        <f t="shared" si="46"/>
        <v>111</v>
      </c>
      <c r="M250" s="5">
        <f t="shared" si="47"/>
        <v>2.5225225225225225</v>
      </c>
      <c r="N250" s="5">
        <f t="shared" si="48"/>
        <v>1.1137700512090514</v>
      </c>
      <c r="O250" s="2">
        <v>0</v>
      </c>
      <c r="P250" s="2">
        <v>0</v>
      </c>
    </row>
    <row r="251" spans="1:16" ht="20.25" customHeight="1">
      <c r="A251" s="3" t="s">
        <v>99</v>
      </c>
      <c r="B251" s="8" t="s">
        <v>141</v>
      </c>
      <c r="C251" s="4">
        <f t="shared" si="45"/>
        <v>70</v>
      </c>
      <c r="D251" s="2">
        <v>22</v>
      </c>
      <c r="E251" s="2">
        <v>17</v>
      </c>
      <c r="F251" s="2">
        <v>12</v>
      </c>
      <c r="G251" s="2">
        <v>15</v>
      </c>
      <c r="H251" s="2">
        <v>2</v>
      </c>
      <c r="I251" s="2">
        <v>2</v>
      </c>
      <c r="J251" s="2">
        <v>0</v>
      </c>
      <c r="K251" s="2">
        <v>0</v>
      </c>
      <c r="L251" s="2">
        <f t="shared" si="46"/>
        <v>70</v>
      </c>
      <c r="M251" s="5">
        <f t="shared" si="47"/>
        <v>1.0857142857142856</v>
      </c>
      <c r="N251" s="5">
        <f t="shared" si="48"/>
        <v>0.86177320753461</v>
      </c>
      <c r="O251" s="2">
        <v>0</v>
      </c>
      <c r="P251" s="2">
        <v>0</v>
      </c>
    </row>
    <row r="252" spans="1:16" ht="20.25" customHeight="1">
      <c r="A252" s="3" t="s">
        <v>140</v>
      </c>
      <c r="B252" s="8" t="s">
        <v>142</v>
      </c>
      <c r="C252" s="4">
        <f t="shared" si="45"/>
        <v>70</v>
      </c>
      <c r="D252" s="2">
        <v>0</v>
      </c>
      <c r="E252" s="2">
        <v>13</v>
      </c>
      <c r="F252" s="2">
        <v>11</v>
      </c>
      <c r="G252" s="2">
        <v>22</v>
      </c>
      <c r="H252" s="2">
        <v>16</v>
      </c>
      <c r="I252" s="2">
        <v>6</v>
      </c>
      <c r="J252" s="2">
        <v>2</v>
      </c>
      <c r="K252" s="2">
        <v>0</v>
      </c>
      <c r="L252" s="2">
        <f t="shared" si="46"/>
        <v>70</v>
      </c>
      <c r="M252" s="5">
        <f t="shared" si="47"/>
        <v>1.9785714285714286</v>
      </c>
      <c r="N252" s="5">
        <f t="shared" si="48"/>
        <v>0.6570263871941426</v>
      </c>
      <c r="O252" s="2">
        <v>0</v>
      </c>
      <c r="P252" s="2">
        <v>0</v>
      </c>
    </row>
    <row r="253" spans="1:16" ht="20.25" customHeight="1">
      <c r="A253" s="3" t="s">
        <v>65</v>
      </c>
      <c r="B253" s="8" t="s">
        <v>35</v>
      </c>
      <c r="C253" s="4">
        <f t="shared" si="45"/>
        <v>356</v>
      </c>
      <c r="D253" s="2">
        <v>61</v>
      </c>
      <c r="E253" s="2">
        <v>34</v>
      </c>
      <c r="F253" s="2">
        <v>24</v>
      </c>
      <c r="G253" s="2">
        <v>31</v>
      </c>
      <c r="H253" s="2">
        <v>38</v>
      </c>
      <c r="I253" s="2">
        <v>35</v>
      </c>
      <c r="J253" s="2">
        <v>38</v>
      </c>
      <c r="K253" s="2">
        <v>95</v>
      </c>
      <c r="L253" s="2">
        <f t="shared" si="46"/>
        <v>356</v>
      </c>
      <c r="M253" s="5">
        <f t="shared" si="47"/>
        <v>2.3735955056179776</v>
      </c>
      <c r="N253" s="5">
        <f t="shared" si="48"/>
        <v>1.4459472593541345</v>
      </c>
      <c r="O253" s="2">
        <v>0</v>
      </c>
      <c r="P253" s="2">
        <v>0</v>
      </c>
    </row>
    <row r="254" spans="1:16" ht="20.25" customHeight="1">
      <c r="A254" s="3" t="s">
        <v>79</v>
      </c>
      <c r="B254" s="3" t="s">
        <v>87</v>
      </c>
      <c r="C254" s="4">
        <f t="shared" si="45"/>
        <v>274</v>
      </c>
      <c r="D254" s="2">
        <v>0</v>
      </c>
      <c r="E254" s="2">
        <v>18</v>
      </c>
      <c r="F254" s="2">
        <v>43</v>
      </c>
      <c r="G254" s="2">
        <v>47</v>
      </c>
      <c r="H254" s="2">
        <v>48</v>
      </c>
      <c r="I254" s="2">
        <v>48</v>
      </c>
      <c r="J254" s="2">
        <v>36</v>
      </c>
      <c r="K254" s="2">
        <v>27</v>
      </c>
      <c r="L254" s="2">
        <f t="shared" si="46"/>
        <v>267</v>
      </c>
      <c r="M254" s="5">
        <f t="shared" si="47"/>
        <v>2.5262172284644193</v>
      </c>
      <c r="N254" s="5">
        <f t="shared" si="48"/>
        <v>0.8737033825915232</v>
      </c>
      <c r="O254" s="2">
        <v>0</v>
      </c>
      <c r="P254" s="2">
        <v>7</v>
      </c>
    </row>
    <row r="255" spans="1:16" ht="20.25" customHeight="1">
      <c r="A255" s="3" t="s">
        <v>100</v>
      </c>
      <c r="B255" s="3" t="s">
        <v>108</v>
      </c>
      <c r="C255" s="4">
        <f t="shared" si="45"/>
        <v>238</v>
      </c>
      <c r="D255" s="2">
        <v>22</v>
      </c>
      <c r="E255" s="2">
        <v>17</v>
      </c>
      <c r="F255" s="2">
        <v>25</v>
      </c>
      <c r="G255" s="2">
        <v>19</v>
      </c>
      <c r="H255" s="2">
        <v>22</v>
      </c>
      <c r="I255" s="2">
        <v>60</v>
      </c>
      <c r="J255" s="2">
        <v>52</v>
      </c>
      <c r="K255" s="2">
        <v>19</v>
      </c>
      <c r="L255" s="2">
        <f t="shared" si="46"/>
        <v>236</v>
      </c>
      <c r="M255" s="5">
        <f t="shared" si="47"/>
        <v>2.4809322033898304</v>
      </c>
      <c r="N255" s="5">
        <f t="shared" si="48"/>
        <v>1.1556130424489837</v>
      </c>
      <c r="O255" s="2">
        <v>2</v>
      </c>
      <c r="P255" s="2">
        <v>0</v>
      </c>
    </row>
    <row r="256" spans="1:16" ht="21.75">
      <c r="A256" s="3"/>
      <c r="B256" s="8"/>
      <c r="C256" s="4"/>
      <c r="D256" s="4"/>
      <c r="E256" s="4"/>
      <c r="F256" s="4"/>
      <c r="G256" s="4"/>
      <c r="H256" s="4"/>
      <c r="I256" s="4"/>
      <c r="J256" s="4"/>
      <c r="K256" s="4"/>
      <c r="L256" s="2"/>
      <c r="M256" s="5"/>
      <c r="N256" s="5"/>
      <c r="O256" s="2"/>
      <c r="P256" s="2"/>
    </row>
    <row r="257" spans="1:16" ht="21.75">
      <c r="A257" s="3"/>
      <c r="B257" s="2" t="s">
        <v>11</v>
      </c>
      <c r="C257" s="14">
        <f>SUM(C248:C256)</f>
        <v>1369</v>
      </c>
      <c r="D257" s="14">
        <f aca="true" t="shared" si="49" ref="D257:L257">SUM(D248:D256)</f>
        <v>147</v>
      </c>
      <c r="E257" s="14">
        <f t="shared" si="49"/>
        <v>152</v>
      </c>
      <c r="F257" s="14">
        <f t="shared" si="49"/>
        <v>144</v>
      </c>
      <c r="G257" s="14">
        <f t="shared" si="49"/>
        <v>169</v>
      </c>
      <c r="H257" s="14">
        <f t="shared" si="49"/>
        <v>169</v>
      </c>
      <c r="I257" s="14">
        <f t="shared" si="49"/>
        <v>200</v>
      </c>
      <c r="J257" s="14">
        <f t="shared" si="49"/>
        <v>175</v>
      </c>
      <c r="K257" s="14">
        <f t="shared" si="49"/>
        <v>203</v>
      </c>
      <c r="L257" s="14">
        <f t="shared" si="49"/>
        <v>1359</v>
      </c>
      <c r="M257" s="10">
        <f>(1*E257+1.5*F257+2*G257+2.5*H257+3*I257+3.5*J257+4*K257)/L257</f>
        <v>2.3200883002207506</v>
      </c>
      <c r="N257" s="10">
        <f>SQRT((D257*0^2+E257*1^2+F257*1.5^2+G257*2^2+H257*2.5^2+I257*3^2+J257*3.5^2+K257*4^2)/L257-M257^2)</f>
        <v>1.2385640494696615</v>
      </c>
      <c r="O257" s="14">
        <f>SUM(O248:O256)</f>
        <v>3</v>
      </c>
      <c r="P257" s="14">
        <f>SUM(P248:P256)</f>
        <v>7</v>
      </c>
    </row>
    <row r="258" spans="1:16" ht="21.75">
      <c r="A258" s="3"/>
      <c r="B258" s="2" t="s">
        <v>12</v>
      </c>
      <c r="C258" s="1">
        <f>C257*100/$C$257</f>
        <v>100</v>
      </c>
      <c r="D258" s="1">
        <f aca="true" t="shared" si="50" ref="D258:L258">D257*100/$C$257</f>
        <v>10.737764791818845</v>
      </c>
      <c r="E258" s="1">
        <f t="shared" si="50"/>
        <v>11.10299488677867</v>
      </c>
      <c r="F258" s="1">
        <f t="shared" si="50"/>
        <v>10.51862673484295</v>
      </c>
      <c r="G258" s="1">
        <f t="shared" si="50"/>
        <v>12.344777209642075</v>
      </c>
      <c r="H258" s="1">
        <f t="shared" si="50"/>
        <v>12.344777209642075</v>
      </c>
      <c r="I258" s="1">
        <f t="shared" si="50"/>
        <v>14.609203798392988</v>
      </c>
      <c r="J258" s="1">
        <f t="shared" si="50"/>
        <v>12.783053323593863</v>
      </c>
      <c r="K258" s="1">
        <f t="shared" si="50"/>
        <v>14.828341855368883</v>
      </c>
      <c r="L258" s="1">
        <f t="shared" si="50"/>
        <v>99.26953981008035</v>
      </c>
      <c r="M258" s="16"/>
      <c r="N258" s="16"/>
      <c r="O258" s="1">
        <f>O257*100/$C$257</f>
        <v>0.2191380569758948</v>
      </c>
      <c r="P258" s="1">
        <f>P257*100/$C$257</f>
        <v>0.5113221329437546</v>
      </c>
    </row>
    <row r="259" spans="2:9" ht="21.75">
      <c r="B259" s="29" t="s">
        <v>189</v>
      </c>
      <c r="C259"/>
      <c r="D259"/>
      <c r="E259"/>
      <c r="F259"/>
      <c r="G259"/>
      <c r="H259" s="71">
        <f>(E257+F257+G257+H257+I257+J257+K257)*100/L257</f>
        <v>89.1832229580574</v>
      </c>
      <c r="I259" s="71"/>
    </row>
    <row r="260" spans="2:9" ht="21.75">
      <c r="B260" s="30" t="s">
        <v>190</v>
      </c>
      <c r="C260"/>
      <c r="D260"/>
      <c r="E260"/>
      <c r="F260"/>
      <c r="G260"/>
      <c r="H260" s="71">
        <f>(I257+J257+K257)*100/L257</f>
        <v>42.531272994849154</v>
      </c>
      <c r="I260" s="71"/>
    </row>
  </sheetData>
  <mergeCells count="96">
    <mergeCell ref="O209:P209"/>
    <mergeCell ref="D3:K3"/>
    <mergeCell ref="A137:P137"/>
    <mergeCell ref="A207:P207"/>
    <mergeCell ref="A208:P208"/>
    <mergeCell ref="A34:P34"/>
    <mergeCell ref="A35:A36"/>
    <mergeCell ref="B35:B36"/>
    <mergeCell ref="C35:C36"/>
    <mergeCell ref="D35:K35"/>
    <mergeCell ref="A1:P1"/>
    <mergeCell ref="A2:P2"/>
    <mergeCell ref="A209:A210"/>
    <mergeCell ref="B209:B210"/>
    <mergeCell ref="C209:C210"/>
    <mergeCell ref="D209:K209"/>
    <mergeCell ref="M209:M210"/>
    <mergeCell ref="N209:N210"/>
    <mergeCell ref="L209:L210"/>
    <mergeCell ref="A33:P33"/>
    <mergeCell ref="L35:L36"/>
    <mergeCell ref="M35:M36"/>
    <mergeCell ref="N35:N36"/>
    <mergeCell ref="O35:P35"/>
    <mergeCell ref="A138:P138"/>
    <mergeCell ref="M3:M4"/>
    <mergeCell ref="N3:N4"/>
    <mergeCell ref="O3:P3"/>
    <mergeCell ref="A3:A4"/>
    <mergeCell ref="B3:B4"/>
    <mergeCell ref="C3:C4"/>
    <mergeCell ref="L3:L4"/>
    <mergeCell ref="L67:L68"/>
    <mergeCell ref="M67:M68"/>
    <mergeCell ref="A139:A140"/>
    <mergeCell ref="B139:B140"/>
    <mergeCell ref="C139:C140"/>
    <mergeCell ref="D139:K139"/>
    <mergeCell ref="L139:L140"/>
    <mergeCell ref="M139:M140"/>
    <mergeCell ref="N139:N140"/>
    <mergeCell ref="O139:P139"/>
    <mergeCell ref="N67:N68"/>
    <mergeCell ref="O67:P67"/>
    <mergeCell ref="A175:P175"/>
    <mergeCell ref="A176:P176"/>
    <mergeCell ref="L104:L105"/>
    <mergeCell ref="M104:M105"/>
    <mergeCell ref="N104:N105"/>
    <mergeCell ref="O104:P104"/>
    <mergeCell ref="A67:A68"/>
    <mergeCell ref="B67:B68"/>
    <mergeCell ref="N177:N178"/>
    <mergeCell ref="O177:P177"/>
    <mergeCell ref="A177:A178"/>
    <mergeCell ref="B177:B178"/>
    <mergeCell ref="C177:C178"/>
    <mergeCell ref="D177:K177"/>
    <mergeCell ref="L246:L247"/>
    <mergeCell ref="M246:M247"/>
    <mergeCell ref="N246:N247"/>
    <mergeCell ref="O246:P246"/>
    <mergeCell ref="A246:A247"/>
    <mergeCell ref="B246:B247"/>
    <mergeCell ref="C246:C247"/>
    <mergeCell ref="D246:K246"/>
    <mergeCell ref="A244:P244"/>
    <mergeCell ref="A245:P245"/>
    <mergeCell ref="A102:P102"/>
    <mergeCell ref="A103:P103"/>
    <mergeCell ref="A104:A105"/>
    <mergeCell ref="B104:B105"/>
    <mergeCell ref="C104:C105"/>
    <mergeCell ref="D104:K104"/>
    <mergeCell ref="L177:L178"/>
    <mergeCell ref="M177:M178"/>
    <mergeCell ref="H15:I15"/>
    <mergeCell ref="H16:I16"/>
    <mergeCell ref="H157:I157"/>
    <mergeCell ref="H158:I158"/>
    <mergeCell ref="H83:I83"/>
    <mergeCell ref="H84:I84"/>
    <mergeCell ref="A65:P65"/>
    <mergeCell ref="A66:P66"/>
    <mergeCell ref="H48:I48"/>
    <mergeCell ref="H49:I49"/>
    <mergeCell ref="C67:C68"/>
    <mergeCell ref="D67:K67"/>
    <mergeCell ref="H259:I259"/>
    <mergeCell ref="H260:I260"/>
    <mergeCell ref="H189:I189"/>
    <mergeCell ref="H190:I190"/>
    <mergeCell ref="H119:I119"/>
    <mergeCell ref="H120:I120"/>
    <mergeCell ref="H229:I229"/>
    <mergeCell ref="H230:I230"/>
  </mergeCells>
  <printOptions horizontalCentered="1"/>
  <pageMargins left="0.5511811023622047" right="0.35433070866141736" top="0.5905511811023623" bottom="0.3937007874015748" header="0.11811023622047245" footer="0.11811023622047245"/>
  <pageSetup horizontalDpi="600" verticalDpi="600" orientation="portrait" paperSize="9" scale="99" r:id="rId2"/>
  <rowBreaks count="7" manualBreakCount="7">
    <brk id="32" max="15" man="1"/>
    <brk id="64" max="255" man="1"/>
    <brk id="101" max="255" man="1"/>
    <brk id="136" max="255" man="1"/>
    <brk id="174" max="15" man="1"/>
    <brk id="206" max="255" man="1"/>
    <brk id="243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5"/>
  <sheetViews>
    <sheetView view="pageBreakPreview" zoomScaleSheetLayoutView="100" workbookViewId="0" topLeftCell="A247">
      <selection activeCell="C19" sqref="C19"/>
    </sheetView>
  </sheetViews>
  <sheetFormatPr defaultColWidth="9.140625" defaultRowHeight="21.75"/>
  <cols>
    <col min="2" max="2" width="8.140625" style="0" customWidth="1"/>
    <col min="3" max="3" width="22.421875" style="0" customWidth="1"/>
    <col min="4" max="4" width="4.140625" style="6" bestFit="1" customWidth="1"/>
    <col min="5" max="5" width="10.00390625" style="37" customWidth="1"/>
    <col min="6" max="13" width="5.421875" style="6" customWidth="1"/>
    <col min="14" max="14" width="9.140625" style="6" customWidth="1"/>
    <col min="15" max="16" width="7.421875" style="6" customWidth="1"/>
    <col min="17" max="18" width="6.7109375" style="6" customWidth="1"/>
  </cols>
  <sheetData>
    <row r="1" spans="2:18" ht="23.25">
      <c r="B1" s="35"/>
      <c r="C1" s="36" t="s">
        <v>496</v>
      </c>
      <c r="R1" s="38"/>
    </row>
    <row r="2" spans="1:18" ht="21.75">
      <c r="A2" s="72" t="s">
        <v>215</v>
      </c>
      <c r="B2" s="72" t="s">
        <v>0</v>
      </c>
      <c r="C2" s="72" t="s">
        <v>1</v>
      </c>
      <c r="D2" s="72" t="s">
        <v>216</v>
      </c>
      <c r="E2" s="57" t="s">
        <v>217</v>
      </c>
      <c r="F2" s="67" t="s">
        <v>218</v>
      </c>
      <c r="G2" s="68"/>
      <c r="H2" s="68"/>
      <c r="I2" s="68"/>
      <c r="J2" s="68"/>
      <c r="K2" s="68"/>
      <c r="L2" s="68"/>
      <c r="M2" s="69"/>
      <c r="N2" s="72" t="s">
        <v>219</v>
      </c>
      <c r="O2" s="72" t="s">
        <v>6</v>
      </c>
      <c r="P2" s="72" t="s">
        <v>7</v>
      </c>
      <c r="Q2" s="73" t="s">
        <v>220</v>
      </c>
      <c r="R2" s="73"/>
    </row>
    <row r="3" spans="1:18" ht="21.75">
      <c r="A3" s="72"/>
      <c r="B3" s="72"/>
      <c r="C3" s="72"/>
      <c r="D3" s="72"/>
      <c r="E3" s="57"/>
      <c r="F3" s="2">
        <v>0</v>
      </c>
      <c r="G3" s="2">
        <v>1</v>
      </c>
      <c r="H3" s="2">
        <v>1.5</v>
      </c>
      <c r="I3" s="2">
        <v>2</v>
      </c>
      <c r="J3" s="2">
        <v>2.5</v>
      </c>
      <c r="K3" s="2">
        <v>3</v>
      </c>
      <c r="L3" s="2">
        <v>3.5</v>
      </c>
      <c r="M3" s="2">
        <v>4</v>
      </c>
      <c r="N3" s="72"/>
      <c r="O3" s="72"/>
      <c r="P3" s="72"/>
      <c r="Q3" s="2" t="s">
        <v>9</v>
      </c>
      <c r="R3" s="5" t="s">
        <v>10</v>
      </c>
    </row>
    <row r="4" spans="1:18" ht="21.75">
      <c r="A4" s="58" t="s">
        <v>221</v>
      </c>
      <c r="B4" s="3" t="s">
        <v>222</v>
      </c>
      <c r="C4" s="8" t="s">
        <v>19</v>
      </c>
      <c r="D4" s="2">
        <v>3</v>
      </c>
      <c r="E4" s="14">
        <f>SUM(Q4:R4,F4:M4)</f>
        <v>429</v>
      </c>
      <c r="F4" s="2">
        <v>18</v>
      </c>
      <c r="G4" s="2">
        <v>30</v>
      </c>
      <c r="H4" s="2">
        <v>65</v>
      </c>
      <c r="I4" s="2">
        <v>75</v>
      </c>
      <c r="J4" s="2">
        <v>82</v>
      </c>
      <c r="K4" s="2">
        <v>70</v>
      </c>
      <c r="L4" s="2">
        <v>45</v>
      </c>
      <c r="M4" s="2">
        <v>42</v>
      </c>
      <c r="N4" s="2">
        <f>SUM(F4:M4)</f>
        <v>427</v>
      </c>
      <c r="O4" s="5">
        <f>(1*G4+1.5*H4+2*I4+2.5*J4+3*K4+3.5*L4+4*M4)/N4</f>
        <v>2.3840749414519906</v>
      </c>
      <c r="P4" s="5">
        <f>SQRT((F4*0^2+G4*1^2+H4*1.5^2+I4*2^2+J4*2.5^2+K4*3^2+L4*3.5^2+M4*4^2)/N4-O4^2)</f>
        <v>0.9858622512596371</v>
      </c>
      <c r="Q4" s="2">
        <v>2</v>
      </c>
      <c r="R4" s="2">
        <v>0</v>
      </c>
    </row>
    <row r="5" spans="1:18" ht="21.75">
      <c r="A5" s="74"/>
      <c r="B5" s="3" t="s">
        <v>223</v>
      </c>
      <c r="C5" s="8" t="s">
        <v>21</v>
      </c>
      <c r="D5" s="2">
        <v>3</v>
      </c>
      <c r="E5" s="14">
        <f aca="true" t="shared" si="0" ref="E5:E30">SUM(Q5:R5,F5:M5)</f>
        <v>430</v>
      </c>
      <c r="F5" s="2">
        <v>7</v>
      </c>
      <c r="G5" s="2">
        <v>64</v>
      </c>
      <c r="H5" s="2">
        <v>69</v>
      </c>
      <c r="I5" s="2">
        <v>94</v>
      </c>
      <c r="J5" s="2">
        <v>51</v>
      </c>
      <c r="K5" s="2">
        <v>64</v>
      </c>
      <c r="L5" s="2">
        <v>38</v>
      </c>
      <c r="M5" s="2">
        <v>41</v>
      </c>
      <c r="N5" s="2">
        <f aca="true" t="shared" si="1" ref="N5:N29">SUM(F5:M5)</f>
        <v>428</v>
      </c>
      <c r="O5" s="5">
        <f aca="true" t="shared" si="2" ref="O5:O31">(1*G5+1.5*H5+2*I5+2.5*J5+3*K5+3.5*L5+4*M5)/N5</f>
        <v>2.2710280373831777</v>
      </c>
      <c r="P5" s="5">
        <f aca="true" t="shared" si="3" ref="P5:P31">SQRT((F5*0^2+G5*1^2+H5*1.5^2+I5*2^2+J5*2.5^2+K5*3^2+L5*3.5^2+M5*4^2)/N5-O5^2)</f>
        <v>0.9716311890003343</v>
      </c>
      <c r="Q5" s="2">
        <v>2</v>
      </c>
      <c r="R5" s="2">
        <v>0</v>
      </c>
    </row>
    <row r="6" spans="1:18" ht="21.75">
      <c r="A6" s="74"/>
      <c r="B6" s="3" t="s">
        <v>224</v>
      </c>
      <c r="C6" s="8" t="s">
        <v>24</v>
      </c>
      <c r="D6" s="2">
        <v>3</v>
      </c>
      <c r="E6" s="14">
        <f t="shared" si="0"/>
        <v>429</v>
      </c>
      <c r="F6" s="2">
        <v>1</v>
      </c>
      <c r="G6" s="2">
        <v>25</v>
      </c>
      <c r="H6" s="2">
        <v>34</v>
      </c>
      <c r="I6" s="2">
        <v>59</v>
      </c>
      <c r="J6" s="2">
        <v>69</v>
      </c>
      <c r="K6" s="2">
        <v>90</v>
      </c>
      <c r="L6" s="2">
        <v>72</v>
      </c>
      <c r="M6" s="2">
        <v>79</v>
      </c>
      <c r="N6" s="2">
        <f t="shared" si="1"/>
        <v>429</v>
      </c>
      <c r="O6" s="5">
        <f t="shared" si="2"/>
        <v>2.8076923076923075</v>
      </c>
      <c r="P6" s="5">
        <f t="shared" si="3"/>
        <v>0.8940161283368315</v>
      </c>
      <c r="Q6" s="2">
        <v>0</v>
      </c>
      <c r="R6" s="2">
        <v>0</v>
      </c>
    </row>
    <row r="7" spans="1:18" ht="21.75">
      <c r="A7" s="74"/>
      <c r="B7" s="3" t="s">
        <v>225</v>
      </c>
      <c r="C7" s="8" t="s">
        <v>26</v>
      </c>
      <c r="D7" s="2">
        <v>3</v>
      </c>
      <c r="E7" s="14">
        <f t="shared" si="0"/>
        <v>429</v>
      </c>
      <c r="F7" s="2">
        <v>2</v>
      </c>
      <c r="G7" s="2">
        <v>13</v>
      </c>
      <c r="H7" s="2">
        <v>29</v>
      </c>
      <c r="I7" s="2">
        <v>46</v>
      </c>
      <c r="J7" s="2">
        <v>81</v>
      </c>
      <c r="K7" s="2">
        <v>109</v>
      </c>
      <c r="L7" s="2">
        <v>81</v>
      </c>
      <c r="M7" s="2">
        <v>68</v>
      </c>
      <c r="N7" s="2">
        <f t="shared" si="1"/>
        <v>429</v>
      </c>
      <c r="O7" s="5">
        <f t="shared" si="2"/>
        <v>2.875291375291375</v>
      </c>
      <c r="P7" s="5">
        <f t="shared" si="3"/>
        <v>0.8123150154534943</v>
      </c>
      <c r="Q7" s="2">
        <v>0</v>
      </c>
      <c r="R7" s="2">
        <v>0</v>
      </c>
    </row>
    <row r="8" spans="1:18" ht="21.75">
      <c r="A8" s="74"/>
      <c r="B8" s="3" t="s">
        <v>226</v>
      </c>
      <c r="C8" s="8" t="s">
        <v>27</v>
      </c>
      <c r="D8" s="2">
        <v>1</v>
      </c>
      <c r="E8" s="14">
        <f t="shared" si="0"/>
        <v>429</v>
      </c>
      <c r="F8" s="2">
        <v>0</v>
      </c>
      <c r="G8" s="2">
        <v>1</v>
      </c>
      <c r="H8" s="2">
        <v>0</v>
      </c>
      <c r="I8" s="2">
        <v>3</v>
      </c>
      <c r="J8" s="2">
        <v>37</v>
      </c>
      <c r="K8" s="2">
        <v>94</v>
      </c>
      <c r="L8" s="2">
        <v>85</v>
      </c>
      <c r="M8" s="2">
        <v>209</v>
      </c>
      <c r="N8" s="2">
        <f t="shared" si="1"/>
        <v>429</v>
      </c>
      <c r="O8" s="5">
        <f t="shared" si="2"/>
        <v>3.5314685314685317</v>
      </c>
      <c r="P8" s="5">
        <f t="shared" si="3"/>
        <v>0.5404935472794814</v>
      </c>
      <c r="Q8" s="2">
        <v>0</v>
      </c>
      <c r="R8" s="2">
        <v>0</v>
      </c>
    </row>
    <row r="9" spans="1:18" ht="21.75">
      <c r="A9" s="74"/>
      <c r="B9" s="3" t="s">
        <v>227</v>
      </c>
      <c r="C9" s="8" t="s">
        <v>28</v>
      </c>
      <c r="D9" s="2">
        <v>1</v>
      </c>
      <c r="E9" s="14">
        <f t="shared" si="0"/>
        <v>430</v>
      </c>
      <c r="F9" s="2">
        <v>0</v>
      </c>
      <c r="G9" s="2">
        <v>5</v>
      </c>
      <c r="H9" s="2">
        <v>55</v>
      </c>
      <c r="I9" s="2">
        <v>79</v>
      </c>
      <c r="J9" s="2">
        <v>78</v>
      </c>
      <c r="K9" s="2">
        <v>89</v>
      </c>
      <c r="L9" s="2">
        <v>42</v>
      </c>
      <c r="M9" s="2">
        <v>82</v>
      </c>
      <c r="N9" s="2">
        <f t="shared" si="1"/>
        <v>430</v>
      </c>
      <c r="O9" s="5">
        <f t="shared" si="2"/>
        <v>2.75</v>
      </c>
      <c r="P9" s="5">
        <f t="shared" si="3"/>
        <v>0.8461609611019776</v>
      </c>
      <c r="Q9" s="2">
        <v>0</v>
      </c>
      <c r="R9" s="2">
        <v>0</v>
      </c>
    </row>
    <row r="10" spans="1:18" ht="21.75">
      <c r="A10" s="74"/>
      <c r="B10" s="3" t="s">
        <v>228</v>
      </c>
      <c r="C10" s="8" t="s">
        <v>29</v>
      </c>
      <c r="D10" s="2">
        <v>1</v>
      </c>
      <c r="E10" s="14">
        <f t="shared" si="0"/>
        <v>429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100</v>
      </c>
      <c r="L10" s="2">
        <v>137</v>
      </c>
      <c r="M10" s="2">
        <v>192</v>
      </c>
      <c r="N10" s="2">
        <f t="shared" si="1"/>
        <v>429</v>
      </c>
      <c r="O10" s="5">
        <f t="shared" si="2"/>
        <v>3.6072261072261074</v>
      </c>
      <c r="P10" s="5">
        <f t="shared" si="3"/>
        <v>0.3983286734498336</v>
      </c>
      <c r="Q10" s="2">
        <v>0</v>
      </c>
      <c r="R10" s="2">
        <v>0</v>
      </c>
    </row>
    <row r="11" spans="1:18" ht="21.75">
      <c r="A11" s="74"/>
      <c r="B11" s="3" t="s">
        <v>229</v>
      </c>
      <c r="C11" s="8" t="s">
        <v>30</v>
      </c>
      <c r="D11" s="2">
        <v>1</v>
      </c>
      <c r="E11" s="14">
        <f t="shared" si="0"/>
        <v>429</v>
      </c>
      <c r="F11" s="2">
        <v>3</v>
      </c>
      <c r="G11" s="2">
        <v>0</v>
      </c>
      <c r="H11" s="2">
        <v>13</v>
      </c>
      <c r="I11" s="2">
        <v>41</v>
      </c>
      <c r="J11" s="2">
        <v>40</v>
      </c>
      <c r="K11" s="2">
        <v>65</v>
      </c>
      <c r="L11" s="2">
        <v>107</v>
      </c>
      <c r="M11" s="2">
        <v>160</v>
      </c>
      <c r="N11" s="2">
        <f t="shared" si="1"/>
        <v>429</v>
      </c>
      <c r="O11" s="5">
        <f t="shared" si="2"/>
        <v>3.289044289044289</v>
      </c>
      <c r="P11" s="5">
        <f t="shared" si="3"/>
        <v>0.7757371231838572</v>
      </c>
      <c r="Q11" s="2">
        <v>0</v>
      </c>
      <c r="R11" s="2">
        <v>0</v>
      </c>
    </row>
    <row r="12" spans="1:18" ht="21.75">
      <c r="A12" s="74"/>
      <c r="B12" s="3" t="s">
        <v>230</v>
      </c>
      <c r="C12" s="3" t="s">
        <v>231</v>
      </c>
      <c r="D12" s="2">
        <v>2</v>
      </c>
      <c r="E12" s="14">
        <f t="shared" si="0"/>
        <v>430</v>
      </c>
      <c r="F12" s="2">
        <v>4</v>
      </c>
      <c r="G12" s="2">
        <v>2</v>
      </c>
      <c r="H12" s="2">
        <v>4</v>
      </c>
      <c r="I12" s="2">
        <v>14</v>
      </c>
      <c r="J12" s="2">
        <v>25</v>
      </c>
      <c r="K12" s="2">
        <v>37</v>
      </c>
      <c r="L12" s="2">
        <v>68</v>
      </c>
      <c r="M12" s="2">
        <v>276</v>
      </c>
      <c r="N12" s="2">
        <f t="shared" si="1"/>
        <v>430</v>
      </c>
      <c r="O12" s="5">
        <f t="shared" si="2"/>
        <v>3.608139534883721</v>
      </c>
      <c r="P12" s="5">
        <f t="shared" si="3"/>
        <v>0.6941977327519318</v>
      </c>
      <c r="Q12" s="2">
        <v>0</v>
      </c>
      <c r="R12" s="2">
        <v>0</v>
      </c>
    </row>
    <row r="13" spans="1:18" ht="21.75">
      <c r="A13" s="74"/>
      <c r="B13" s="3" t="s">
        <v>232</v>
      </c>
      <c r="C13" s="3" t="s">
        <v>35</v>
      </c>
      <c r="D13" s="2">
        <v>3</v>
      </c>
      <c r="E13" s="14">
        <f t="shared" si="0"/>
        <v>429</v>
      </c>
      <c r="F13" s="2">
        <v>74</v>
      </c>
      <c r="G13" s="2">
        <v>64</v>
      </c>
      <c r="H13" s="2">
        <v>53</v>
      </c>
      <c r="I13" s="2">
        <v>54</v>
      </c>
      <c r="J13" s="2">
        <v>48</v>
      </c>
      <c r="K13" s="2">
        <v>45</v>
      </c>
      <c r="L13" s="2">
        <v>53</v>
      </c>
      <c r="M13" s="2">
        <v>30</v>
      </c>
      <c r="N13" s="2">
        <f t="shared" si="1"/>
        <v>421</v>
      </c>
      <c r="O13" s="5">
        <f t="shared" si="2"/>
        <v>1.9287410926365796</v>
      </c>
      <c r="P13" s="5">
        <f t="shared" si="3"/>
        <v>1.2590406867062334</v>
      </c>
      <c r="Q13" s="2">
        <v>2</v>
      </c>
      <c r="R13" s="2">
        <v>6</v>
      </c>
    </row>
    <row r="14" spans="1:18" ht="21.75">
      <c r="A14" s="74"/>
      <c r="B14" s="76" t="s">
        <v>11</v>
      </c>
      <c r="C14" s="76"/>
      <c r="D14" s="76"/>
      <c r="E14" s="39">
        <f>SUM(E4:E13)</f>
        <v>4293</v>
      </c>
      <c r="F14" s="39">
        <f aca="true" t="shared" si="4" ref="F14:N14">SUM(F4:F13)</f>
        <v>109</v>
      </c>
      <c r="G14" s="39">
        <f t="shared" si="4"/>
        <v>204</v>
      </c>
      <c r="H14" s="39">
        <f t="shared" si="4"/>
        <v>322</v>
      </c>
      <c r="I14" s="39">
        <f t="shared" si="4"/>
        <v>465</v>
      </c>
      <c r="J14" s="39">
        <f t="shared" si="4"/>
        <v>511</v>
      </c>
      <c r="K14" s="39">
        <f t="shared" si="4"/>
        <v>763</v>
      </c>
      <c r="L14" s="39">
        <f t="shared" si="4"/>
        <v>728</v>
      </c>
      <c r="M14" s="39">
        <f t="shared" si="4"/>
        <v>1179</v>
      </c>
      <c r="N14" s="39">
        <f t="shared" si="4"/>
        <v>4281</v>
      </c>
      <c r="O14" s="77">
        <f>(1*G14+1.5*H14+2*I14+2.5*J14+3*K14+3.5*L14+4*M14)/N14</f>
        <v>2.9076150432142023</v>
      </c>
      <c r="P14" s="77">
        <f>SQRT((F14*0^2+G14*1^2+H14*1.5^2+I14*2^2+J14*2.5^2+K14*3^2+L14*3.5^2+M14*4^2)/N14-O14^2)</f>
        <v>1.0182533732639092</v>
      </c>
      <c r="Q14" s="39">
        <f>SUM(Q4:Q13)</f>
        <v>6</v>
      </c>
      <c r="R14" s="39">
        <f>SUM(R4:R13)</f>
        <v>6</v>
      </c>
    </row>
    <row r="15" spans="1:18" ht="21.75">
      <c r="A15" s="75"/>
      <c r="B15" s="76" t="s">
        <v>12</v>
      </c>
      <c r="C15" s="76"/>
      <c r="D15" s="76"/>
      <c r="E15" s="40">
        <f aca="true" t="shared" si="5" ref="E15:N15">E14*100/$E$14</f>
        <v>100</v>
      </c>
      <c r="F15" s="40">
        <f t="shared" si="5"/>
        <v>2.5390170044258094</v>
      </c>
      <c r="G15" s="40">
        <f t="shared" si="5"/>
        <v>4.751921733053808</v>
      </c>
      <c r="H15" s="40">
        <f t="shared" si="5"/>
        <v>7.500582343349639</v>
      </c>
      <c r="I15" s="40">
        <f t="shared" si="5"/>
        <v>10.831586303284416</v>
      </c>
      <c r="J15" s="40">
        <f t="shared" si="5"/>
        <v>11.90309806662008</v>
      </c>
      <c r="K15" s="40">
        <f t="shared" si="5"/>
        <v>17.773119030980666</v>
      </c>
      <c r="L15" s="40">
        <f t="shared" si="5"/>
        <v>16.95783834148614</v>
      </c>
      <c r="M15" s="40">
        <f t="shared" si="5"/>
        <v>27.463312368972748</v>
      </c>
      <c r="N15" s="40">
        <f t="shared" si="5"/>
        <v>99.72047519217331</v>
      </c>
      <c r="O15" s="78"/>
      <c r="P15" s="78"/>
      <c r="Q15" s="40">
        <f>Q14*100/$E$14</f>
        <v>0.13976240391334732</v>
      </c>
      <c r="R15" s="40">
        <f>R14*100/$E$14</f>
        <v>0.13976240391334732</v>
      </c>
    </row>
    <row r="16" spans="1:18" ht="21.75">
      <c r="A16" s="72" t="s">
        <v>215</v>
      </c>
      <c r="B16" s="72" t="s">
        <v>0</v>
      </c>
      <c r="C16" s="72" t="s">
        <v>1</v>
      </c>
      <c r="D16" s="72" t="s">
        <v>216</v>
      </c>
      <c r="E16" s="57" t="s">
        <v>217</v>
      </c>
      <c r="F16" s="67" t="s">
        <v>218</v>
      </c>
      <c r="G16" s="68"/>
      <c r="H16" s="68"/>
      <c r="I16" s="68"/>
      <c r="J16" s="68"/>
      <c r="K16" s="68"/>
      <c r="L16" s="68"/>
      <c r="M16" s="69"/>
      <c r="N16" s="72" t="s">
        <v>219</v>
      </c>
      <c r="O16" s="72" t="s">
        <v>6</v>
      </c>
      <c r="P16" s="72" t="s">
        <v>7</v>
      </c>
      <c r="Q16" s="73" t="s">
        <v>220</v>
      </c>
      <c r="R16" s="73"/>
    </row>
    <row r="17" spans="1:18" ht="21.75">
      <c r="A17" s="72"/>
      <c r="B17" s="72"/>
      <c r="C17" s="72"/>
      <c r="D17" s="72"/>
      <c r="E17" s="57"/>
      <c r="F17" s="2">
        <v>0</v>
      </c>
      <c r="G17" s="2">
        <v>1</v>
      </c>
      <c r="H17" s="2">
        <v>1.5</v>
      </c>
      <c r="I17" s="2">
        <v>2</v>
      </c>
      <c r="J17" s="2">
        <v>2.5</v>
      </c>
      <c r="K17" s="2">
        <v>3</v>
      </c>
      <c r="L17" s="2">
        <v>3.5</v>
      </c>
      <c r="M17" s="2">
        <v>4</v>
      </c>
      <c r="N17" s="72"/>
      <c r="O17" s="72"/>
      <c r="P17" s="72"/>
      <c r="Q17" s="2" t="s">
        <v>9</v>
      </c>
      <c r="R17" s="5" t="s">
        <v>10</v>
      </c>
    </row>
    <row r="18" spans="1:18" ht="21.75">
      <c r="A18" s="58" t="s">
        <v>233</v>
      </c>
      <c r="B18" s="3" t="s">
        <v>234</v>
      </c>
      <c r="C18" s="8" t="s">
        <v>235</v>
      </c>
      <c r="D18" s="2">
        <v>1</v>
      </c>
      <c r="E18" s="14">
        <f t="shared" si="0"/>
        <v>83</v>
      </c>
      <c r="F18" s="2">
        <v>0</v>
      </c>
      <c r="G18" s="2">
        <v>17</v>
      </c>
      <c r="H18" s="2">
        <v>21</v>
      </c>
      <c r="I18" s="2">
        <v>26</v>
      </c>
      <c r="J18" s="2">
        <v>11</v>
      </c>
      <c r="K18" s="2">
        <v>6</v>
      </c>
      <c r="L18" s="2">
        <v>2</v>
      </c>
      <c r="M18" s="2">
        <v>0</v>
      </c>
      <c r="N18" s="2">
        <f t="shared" si="1"/>
        <v>83</v>
      </c>
      <c r="O18" s="5">
        <f t="shared" si="2"/>
        <v>1.8433734939759037</v>
      </c>
      <c r="P18" s="5">
        <f t="shared" si="3"/>
        <v>0.6349637635205473</v>
      </c>
      <c r="Q18" s="2">
        <v>0</v>
      </c>
      <c r="R18" s="2">
        <v>0</v>
      </c>
    </row>
    <row r="19" spans="1:18" ht="21.75">
      <c r="A19" s="74"/>
      <c r="B19" s="3" t="s">
        <v>236</v>
      </c>
      <c r="C19" s="3" t="s">
        <v>22</v>
      </c>
      <c r="D19" s="2">
        <v>2</v>
      </c>
      <c r="E19" s="14">
        <f t="shared" si="0"/>
        <v>222</v>
      </c>
      <c r="F19" s="2">
        <v>1</v>
      </c>
      <c r="G19" s="2">
        <v>29</v>
      </c>
      <c r="H19" s="2">
        <v>40</v>
      </c>
      <c r="I19" s="2">
        <v>43</v>
      </c>
      <c r="J19" s="2">
        <v>36</v>
      </c>
      <c r="K19" s="2">
        <v>29</v>
      </c>
      <c r="L19" s="2">
        <v>17</v>
      </c>
      <c r="M19" s="2">
        <v>27</v>
      </c>
      <c r="N19" s="2">
        <f t="shared" si="1"/>
        <v>222</v>
      </c>
      <c r="O19" s="5">
        <f t="shared" si="2"/>
        <v>2.34009009009009</v>
      </c>
      <c r="P19" s="5">
        <f t="shared" si="3"/>
        <v>0.9528837176020815</v>
      </c>
      <c r="Q19" s="2">
        <v>0</v>
      </c>
      <c r="R19" s="2">
        <v>0</v>
      </c>
    </row>
    <row r="20" spans="1:18" ht="21.75">
      <c r="A20" s="74"/>
      <c r="B20" s="3" t="s">
        <v>511</v>
      </c>
      <c r="C20" s="3" t="s">
        <v>468</v>
      </c>
      <c r="D20" s="2">
        <v>1</v>
      </c>
      <c r="E20" s="14">
        <f t="shared" si="0"/>
        <v>83</v>
      </c>
      <c r="F20" s="2">
        <v>2</v>
      </c>
      <c r="G20" s="2">
        <v>6</v>
      </c>
      <c r="H20" s="2">
        <v>8</v>
      </c>
      <c r="I20" s="2">
        <v>12</v>
      </c>
      <c r="J20" s="2">
        <v>10</v>
      </c>
      <c r="K20" s="2">
        <v>17</v>
      </c>
      <c r="L20" s="2">
        <v>8</v>
      </c>
      <c r="M20" s="2">
        <v>20</v>
      </c>
      <c r="N20" s="2">
        <f>SUM(F20:M20)</f>
        <v>83</v>
      </c>
      <c r="O20" s="5">
        <f>(1*G20+1.5*H20+2*I20+2.5*J20+3*K20+3.5*L20+4*M20)/N20</f>
        <v>2.7228915662650603</v>
      </c>
      <c r="P20" s="5">
        <f>SQRT((F20*0^2+G20*1^2+H20*1.5^2+I20*2^2+J20*2.5^2+K20*3^2+L20*3.5^2+M20*4^2)/N20-O20^2)</f>
        <v>1.0420467927893673</v>
      </c>
      <c r="Q20" s="2">
        <v>0</v>
      </c>
      <c r="R20" s="2">
        <v>0</v>
      </c>
    </row>
    <row r="21" spans="1:18" ht="21.75">
      <c r="A21" s="74"/>
      <c r="B21" s="3" t="s">
        <v>237</v>
      </c>
      <c r="C21" s="3" t="s">
        <v>238</v>
      </c>
      <c r="D21" s="2">
        <v>2</v>
      </c>
      <c r="E21" s="14">
        <f t="shared" si="0"/>
        <v>11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5</v>
      </c>
      <c r="L21" s="2">
        <v>0</v>
      </c>
      <c r="M21" s="2">
        <v>6</v>
      </c>
      <c r="N21" s="2">
        <f t="shared" si="1"/>
        <v>11</v>
      </c>
      <c r="O21" s="5">
        <f t="shared" si="2"/>
        <v>3.5454545454545454</v>
      </c>
      <c r="P21" s="5">
        <f t="shared" si="3"/>
        <v>0.4979295977319688</v>
      </c>
      <c r="Q21" s="2">
        <v>0</v>
      </c>
      <c r="R21" s="2">
        <v>0</v>
      </c>
    </row>
    <row r="22" spans="1:18" ht="21.75">
      <c r="A22" s="74"/>
      <c r="B22" s="3" t="s">
        <v>239</v>
      </c>
      <c r="C22" s="3" t="s">
        <v>240</v>
      </c>
      <c r="D22" s="2">
        <v>2</v>
      </c>
      <c r="E22" s="14">
        <f t="shared" si="0"/>
        <v>21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13</v>
      </c>
      <c r="N22" s="2">
        <f t="shared" si="1"/>
        <v>13</v>
      </c>
      <c r="O22" s="5">
        <f t="shared" si="2"/>
        <v>4</v>
      </c>
      <c r="P22" s="5">
        <f t="shared" si="3"/>
        <v>0</v>
      </c>
      <c r="Q22" s="2">
        <v>0</v>
      </c>
      <c r="R22" s="2">
        <v>8</v>
      </c>
    </row>
    <row r="23" spans="1:18" ht="21.75">
      <c r="A23" s="74"/>
      <c r="B23" s="3" t="s">
        <v>241</v>
      </c>
      <c r="C23" s="3" t="s">
        <v>242</v>
      </c>
      <c r="D23" s="2">
        <v>2</v>
      </c>
      <c r="E23" s="14">
        <f t="shared" si="0"/>
        <v>8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2</v>
      </c>
      <c r="M23" s="2">
        <v>6</v>
      </c>
      <c r="N23" s="2">
        <f t="shared" si="1"/>
        <v>8</v>
      </c>
      <c r="O23" s="5">
        <f t="shared" si="2"/>
        <v>3.875</v>
      </c>
      <c r="P23" s="5">
        <f t="shared" si="3"/>
        <v>0.21650635094610965</v>
      </c>
      <c r="Q23" s="2">
        <v>0</v>
      </c>
      <c r="R23" s="2">
        <v>0</v>
      </c>
    </row>
    <row r="24" spans="1:18" ht="21.75">
      <c r="A24" s="74"/>
      <c r="B24" s="3" t="s">
        <v>243</v>
      </c>
      <c r="C24" s="3" t="s">
        <v>244</v>
      </c>
      <c r="D24" s="2">
        <v>2</v>
      </c>
      <c r="E24" s="14">
        <f t="shared" si="0"/>
        <v>21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21</v>
      </c>
      <c r="L24" s="2">
        <v>0</v>
      </c>
      <c r="M24" s="2">
        <v>0</v>
      </c>
      <c r="N24" s="2">
        <f t="shared" si="1"/>
        <v>21</v>
      </c>
      <c r="O24" s="5">
        <f t="shared" si="2"/>
        <v>3</v>
      </c>
      <c r="P24" s="5">
        <f t="shared" si="3"/>
        <v>0</v>
      </c>
      <c r="Q24" s="2">
        <v>0</v>
      </c>
      <c r="R24" s="2">
        <v>0</v>
      </c>
    </row>
    <row r="25" spans="1:18" ht="21.75">
      <c r="A25" s="74"/>
      <c r="B25" s="3" t="s">
        <v>245</v>
      </c>
      <c r="C25" s="3" t="s">
        <v>246</v>
      </c>
      <c r="D25" s="2">
        <v>2</v>
      </c>
      <c r="E25" s="14">
        <f t="shared" si="0"/>
        <v>20</v>
      </c>
      <c r="F25" s="2">
        <v>0</v>
      </c>
      <c r="G25" s="2">
        <v>5</v>
      </c>
      <c r="H25" s="2">
        <v>2</v>
      </c>
      <c r="I25" s="2">
        <v>3</v>
      </c>
      <c r="J25" s="2">
        <v>5</v>
      </c>
      <c r="K25" s="2">
        <v>4</v>
      </c>
      <c r="L25" s="2">
        <v>1</v>
      </c>
      <c r="M25" s="2">
        <v>0</v>
      </c>
      <c r="N25" s="2">
        <f t="shared" si="1"/>
        <v>20</v>
      </c>
      <c r="O25" s="5">
        <f t="shared" si="2"/>
        <v>2.1</v>
      </c>
      <c r="P25" s="5">
        <f t="shared" si="3"/>
        <v>0.7999999999999998</v>
      </c>
      <c r="Q25" s="2">
        <v>0</v>
      </c>
      <c r="R25" s="2">
        <v>0</v>
      </c>
    </row>
    <row r="26" spans="1:18" ht="21.75">
      <c r="A26" s="74"/>
      <c r="B26" s="3" t="s">
        <v>247</v>
      </c>
      <c r="C26" s="3" t="s">
        <v>248</v>
      </c>
      <c r="D26" s="2">
        <v>2</v>
      </c>
      <c r="E26" s="14">
        <f t="shared" si="0"/>
        <v>435</v>
      </c>
      <c r="F26" s="2">
        <v>34</v>
      </c>
      <c r="G26" s="2">
        <v>24</v>
      </c>
      <c r="H26" s="2">
        <v>22</v>
      </c>
      <c r="I26" s="2">
        <v>34</v>
      </c>
      <c r="J26" s="2">
        <v>53</v>
      </c>
      <c r="K26" s="2">
        <v>48</v>
      </c>
      <c r="L26" s="2">
        <v>39</v>
      </c>
      <c r="M26" s="2">
        <v>180</v>
      </c>
      <c r="N26" s="2">
        <f t="shared" si="1"/>
        <v>434</v>
      </c>
      <c r="O26" s="5">
        <f t="shared" si="2"/>
        <v>2.8986175115207375</v>
      </c>
      <c r="P26" s="5">
        <f t="shared" si="3"/>
        <v>1.2554390152387607</v>
      </c>
      <c r="Q26" s="2">
        <v>0</v>
      </c>
      <c r="R26" s="2">
        <v>1</v>
      </c>
    </row>
    <row r="27" spans="1:18" ht="21.75">
      <c r="A27" s="74"/>
      <c r="B27" s="3" t="s">
        <v>249</v>
      </c>
      <c r="C27" s="3" t="s">
        <v>250</v>
      </c>
      <c r="D27" s="2">
        <v>1</v>
      </c>
      <c r="E27" s="14">
        <f t="shared" si="0"/>
        <v>435</v>
      </c>
      <c r="F27" s="2">
        <v>12</v>
      </c>
      <c r="G27" s="2">
        <v>9</v>
      </c>
      <c r="H27" s="2">
        <v>25</v>
      </c>
      <c r="I27" s="2">
        <v>49</v>
      </c>
      <c r="J27" s="2">
        <v>69</v>
      </c>
      <c r="K27" s="2">
        <v>61</v>
      </c>
      <c r="L27" s="2">
        <v>67</v>
      </c>
      <c r="M27" s="2">
        <v>143</v>
      </c>
      <c r="N27" s="2">
        <f t="shared" si="1"/>
        <v>435</v>
      </c>
      <c r="O27" s="5">
        <f t="shared" si="2"/>
        <v>3.003448275862069</v>
      </c>
      <c r="P27" s="5">
        <f t="shared" si="3"/>
        <v>0.9898854311812267</v>
      </c>
      <c r="Q27" s="2">
        <v>0</v>
      </c>
      <c r="R27" s="2">
        <v>0</v>
      </c>
    </row>
    <row r="28" spans="1:18" ht="21.75">
      <c r="A28" s="74"/>
      <c r="B28" s="3" t="s">
        <v>251</v>
      </c>
      <c r="C28" s="3" t="s">
        <v>33</v>
      </c>
      <c r="D28" s="2">
        <v>2</v>
      </c>
      <c r="E28" s="14">
        <f t="shared" si="0"/>
        <v>434</v>
      </c>
      <c r="F28" s="2">
        <v>38</v>
      </c>
      <c r="G28" s="2">
        <v>12</v>
      </c>
      <c r="H28" s="2">
        <v>22</v>
      </c>
      <c r="I28" s="2">
        <v>31</v>
      </c>
      <c r="J28" s="2">
        <v>44</v>
      </c>
      <c r="K28" s="2">
        <v>65</v>
      </c>
      <c r="L28" s="2">
        <v>79</v>
      </c>
      <c r="M28" s="2">
        <v>143</v>
      </c>
      <c r="N28" s="2">
        <f t="shared" si="1"/>
        <v>434</v>
      </c>
      <c r="O28" s="5">
        <f t="shared" si="2"/>
        <v>2.904377880184332</v>
      </c>
      <c r="P28" s="5">
        <f t="shared" si="3"/>
        <v>1.2146206876264927</v>
      </c>
      <c r="Q28" s="2">
        <v>0</v>
      </c>
      <c r="R28" s="2">
        <v>0</v>
      </c>
    </row>
    <row r="29" spans="1:18" ht="21.75">
      <c r="A29" s="74"/>
      <c r="B29" s="3" t="s">
        <v>252</v>
      </c>
      <c r="C29" s="3" t="s">
        <v>34</v>
      </c>
      <c r="D29" s="2">
        <v>1</v>
      </c>
      <c r="E29" s="14">
        <f t="shared" si="0"/>
        <v>127</v>
      </c>
      <c r="F29" s="2">
        <v>2</v>
      </c>
      <c r="G29" s="2">
        <v>1</v>
      </c>
      <c r="H29" s="2">
        <v>4</v>
      </c>
      <c r="I29" s="2">
        <v>2</v>
      </c>
      <c r="J29" s="2">
        <v>18</v>
      </c>
      <c r="K29" s="2">
        <v>20</v>
      </c>
      <c r="L29" s="2">
        <v>27</v>
      </c>
      <c r="M29" s="2">
        <v>53</v>
      </c>
      <c r="N29" s="2">
        <f t="shared" si="1"/>
        <v>127</v>
      </c>
      <c r="O29" s="5">
        <f t="shared" si="2"/>
        <v>3.326771653543307</v>
      </c>
      <c r="P29" s="5">
        <f t="shared" si="3"/>
        <v>0.811768635718723</v>
      </c>
      <c r="Q29" s="2">
        <v>0</v>
      </c>
      <c r="R29" s="2">
        <v>0</v>
      </c>
    </row>
    <row r="30" spans="1:18" ht="21.75">
      <c r="A30" s="74"/>
      <c r="B30" s="3" t="s">
        <v>253</v>
      </c>
      <c r="C30" s="3" t="s">
        <v>254</v>
      </c>
      <c r="D30" s="2">
        <v>4</v>
      </c>
      <c r="E30" s="14">
        <f t="shared" si="0"/>
        <v>42</v>
      </c>
      <c r="F30" s="2">
        <v>2</v>
      </c>
      <c r="G30" s="2">
        <v>2</v>
      </c>
      <c r="H30" s="2">
        <v>3</v>
      </c>
      <c r="I30" s="2">
        <v>9</v>
      </c>
      <c r="J30" s="2">
        <v>3</v>
      </c>
      <c r="K30" s="2">
        <v>5</v>
      </c>
      <c r="L30" s="2">
        <v>4</v>
      </c>
      <c r="M30" s="2">
        <v>12</v>
      </c>
      <c r="N30" s="2">
        <f>SUM(F30:M30)</f>
        <v>40</v>
      </c>
      <c r="O30" s="5">
        <f>(1*G30+1.5*H30+2*I30+2.5*J30+3*K30+3.5*L30+4*M30)/N30</f>
        <v>2.725</v>
      </c>
      <c r="P30" s="5">
        <f>SQRT((F30*0^2+G30*1^2+H30*1.5^2+I30*2^2+J30*2.5^2+K30*3^2+L30*3.5^2+M30*4^2)/N30-O30^2)</f>
        <v>1.145371118895531</v>
      </c>
      <c r="Q30" s="2">
        <v>2</v>
      </c>
      <c r="R30" s="2">
        <v>0</v>
      </c>
    </row>
    <row r="31" spans="1:18" ht="21.75">
      <c r="A31" s="74"/>
      <c r="B31" s="76" t="s">
        <v>255</v>
      </c>
      <c r="C31" s="76"/>
      <c r="D31" s="76"/>
      <c r="E31" s="39">
        <f>SUM(E18:E30)</f>
        <v>1942</v>
      </c>
      <c r="F31" s="39">
        <f>SUM(F18:F30)</f>
        <v>91</v>
      </c>
      <c r="G31" s="39">
        <f aca="true" t="shared" si="6" ref="G31:M31">SUM(G18:G30)</f>
        <v>105</v>
      </c>
      <c r="H31" s="39">
        <f t="shared" si="6"/>
        <v>147</v>
      </c>
      <c r="I31" s="39">
        <f t="shared" si="6"/>
        <v>209</v>
      </c>
      <c r="J31" s="39">
        <f t="shared" si="6"/>
        <v>249</v>
      </c>
      <c r="K31" s="39">
        <f t="shared" si="6"/>
        <v>281</v>
      </c>
      <c r="L31" s="39">
        <f t="shared" si="6"/>
        <v>246</v>
      </c>
      <c r="M31" s="39">
        <f t="shared" si="6"/>
        <v>603</v>
      </c>
      <c r="N31" s="39">
        <f>SUM(F31:M31)</f>
        <v>1931</v>
      </c>
      <c r="O31" s="77">
        <f t="shared" si="2"/>
        <v>2.8389435525634386</v>
      </c>
      <c r="P31" s="77">
        <f t="shared" si="3"/>
        <v>1.1276413712102147</v>
      </c>
      <c r="Q31" s="39">
        <f>SUM(Q18:Q30)</f>
        <v>2</v>
      </c>
      <c r="R31" s="39">
        <f>SUM(R18:R30)</f>
        <v>9</v>
      </c>
    </row>
    <row r="32" spans="1:18" ht="22.5" thickBot="1">
      <c r="A32" s="79"/>
      <c r="B32" s="81" t="s">
        <v>256</v>
      </c>
      <c r="C32" s="81"/>
      <c r="D32" s="81"/>
      <c r="E32" s="41">
        <f>E31*100/$E$31</f>
        <v>100</v>
      </c>
      <c r="F32" s="41">
        <f aca="true" t="shared" si="7" ref="F32:R32">F31*100/$E$31</f>
        <v>4.6858908341915555</v>
      </c>
      <c r="G32" s="41">
        <f t="shared" si="7"/>
        <v>5.406797116374872</v>
      </c>
      <c r="H32" s="41">
        <f t="shared" si="7"/>
        <v>7.56951596292482</v>
      </c>
      <c r="I32" s="41">
        <f t="shared" si="7"/>
        <v>10.762100926879505</v>
      </c>
      <c r="J32" s="41">
        <f t="shared" si="7"/>
        <v>12.82183316168898</v>
      </c>
      <c r="K32" s="41">
        <f t="shared" si="7"/>
        <v>14.46961894953656</v>
      </c>
      <c r="L32" s="41">
        <f t="shared" si="7"/>
        <v>12.667353244078269</v>
      </c>
      <c r="M32" s="41">
        <f t="shared" si="7"/>
        <v>31.050463439752832</v>
      </c>
      <c r="N32" s="41">
        <f t="shared" si="7"/>
        <v>99.4335736354274</v>
      </c>
      <c r="O32" s="80"/>
      <c r="P32" s="80"/>
      <c r="Q32" s="41">
        <f t="shared" si="7"/>
        <v>0.10298661174047374</v>
      </c>
      <c r="R32" s="41">
        <f t="shared" si="7"/>
        <v>0.46343975283213185</v>
      </c>
    </row>
    <row r="33" spans="1:18" ht="22.5" thickTop="1">
      <c r="A33" s="82" t="s">
        <v>11</v>
      </c>
      <c r="B33" s="82"/>
      <c r="C33" s="82"/>
      <c r="D33" s="82"/>
      <c r="E33" s="42">
        <f aca="true" t="shared" si="8" ref="E33:N33">SUM(E14,E31)</f>
        <v>6235</v>
      </c>
      <c r="F33" s="42">
        <f t="shared" si="8"/>
        <v>200</v>
      </c>
      <c r="G33" s="42">
        <f t="shared" si="8"/>
        <v>309</v>
      </c>
      <c r="H33" s="42">
        <f t="shared" si="8"/>
        <v>469</v>
      </c>
      <c r="I33" s="42">
        <f t="shared" si="8"/>
        <v>674</v>
      </c>
      <c r="J33" s="42">
        <f t="shared" si="8"/>
        <v>760</v>
      </c>
      <c r="K33" s="42">
        <f t="shared" si="8"/>
        <v>1044</v>
      </c>
      <c r="L33" s="42">
        <f t="shared" si="8"/>
        <v>974</v>
      </c>
      <c r="M33" s="42">
        <f t="shared" si="8"/>
        <v>1782</v>
      </c>
      <c r="N33" s="42">
        <f t="shared" si="8"/>
        <v>6212</v>
      </c>
      <c r="O33" s="77">
        <f>(1*G33+1.5*H33+2*I33+2.5*J33+3*K33+3.5*L33+4*M33)/N33</f>
        <v>2.8862685125563425</v>
      </c>
      <c r="P33" s="77">
        <f>SQRT((F33*0^2+G33*1^2+H33*1.5^2+I33*2^2+J33*2.5^2+K33*3^2+L33*3.5^2+M33*4^2)/N33-O33^2)</f>
        <v>1.0539533023076095</v>
      </c>
      <c r="Q33" s="42">
        <f>SUM(Q14,Q31)</f>
        <v>8</v>
      </c>
      <c r="R33" s="42">
        <f>SUM(R14,R31)</f>
        <v>15</v>
      </c>
    </row>
    <row r="34" spans="1:18" ht="22.5" thickBot="1">
      <c r="A34" s="81" t="s">
        <v>12</v>
      </c>
      <c r="B34" s="81"/>
      <c r="C34" s="81"/>
      <c r="D34" s="81"/>
      <c r="E34" s="41">
        <f>E33*100/$E$33</f>
        <v>100</v>
      </c>
      <c r="F34" s="41">
        <f aca="true" t="shared" si="9" ref="F34:N34">F33*100/$E$33</f>
        <v>3.2076984763432237</v>
      </c>
      <c r="G34" s="41">
        <f t="shared" si="9"/>
        <v>4.955894145950281</v>
      </c>
      <c r="H34" s="41">
        <f t="shared" si="9"/>
        <v>7.52205292702486</v>
      </c>
      <c r="I34" s="41">
        <f t="shared" si="9"/>
        <v>10.809943865276663</v>
      </c>
      <c r="J34" s="41">
        <f t="shared" si="9"/>
        <v>12.18925421010425</v>
      </c>
      <c r="K34" s="41">
        <f t="shared" si="9"/>
        <v>16.74418604651163</v>
      </c>
      <c r="L34" s="41">
        <f t="shared" si="9"/>
        <v>15.621491579791499</v>
      </c>
      <c r="M34" s="41">
        <f t="shared" si="9"/>
        <v>28.580593424218122</v>
      </c>
      <c r="N34" s="41">
        <f t="shared" si="9"/>
        <v>99.63111467522053</v>
      </c>
      <c r="O34" s="80"/>
      <c r="P34" s="80"/>
      <c r="Q34" s="41">
        <f>Q33*100/$E$33</f>
        <v>0.12830793905372895</v>
      </c>
      <c r="R34" s="41">
        <f>R33*100/$E$33</f>
        <v>0.24057738572574178</v>
      </c>
    </row>
    <row r="35" ht="22.5" thickTop="1"/>
    <row r="58" spans="2:18" ht="23.25">
      <c r="B58" s="35"/>
      <c r="C58" s="36" t="s">
        <v>497</v>
      </c>
      <c r="R58" s="38"/>
    </row>
    <row r="59" spans="1:18" ht="21.75">
      <c r="A59" s="72" t="s">
        <v>215</v>
      </c>
      <c r="B59" s="72" t="s">
        <v>0</v>
      </c>
      <c r="C59" s="72" t="s">
        <v>1</v>
      </c>
      <c r="D59" s="72" t="s">
        <v>216</v>
      </c>
      <c r="E59" s="57" t="s">
        <v>217</v>
      </c>
      <c r="F59" s="67" t="s">
        <v>218</v>
      </c>
      <c r="G59" s="68"/>
      <c r="H59" s="68"/>
      <c r="I59" s="68"/>
      <c r="J59" s="68"/>
      <c r="K59" s="68"/>
      <c r="L59" s="68"/>
      <c r="M59" s="69"/>
      <c r="N59" s="72" t="s">
        <v>219</v>
      </c>
      <c r="O59" s="72" t="s">
        <v>6</v>
      </c>
      <c r="P59" s="72" t="s">
        <v>7</v>
      </c>
      <c r="Q59" s="73" t="s">
        <v>220</v>
      </c>
      <c r="R59" s="73"/>
    </row>
    <row r="60" spans="1:18" ht="21.75">
      <c r="A60" s="72"/>
      <c r="B60" s="72"/>
      <c r="C60" s="72"/>
      <c r="D60" s="72"/>
      <c r="E60" s="57"/>
      <c r="F60" s="2">
        <v>0</v>
      </c>
      <c r="G60" s="2">
        <v>1</v>
      </c>
      <c r="H60" s="2">
        <v>1.5</v>
      </c>
      <c r="I60" s="2">
        <v>2</v>
      </c>
      <c r="J60" s="2">
        <v>2.5</v>
      </c>
      <c r="K60" s="2">
        <v>3</v>
      </c>
      <c r="L60" s="2">
        <v>3.5</v>
      </c>
      <c r="M60" s="2">
        <v>4</v>
      </c>
      <c r="N60" s="72"/>
      <c r="O60" s="72"/>
      <c r="P60" s="72"/>
      <c r="Q60" s="2" t="s">
        <v>9</v>
      </c>
      <c r="R60" s="5" t="s">
        <v>10</v>
      </c>
    </row>
    <row r="61" spans="1:18" ht="21.75">
      <c r="A61" s="58" t="s">
        <v>221</v>
      </c>
      <c r="B61" s="3" t="s">
        <v>257</v>
      </c>
      <c r="C61" s="8" t="s">
        <v>267</v>
      </c>
      <c r="D61" s="2">
        <v>3</v>
      </c>
      <c r="E61" s="14">
        <f>SUM(Q61:R61,F61:M61)</f>
        <v>381</v>
      </c>
      <c r="F61" s="2">
        <v>16</v>
      </c>
      <c r="G61" s="2">
        <v>37</v>
      </c>
      <c r="H61" s="2">
        <v>40</v>
      </c>
      <c r="I61" s="2">
        <v>62</v>
      </c>
      <c r="J61" s="2">
        <v>62</v>
      </c>
      <c r="K61" s="2">
        <v>80</v>
      </c>
      <c r="L61" s="2">
        <v>50</v>
      </c>
      <c r="M61" s="2">
        <v>34</v>
      </c>
      <c r="N61" s="2">
        <f>SUM(F61:M61)</f>
        <v>381</v>
      </c>
      <c r="O61" s="5">
        <f>(1*G61+1.5*H61+2*I61+2.5*J61+3*K61+3.5*L61+4*M61)/N61</f>
        <v>2.4330708661417324</v>
      </c>
      <c r="P61" s="5">
        <f>SQRT((F61*0^2+G61*1^2+H61*1.5^2+I61*2^2+J61*2.5^2+K61*3^2+L61*3.5^2+M61*4^2)/N61-O61^2)</f>
        <v>1.0033321218240876</v>
      </c>
      <c r="Q61" s="2">
        <v>0</v>
      </c>
      <c r="R61" s="2">
        <v>0</v>
      </c>
    </row>
    <row r="62" spans="1:18" ht="21.75">
      <c r="A62" s="74"/>
      <c r="B62" s="3" t="s">
        <v>258</v>
      </c>
      <c r="C62" s="8" t="s">
        <v>268</v>
      </c>
      <c r="D62" s="2">
        <v>3</v>
      </c>
      <c r="E62" s="14">
        <f aca="true" t="shared" si="10" ref="E62:E91">SUM(Q62:R62,F62:M62)</f>
        <v>385</v>
      </c>
      <c r="F62" s="2">
        <v>19</v>
      </c>
      <c r="G62" s="2">
        <v>59</v>
      </c>
      <c r="H62" s="2">
        <v>50</v>
      </c>
      <c r="I62" s="2">
        <v>65</v>
      </c>
      <c r="J62" s="2">
        <v>61</v>
      </c>
      <c r="K62" s="2">
        <v>44</v>
      </c>
      <c r="L62" s="2">
        <v>33</v>
      </c>
      <c r="M62" s="2">
        <v>51</v>
      </c>
      <c r="N62" s="2">
        <f aca="true" t="shared" si="11" ref="N62:N91">SUM(F62:M62)</f>
        <v>382</v>
      </c>
      <c r="O62" s="5">
        <f aca="true" t="shared" si="12" ref="O62:O92">(1*G62+1.5*H62+2*I62+2.5*J62+3*K62+3.5*L62+4*M62)/N62</f>
        <v>2.2722513089005236</v>
      </c>
      <c r="P62" s="5">
        <f aca="true" t="shared" si="13" ref="P62:P92">SQRT((F62*0^2+G62*1^2+H62*1.5^2+I62*2^2+J62*2.5^2+K62*3^2+L62*3.5^2+M62*4^2)/N62-O62^2)</f>
        <v>1.0933950487611301</v>
      </c>
      <c r="Q62" s="2">
        <v>3</v>
      </c>
      <c r="R62" s="2">
        <v>0</v>
      </c>
    </row>
    <row r="63" spans="1:18" ht="21.75">
      <c r="A63" s="74"/>
      <c r="B63" s="3" t="s">
        <v>259</v>
      </c>
      <c r="C63" s="8" t="s">
        <v>25</v>
      </c>
      <c r="D63" s="2">
        <v>2</v>
      </c>
      <c r="E63" s="14">
        <f t="shared" si="10"/>
        <v>387</v>
      </c>
      <c r="F63" s="2">
        <v>47</v>
      </c>
      <c r="G63" s="2">
        <v>25</v>
      </c>
      <c r="H63" s="2">
        <v>41</v>
      </c>
      <c r="I63" s="2">
        <v>46</v>
      </c>
      <c r="J63" s="2">
        <v>71</v>
      </c>
      <c r="K63" s="2">
        <v>62</v>
      </c>
      <c r="L63" s="2">
        <v>43</v>
      </c>
      <c r="M63" s="2">
        <v>52</v>
      </c>
      <c r="N63" s="2">
        <f t="shared" si="11"/>
        <v>387</v>
      </c>
      <c r="O63" s="5">
        <f t="shared" si="12"/>
        <v>2.3268733850129197</v>
      </c>
      <c r="P63" s="5">
        <f t="shared" si="13"/>
        <v>1.2097798257793453</v>
      </c>
      <c r="Q63" s="2">
        <v>0</v>
      </c>
      <c r="R63" s="2">
        <v>0</v>
      </c>
    </row>
    <row r="64" spans="1:18" ht="21.75">
      <c r="A64" s="74"/>
      <c r="B64" s="3" t="s">
        <v>260</v>
      </c>
      <c r="C64" s="8" t="s">
        <v>269</v>
      </c>
      <c r="D64" s="2">
        <v>2</v>
      </c>
      <c r="E64" s="14">
        <f t="shared" si="10"/>
        <v>378</v>
      </c>
      <c r="F64" s="2">
        <v>26</v>
      </c>
      <c r="G64" s="2">
        <v>49</v>
      </c>
      <c r="H64" s="2">
        <v>28</v>
      </c>
      <c r="I64" s="2">
        <v>57</v>
      </c>
      <c r="J64" s="2">
        <v>41</v>
      </c>
      <c r="K64" s="2">
        <v>58</v>
      </c>
      <c r="L64" s="2">
        <v>49</v>
      </c>
      <c r="M64" s="2">
        <v>70</v>
      </c>
      <c r="N64" s="2">
        <f t="shared" si="11"/>
        <v>378</v>
      </c>
      <c r="O64" s="5">
        <f t="shared" si="12"/>
        <v>2.4682539682539684</v>
      </c>
      <c r="P64" s="5">
        <f t="shared" si="13"/>
        <v>1.1903703656668363</v>
      </c>
      <c r="Q64" s="2">
        <v>0</v>
      </c>
      <c r="R64" s="2">
        <v>0</v>
      </c>
    </row>
    <row r="65" spans="1:18" ht="21.75">
      <c r="A65" s="74"/>
      <c r="B65" s="3" t="s">
        <v>261</v>
      </c>
      <c r="C65" s="8" t="s">
        <v>270</v>
      </c>
      <c r="D65" s="2">
        <v>2</v>
      </c>
      <c r="E65" s="14">
        <f t="shared" si="10"/>
        <v>386</v>
      </c>
      <c r="F65" s="2">
        <v>112</v>
      </c>
      <c r="G65" s="2">
        <v>62</v>
      </c>
      <c r="H65" s="2">
        <v>56</v>
      </c>
      <c r="I65" s="2">
        <v>65</v>
      </c>
      <c r="J65" s="2">
        <v>53</v>
      </c>
      <c r="K65" s="2">
        <v>32</v>
      </c>
      <c r="L65" s="2">
        <v>6</v>
      </c>
      <c r="M65" s="2">
        <v>0</v>
      </c>
      <c r="N65" s="2">
        <f t="shared" si="11"/>
        <v>386</v>
      </c>
      <c r="O65" s="5">
        <f t="shared" si="12"/>
        <v>1.36139896373057</v>
      </c>
      <c r="P65" s="5">
        <f t="shared" si="13"/>
        <v>1.04971602940145</v>
      </c>
      <c r="Q65" s="2">
        <v>0</v>
      </c>
      <c r="R65" s="2">
        <v>0</v>
      </c>
    </row>
    <row r="66" spans="1:18" ht="21.75">
      <c r="A66" s="74"/>
      <c r="B66" s="3" t="s">
        <v>262</v>
      </c>
      <c r="C66" s="8" t="s">
        <v>271</v>
      </c>
      <c r="D66" s="2">
        <v>1</v>
      </c>
      <c r="E66" s="14">
        <f t="shared" si="10"/>
        <v>382</v>
      </c>
      <c r="F66" s="2">
        <v>12</v>
      </c>
      <c r="G66" s="2">
        <v>17</v>
      </c>
      <c r="H66" s="2">
        <v>11</v>
      </c>
      <c r="I66" s="2">
        <v>7</v>
      </c>
      <c r="J66" s="2">
        <v>22</v>
      </c>
      <c r="K66" s="2">
        <v>37</v>
      </c>
      <c r="L66" s="2">
        <v>43</v>
      </c>
      <c r="M66" s="2">
        <v>233</v>
      </c>
      <c r="N66" s="2">
        <f t="shared" si="11"/>
        <v>382</v>
      </c>
      <c r="O66" s="5">
        <f t="shared" si="12"/>
        <v>3.392670157068063</v>
      </c>
      <c r="P66" s="5">
        <f t="shared" si="13"/>
        <v>1.0208551446126795</v>
      </c>
      <c r="Q66" s="2">
        <v>0</v>
      </c>
      <c r="R66" s="2">
        <v>0</v>
      </c>
    </row>
    <row r="67" spans="1:18" ht="21.75">
      <c r="A67" s="74"/>
      <c r="B67" s="3" t="s">
        <v>263</v>
      </c>
      <c r="C67" s="8" t="s">
        <v>272</v>
      </c>
      <c r="D67" s="2">
        <v>1</v>
      </c>
      <c r="E67" s="14">
        <f t="shared" si="10"/>
        <v>382</v>
      </c>
      <c r="F67" s="2">
        <v>0</v>
      </c>
      <c r="G67" s="2">
        <v>0</v>
      </c>
      <c r="H67" s="2">
        <v>0</v>
      </c>
      <c r="I67" s="2">
        <v>1</v>
      </c>
      <c r="J67" s="2">
        <v>1</v>
      </c>
      <c r="K67" s="2">
        <v>12</v>
      </c>
      <c r="L67" s="2">
        <v>49</v>
      </c>
      <c r="M67" s="2">
        <v>319</v>
      </c>
      <c r="N67" s="2">
        <f t="shared" si="11"/>
        <v>382</v>
      </c>
      <c r="O67" s="5">
        <f t="shared" si="12"/>
        <v>3.8952879581151834</v>
      </c>
      <c r="P67" s="5">
        <f t="shared" si="13"/>
        <v>0.2624467950299349</v>
      </c>
      <c r="Q67" s="2">
        <v>0</v>
      </c>
      <c r="R67" s="2">
        <v>0</v>
      </c>
    </row>
    <row r="68" spans="1:18" ht="21.75">
      <c r="A68" s="74"/>
      <c r="B68" s="3" t="s">
        <v>264</v>
      </c>
      <c r="C68" s="8" t="s">
        <v>273</v>
      </c>
      <c r="D68" s="2">
        <v>1</v>
      </c>
      <c r="E68" s="14">
        <f t="shared" si="10"/>
        <v>386</v>
      </c>
      <c r="F68" s="2">
        <v>19</v>
      </c>
      <c r="G68" s="2">
        <v>16</v>
      </c>
      <c r="H68" s="2">
        <v>21</v>
      </c>
      <c r="I68" s="2">
        <v>22</v>
      </c>
      <c r="J68" s="2">
        <v>21</v>
      </c>
      <c r="K68" s="2">
        <v>28</v>
      </c>
      <c r="L68" s="2">
        <v>60</v>
      </c>
      <c r="M68" s="2">
        <v>198</v>
      </c>
      <c r="N68" s="2">
        <f t="shared" si="11"/>
        <v>385</v>
      </c>
      <c r="O68" s="5">
        <f t="shared" si="12"/>
        <v>3.1948051948051948</v>
      </c>
      <c r="P68" s="5">
        <f t="shared" si="13"/>
        <v>1.1485616192524315</v>
      </c>
      <c r="Q68" s="2">
        <v>1</v>
      </c>
      <c r="R68" s="2">
        <v>0</v>
      </c>
    </row>
    <row r="69" spans="1:18" ht="21.75">
      <c r="A69" s="74"/>
      <c r="B69" s="3" t="s">
        <v>265</v>
      </c>
      <c r="C69" s="3" t="s">
        <v>274</v>
      </c>
      <c r="D69" s="2">
        <v>2</v>
      </c>
      <c r="E69" s="14">
        <f t="shared" si="10"/>
        <v>385</v>
      </c>
      <c r="F69" s="2">
        <v>7</v>
      </c>
      <c r="G69" s="2">
        <v>5</v>
      </c>
      <c r="H69" s="2">
        <v>5</v>
      </c>
      <c r="I69" s="2">
        <v>15</v>
      </c>
      <c r="J69" s="2">
        <v>13</v>
      </c>
      <c r="K69" s="2">
        <v>27</v>
      </c>
      <c r="L69" s="2">
        <v>50</v>
      </c>
      <c r="M69" s="2">
        <v>263</v>
      </c>
      <c r="N69" s="2">
        <f t="shared" si="11"/>
        <v>385</v>
      </c>
      <c r="O69" s="5">
        <f t="shared" si="12"/>
        <v>3.5922077922077924</v>
      </c>
      <c r="P69" s="5">
        <f t="shared" si="13"/>
        <v>0.810606031707499</v>
      </c>
      <c r="Q69" s="2">
        <v>0</v>
      </c>
      <c r="R69" s="2">
        <v>0</v>
      </c>
    </row>
    <row r="70" spans="1:18" ht="21.75">
      <c r="A70" s="74"/>
      <c r="B70" s="3" t="s">
        <v>266</v>
      </c>
      <c r="C70" s="3" t="s">
        <v>275</v>
      </c>
      <c r="D70" s="2">
        <v>3</v>
      </c>
      <c r="E70" s="14">
        <f t="shared" si="10"/>
        <v>392</v>
      </c>
      <c r="F70" s="2">
        <v>58</v>
      </c>
      <c r="G70" s="2">
        <v>45</v>
      </c>
      <c r="H70" s="2">
        <v>41</v>
      </c>
      <c r="I70" s="2">
        <v>66</v>
      </c>
      <c r="J70" s="2">
        <v>65</v>
      </c>
      <c r="K70" s="2">
        <v>38</v>
      </c>
      <c r="L70" s="2">
        <v>29</v>
      </c>
      <c r="M70" s="2">
        <v>50</v>
      </c>
      <c r="N70" s="2">
        <f t="shared" si="11"/>
        <v>392</v>
      </c>
      <c r="O70" s="5">
        <f t="shared" si="12"/>
        <v>2.082908163265306</v>
      </c>
      <c r="P70" s="5">
        <f t="shared" si="13"/>
        <v>1.2413532410708223</v>
      </c>
      <c r="Q70" s="2">
        <v>0</v>
      </c>
      <c r="R70" s="2">
        <v>0</v>
      </c>
    </row>
    <row r="71" spans="1:18" ht="21.75">
      <c r="A71" s="74"/>
      <c r="B71" s="76" t="s">
        <v>11</v>
      </c>
      <c r="C71" s="76"/>
      <c r="D71" s="76"/>
      <c r="E71" s="39">
        <f>SUM(E61:E70)</f>
        <v>3844</v>
      </c>
      <c r="F71" s="39">
        <f aca="true" t="shared" si="14" ref="F71:N71">SUM(F61:F70)</f>
        <v>316</v>
      </c>
      <c r="G71" s="39">
        <f t="shared" si="14"/>
        <v>315</v>
      </c>
      <c r="H71" s="39">
        <f t="shared" si="14"/>
        <v>293</v>
      </c>
      <c r="I71" s="39">
        <f t="shared" si="14"/>
        <v>406</v>
      </c>
      <c r="J71" s="39">
        <f t="shared" si="14"/>
        <v>410</v>
      </c>
      <c r="K71" s="39">
        <f t="shared" si="14"/>
        <v>418</v>
      </c>
      <c r="L71" s="39">
        <f t="shared" si="14"/>
        <v>412</v>
      </c>
      <c r="M71" s="39">
        <f t="shared" si="14"/>
        <v>1270</v>
      </c>
      <c r="N71" s="39">
        <f t="shared" si="14"/>
        <v>3840</v>
      </c>
      <c r="O71" s="77">
        <f t="shared" si="12"/>
        <v>2.6998697916666665</v>
      </c>
      <c r="P71" s="77">
        <f t="shared" si="13"/>
        <v>1.2807519290944376</v>
      </c>
      <c r="Q71" s="39">
        <f>SUM(Q61:Q70)</f>
        <v>4</v>
      </c>
      <c r="R71" s="39">
        <f>SUM(R61:R70)</f>
        <v>0</v>
      </c>
    </row>
    <row r="72" spans="1:18" ht="21.75">
      <c r="A72" s="75"/>
      <c r="B72" s="76" t="s">
        <v>12</v>
      </c>
      <c r="C72" s="76"/>
      <c r="D72" s="76"/>
      <c r="E72" s="40">
        <f aca="true" t="shared" si="15" ref="E72:N72">E71*100/$E$14</f>
        <v>89.54111344048451</v>
      </c>
      <c r="F72" s="40">
        <f t="shared" si="15"/>
        <v>7.360819939436292</v>
      </c>
      <c r="G72" s="40">
        <f t="shared" si="15"/>
        <v>7.337526205450734</v>
      </c>
      <c r="H72" s="40">
        <f t="shared" si="15"/>
        <v>6.8250640577684605</v>
      </c>
      <c r="I72" s="40">
        <f t="shared" si="15"/>
        <v>9.457255998136501</v>
      </c>
      <c r="J72" s="40">
        <f t="shared" si="15"/>
        <v>9.550430934078733</v>
      </c>
      <c r="K72" s="40">
        <f t="shared" si="15"/>
        <v>9.736780805963196</v>
      </c>
      <c r="L72" s="40">
        <f t="shared" si="15"/>
        <v>9.597018402049848</v>
      </c>
      <c r="M72" s="40">
        <f t="shared" si="15"/>
        <v>29.583042161658515</v>
      </c>
      <c r="N72" s="40">
        <f t="shared" si="15"/>
        <v>89.44793850454228</v>
      </c>
      <c r="O72" s="78"/>
      <c r="P72" s="78"/>
      <c r="Q72" s="40">
        <f>Q71*100/$E$14</f>
        <v>0.09317493594223154</v>
      </c>
      <c r="R72" s="40">
        <f>R71*100/$E$14</f>
        <v>0</v>
      </c>
    </row>
    <row r="73" spans="1:18" ht="21.75">
      <c r="A73" s="72" t="s">
        <v>215</v>
      </c>
      <c r="B73" s="72" t="s">
        <v>0</v>
      </c>
      <c r="C73" s="72" t="s">
        <v>1</v>
      </c>
      <c r="D73" s="72" t="s">
        <v>216</v>
      </c>
      <c r="E73" s="57" t="s">
        <v>217</v>
      </c>
      <c r="F73" s="67" t="s">
        <v>218</v>
      </c>
      <c r="G73" s="68"/>
      <c r="H73" s="68"/>
      <c r="I73" s="68"/>
      <c r="J73" s="68"/>
      <c r="K73" s="68"/>
      <c r="L73" s="68"/>
      <c r="M73" s="69"/>
      <c r="N73" s="72" t="s">
        <v>219</v>
      </c>
      <c r="O73" s="72" t="s">
        <v>6</v>
      </c>
      <c r="P73" s="72" t="s">
        <v>7</v>
      </c>
      <c r="Q73" s="73" t="s">
        <v>220</v>
      </c>
      <c r="R73" s="73"/>
    </row>
    <row r="74" spans="1:18" ht="21.75">
      <c r="A74" s="72"/>
      <c r="B74" s="72"/>
      <c r="C74" s="72"/>
      <c r="D74" s="72"/>
      <c r="E74" s="57"/>
      <c r="F74" s="2">
        <v>0</v>
      </c>
      <c r="G74" s="2">
        <v>1</v>
      </c>
      <c r="H74" s="2">
        <v>1.5</v>
      </c>
      <c r="I74" s="2">
        <v>2</v>
      </c>
      <c r="J74" s="2">
        <v>2.5</v>
      </c>
      <c r="K74" s="2">
        <v>3</v>
      </c>
      <c r="L74" s="2">
        <v>3.5</v>
      </c>
      <c r="M74" s="2">
        <v>4</v>
      </c>
      <c r="N74" s="72"/>
      <c r="O74" s="72"/>
      <c r="P74" s="72"/>
      <c r="Q74" s="2" t="s">
        <v>9</v>
      </c>
      <c r="R74" s="5" t="s">
        <v>10</v>
      </c>
    </row>
    <row r="75" spans="1:18" ht="19.5" customHeight="1">
      <c r="A75" s="58" t="s">
        <v>233</v>
      </c>
      <c r="B75" s="3" t="s">
        <v>276</v>
      </c>
      <c r="C75" s="8" t="s">
        <v>467</v>
      </c>
      <c r="D75" s="2">
        <v>1</v>
      </c>
      <c r="E75" s="14">
        <f t="shared" si="10"/>
        <v>77</v>
      </c>
      <c r="F75" s="2">
        <v>0</v>
      </c>
      <c r="G75" s="2">
        <v>5</v>
      </c>
      <c r="H75" s="2">
        <v>4</v>
      </c>
      <c r="I75" s="2">
        <v>11</v>
      </c>
      <c r="J75" s="2">
        <v>8</v>
      </c>
      <c r="K75" s="2">
        <v>19</v>
      </c>
      <c r="L75" s="2">
        <v>12</v>
      </c>
      <c r="M75" s="2">
        <v>18</v>
      </c>
      <c r="N75" s="2">
        <f t="shared" si="11"/>
        <v>77</v>
      </c>
      <c r="O75" s="5">
        <f t="shared" si="12"/>
        <v>2.909090909090909</v>
      </c>
      <c r="P75" s="5">
        <f t="shared" si="13"/>
        <v>0.8999540851465153</v>
      </c>
      <c r="Q75" s="2">
        <v>0</v>
      </c>
      <c r="R75" s="2">
        <v>0</v>
      </c>
    </row>
    <row r="76" spans="1:18" ht="19.5" customHeight="1">
      <c r="A76" s="74"/>
      <c r="B76" s="3" t="s">
        <v>277</v>
      </c>
      <c r="C76" s="8" t="s">
        <v>288</v>
      </c>
      <c r="D76" s="2">
        <v>3</v>
      </c>
      <c r="E76" s="14">
        <f t="shared" si="10"/>
        <v>204</v>
      </c>
      <c r="F76" s="2">
        <v>1</v>
      </c>
      <c r="G76" s="2">
        <v>17</v>
      </c>
      <c r="H76" s="2">
        <v>38</v>
      </c>
      <c r="I76" s="2">
        <v>38</v>
      </c>
      <c r="J76" s="2">
        <v>37</v>
      </c>
      <c r="K76" s="2">
        <v>24</v>
      </c>
      <c r="L76" s="2">
        <v>18</v>
      </c>
      <c r="M76" s="2">
        <v>31</v>
      </c>
      <c r="N76" s="2">
        <f t="shared" si="11"/>
        <v>204</v>
      </c>
      <c r="O76" s="5">
        <f t="shared" si="12"/>
        <v>2.4583333333333335</v>
      </c>
      <c r="P76" s="5">
        <f t="shared" si="13"/>
        <v>0.9533116513371493</v>
      </c>
      <c r="Q76" s="2">
        <v>0</v>
      </c>
      <c r="R76" s="2">
        <v>0</v>
      </c>
    </row>
    <row r="77" spans="1:18" ht="19.5" customHeight="1">
      <c r="A77" s="74"/>
      <c r="B77" s="3" t="s">
        <v>278</v>
      </c>
      <c r="C77" s="8" t="s">
        <v>289</v>
      </c>
      <c r="D77" s="2">
        <v>1</v>
      </c>
      <c r="E77" s="14">
        <f t="shared" si="10"/>
        <v>207</v>
      </c>
      <c r="F77" s="2">
        <v>0</v>
      </c>
      <c r="G77" s="2">
        <v>21</v>
      </c>
      <c r="H77" s="2">
        <v>14</v>
      </c>
      <c r="I77" s="2">
        <v>12</v>
      </c>
      <c r="J77" s="2">
        <v>13</v>
      </c>
      <c r="K77" s="2">
        <v>16</v>
      </c>
      <c r="L77" s="2">
        <v>16</v>
      </c>
      <c r="M77" s="2">
        <v>115</v>
      </c>
      <c r="N77" s="2">
        <f t="shared" si="11"/>
        <v>207</v>
      </c>
      <c r="O77" s="5">
        <f t="shared" si="12"/>
        <v>3.2004830917874396</v>
      </c>
      <c r="P77" s="5">
        <f t="shared" si="13"/>
        <v>1.0799667907106145</v>
      </c>
      <c r="Q77" s="2">
        <v>0</v>
      </c>
      <c r="R77" s="2">
        <v>0</v>
      </c>
    </row>
    <row r="78" spans="1:18" ht="19.5" customHeight="1">
      <c r="A78" s="74"/>
      <c r="B78" s="3" t="s">
        <v>415</v>
      </c>
      <c r="C78" s="8" t="s">
        <v>416</v>
      </c>
      <c r="D78" s="2">
        <v>1</v>
      </c>
      <c r="E78" s="14">
        <f t="shared" si="10"/>
        <v>77</v>
      </c>
      <c r="F78" s="2">
        <v>2</v>
      </c>
      <c r="G78" s="2">
        <v>10</v>
      </c>
      <c r="H78" s="2">
        <v>4</v>
      </c>
      <c r="I78" s="2">
        <v>13</v>
      </c>
      <c r="J78" s="2">
        <v>13</v>
      </c>
      <c r="K78" s="2">
        <v>15</v>
      </c>
      <c r="L78" s="2">
        <v>10</v>
      </c>
      <c r="M78" s="2">
        <v>10</v>
      </c>
      <c r="N78" s="2">
        <f t="shared" si="11"/>
        <v>77</v>
      </c>
      <c r="O78" s="5">
        <f t="shared" si="12"/>
        <v>2.5259740259740258</v>
      </c>
      <c r="P78" s="5">
        <f t="shared" si="13"/>
        <v>1.0093591379956006</v>
      </c>
      <c r="Q78" s="2">
        <v>0</v>
      </c>
      <c r="R78" s="2">
        <v>0</v>
      </c>
    </row>
    <row r="79" spans="1:18" ht="19.5" customHeight="1">
      <c r="A79" s="74"/>
      <c r="B79" s="3" t="s">
        <v>433</v>
      </c>
      <c r="C79" s="8" t="s">
        <v>450</v>
      </c>
      <c r="D79" s="2">
        <v>2</v>
      </c>
      <c r="E79" s="14">
        <f t="shared" si="10"/>
        <v>8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8</v>
      </c>
      <c r="N79" s="2">
        <f t="shared" si="11"/>
        <v>8</v>
      </c>
      <c r="O79" s="5">
        <f t="shared" si="12"/>
        <v>4</v>
      </c>
      <c r="P79" s="5">
        <f t="shared" si="13"/>
        <v>0</v>
      </c>
      <c r="Q79" s="2">
        <v>0</v>
      </c>
      <c r="R79" s="2">
        <v>0</v>
      </c>
    </row>
    <row r="80" spans="1:18" ht="19.5" customHeight="1">
      <c r="A80" s="74"/>
      <c r="B80" s="3" t="s">
        <v>436</v>
      </c>
      <c r="C80" s="8" t="s">
        <v>80</v>
      </c>
      <c r="D80" s="2">
        <v>2</v>
      </c>
      <c r="E80" s="14">
        <f t="shared" si="10"/>
        <v>8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2</v>
      </c>
      <c r="M80" s="2">
        <v>6</v>
      </c>
      <c r="N80" s="2">
        <f>SUM(F80:M80)</f>
        <v>8</v>
      </c>
      <c r="O80" s="5">
        <f>(1*G80+1.5*H80+2*I80+2.5*J80+3*K80+3.5*L80+4*M80)/N80</f>
        <v>3.875</v>
      </c>
      <c r="P80" s="5">
        <f>SQRT((F80*0^2+G80*1^2+H80*1.5^2+I80*2^2+J80*2.5^2+K80*3^2+L80*3.5^2+M80*4^2)/N80-O80^2)</f>
        <v>0.21650635094610965</v>
      </c>
      <c r="Q80" s="2">
        <v>0</v>
      </c>
      <c r="R80" s="2">
        <v>0</v>
      </c>
    </row>
    <row r="81" spans="1:18" ht="19.5" customHeight="1">
      <c r="A81" s="74"/>
      <c r="B81" s="3" t="s">
        <v>279</v>
      </c>
      <c r="C81" s="8" t="s">
        <v>290</v>
      </c>
      <c r="D81" s="2">
        <v>4</v>
      </c>
      <c r="E81" s="14">
        <f t="shared" si="10"/>
        <v>13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1</v>
      </c>
      <c r="L81" s="2">
        <v>4</v>
      </c>
      <c r="M81" s="2">
        <v>8</v>
      </c>
      <c r="N81" s="2">
        <f t="shared" si="11"/>
        <v>13</v>
      </c>
      <c r="O81" s="5">
        <f t="shared" si="12"/>
        <v>3.769230769230769</v>
      </c>
      <c r="P81" s="5">
        <f t="shared" si="13"/>
        <v>0.31716197120135964</v>
      </c>
      <c r="Q81" s="2">
        <v>0</v>
      </c>
      <c r="R81" s="2">
        <v>0</v>
      </c>
    </row>
    <row r="82" spans="1:18" ht="19.5" customHeight="1">
      <c r="A82" s="74"/>
      <c r="B82" s="3" t="s">
        <v>280</v>
      </c>
      <c r="C82" s="8" t="s">
        <v>291</v>
      </c>
      <c r="D82" s="2">
        <v>4</v>
      </c>
      <c r="E82" s="14">
        <f t="shared" si="10"/>
        <v>5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5</v>
      </c>
      <c r="N82" s="2">
        <f t="shared" si="11"/>
        <v>5</v>
      </c>
      <c r="O82" s="5">
        <f t="shared" si="12"/>
        <v>4</v>
      </c>
      <c r="P82" s="5">
        <f t="shared" si="13"/>
        <v>0</v>
      </c>
      <c r="Q82" s="2">
        <v>0</v>
      </c>
      <c r="R82" s="2">
        <v>0</v>
      </c>
    </row>
    <row r="83" spans="1:18" ht="19.5" customHeight="1">
      <c r="A83" s="74"/>
      <c r="B83" s="3" t="s">
        <v>281</v>
      </c>
      <c r="C83" s="3" t="s">
        <v>292</v>
      </c>
      <c r="D83" s="2">
        <v>4</v>
      </c>
      <c r="E83" s="14">
        <f t="shared" si="10"/>
        <v>9</v>
      </c>
      <c r="F83" s="2">
        <v>0</v>
      </c>
      <c r="G83" s="2">
        <v>0</v>
      </c>
      <c r="H83" s="2">
        <v>0</v>
      </c>
      <c r="I83" s="2">
        <v>0</v>
      </c>
      <c r="J83" s="2">
        <v>2</v>
      </c>
      <c r="K83" s="2">
        <v>2</v>
      </c>
      <c r="L83" s="2">
        <v>4</v>
      </c>
      <c r="M83" s="2">
        <v>1</v>
      </c>
      <c r="N83" s="2">
        <f t="shared" si="11"/>
        <v>9</v>
      </c>
      <c r="O83" s="5">
        <f t="shared" si="12"/>
        <v>3.2222222222222223</v>
      </c>
      <c r="P83" s="5">
        <f t="shared" si="13"/>
        <v>0.47790695928014465</v>
      </c>
      <c r="Q83" s="2">
        <v>0</v>
      </c>
      <c r="R83" s="2">
        <v>0</v>
      </c>
    </row>
    <row r="84" spans="1:18" ht="19.5" customHeight="1">
      <c r="A84" s="74"/>
      <c r="B84" s="3" t="s">
        <v>434</v>
      </c>
      <c r="C84" s="8" t="s">
        <v>447</v>
      </c>
      <c r="D84" s="2">
        <v>2</v>
      </c>
      <c r="E84" s="14">
        <f t="shared" si="10"/>
        <v>10</v>
      </c>
      <c r="F84" s="2">
        <v>0</v>
      </c>
      <c r="G84" s="2">
        <v>0</v>
      </c>
      <c r="H84" s="2">
        <v>0</v>
      </c>
      <c r="I84" s="2">
        <v>3</v>
      </c>
      <c r="J84" s="2">
        <v>3</v>
      </c>
      <c r="K84" s="2">
        <v>1</v>
      </c>
      <c r="L84" s="2">
        <v>0</v>
      </c>
      <c r="M84" s="2">
        <v>3</v>
      </c>
      <c r="N84" s="2">
        <f t="shared" si="11"/>
        <v>10</v>
      </c>
      <c r="O84" s="5">
        <f t="shared" si="12"/>
        <v>2.85</v>
      </c>
      <c r="P84" s="5">
        <f t="shared" si="13"/>
        <v>0.8077747210701756</v>
      </c>
      <c r="Q84" s="2">
        <v>0</v>
      </c>
      <c r="R84" s="2">
        <v>0</v>
      </c>
    </row>
    <row r="85" spans="1:18" ht="19.5" customHeight="1">
      <c r="A85" s="74"/>
      <c r="B85" s="3" t="s">
        <v>435</v>
      </c>
      <c r="C85" s="8" t="s">
        <v>448</v>
      </c>
      <c r="D85" s="2">
        <v>2</v>
      </c>
      <c r="E85" s="14">
        <f t="shared" si="10"/>
        <v>10</v>
      </c>
      <c r="F85" s="2">
        <v>0</v>
      </c>
      <c r="G85" s="2">
        <v>0</v>
      </c>
      <c r="H85" s="2">
        <v>1</v>
      </c>
      <c r="I85" s="2">
        <v>2</v>
      </c>
      <c r="J85" s="2">
        <v>1</v>
      </c>
      <c r="K85" s="2">
        <v>1</v>
      </c>
      <c r="L85" s="2">
        <v>0</v>
      </c>
      <c r="M85" s="2">
        <v>5</v>
      </c>
      <c r="N85" s="2">
        <f t="shared" si="11"/>
        <v>10</v>
      </c>
      <c r="O85" s="5">
        <f t="shared" si="12"/>
        <v>3.1</v>
      </c>
      <c r="P85" s="5">
        <f t="shared" si="13"/>
        <v>0.9695359714832655</v>
      </c>
      <c r="Q85" s="2">
        <v>0</v>
      </c>
      <c r="R85" s="2">
        <v>0</v>
      </c>
    </row>
    <row r="86" spans="1:18" ht="19.5" customHeight="1">
      <c r="A86" s="74"/>
      <c r="B86" s="3" t="s">
        <v>282</v>
      </c>
      <c r="C86" s="8" t="s">
        <v>293</v>
      </c>
      <c r="D86" s="2">
        <v>2</v>
      </c>
      <c r="E86" s="14">
        <f t="shared" si="10"/>
        <v>11</v>
      </c>
      <c r="F86" s="2">
        <v>0</v>
      </c>
      <c r="G86" s="2">
        <v>0</v>
      </c>
      <c r="H86" s="2">
        <v>0</v>
      </c>
      <c r="I86" s="2">
        <v>0</v>
      </c>
      <c r="J86" s="2">
        <v>1</v>
      </c>
      <c r="K86" s="2">
        <v>3</v>
      </c>
      <c r="L86" s="2">
        <v>1</v>
      </c>
      <c r="M86" s="2">
        <v>6</v>
      </c>
      <c r="N86" s="2">
        <f t="shared" si="11"/>
        <v>11</v>
      </c>
      <c r="O86" s="5">
        <f t="shared" si="12"/>
        <v>3.5454545454545454</v>
      </c>
      <c r="P86" s="5">
        <f t="shared" si="13"/>
        <v>0.5416534221733167</v>
      </c>
      <c r="Q86" s="2">
        <v>0</v>
      </c>
      <c r="R86" s="2">
        <v>0</v>
      </c>
    </row>
    <row r="87" spans="1:18" ht="19.5" customHeight="1">
      <c r="A87" s="74"/>
      <c r="B87" s="3" t="s">
        <v>283</v>
      </c>
      <c r="C87" s="8" t="s">
        <v>449</v>
      </c>
      <c r="D87" s="2">
        <v>2</v>
      </c>
      <c r="E87" s="14">
        <f>SUM(Q87:R87,F87:M87)</f>
        <v>11</v>
      </c>
      <c r="F87" s="2">
        <v>0</v>
      </c>
      <c r="G87" s="2">
        <v>0</v>
      </c>
      <c r="H87" s="2">
        <v>0</v>
      </c>
      <c r="I87" s="2">
        <v>2</v>
      </c>
      <c r="J87" s="2">
        <v>1</v>
      </c>
      <c r="K87" s="2">
        <v>2</v>
      </c>
      <c r="L87" s="2">
        <v>2</v>
      </c>
      <c r="M87" s="2">
        <v>4</v>
      </c>
      <c r="N87" s="2">
        <f>SUM(F87:M87)</f>
        <v>11</v>
      </c>
      <c r="O87" s="5">
        <f>(1*G87+1.5*H87+2*I87+2.5*J87+3*K87+3.5*L87+4*M87)/N87</f>
        <v>3.227272727272727</v>
      </c>
      <c r="P87" s="5">
        <f>SQRT((F87*0^2+G87*1^2+H87*1.5^2+I87*2^2+J87*2.5^2+K87*3^2+L87*3.5^2+M87*4^2)/N87-O87^2)</f>
        <v>0.7496555682941206</v>
      </c>
      <c r="Q87" s="2">
        <v>0</v>
      </c>
      <c r="R87" s="2">
        <v>0</v>
      </c>
    </row>
    <row r="88" spans="1:18" ht="19.5" customHeight="1">
      <c r="A88" s="74"/>
      <c r="B88" s="3" t="s">
        <v>285</v>
      </c>
      <c r="C88" s="8" t="s">
        <v>295</v>
      </c>
      <c r="D88" s="2">
        <v>2</v>
      </c>
      <c r="E88" s="14">
        <f t="shared" si="10"/>
        <v>392</v>
      </c>
      <c r="F88" s="2">
        <v>10</v>
      </c>
      <c r="G88" s="2">
        <v>10</v>
      </c>
      <c r="H88" s="2">
        <v>15</v>
      </c>
      <c r="I88" s="2">
        <v>30</v>
      </c>
      <c r="J88" s="2">
        <v>23</v>
      </c>
      <c r="K88" s="2">
        <v>62</v>
      </c>
      <c r="L88" s="2">
        <v>88</v>
      </c>
      <c r="M88" s="2">
        <v>151</v>
      </c>
      <c r="N88" s="2">
        <f t="shared" si="11"/>
        <v>389</v>
      </c>
      <c r="O88" s="5">
        <f t="shared" si="12"/>
        <v>3.2082262210796917</v>
      </c>
      <c r="P88" s="5">
        <f t="shared" si="13"/>
        <v>0.9561513417930815</v>
      </c>
      <c r="Q88" s="2">
        <v>1</v>
      </c>
      <c r="R88" s="2">
        <v>2</v>
      </c>
    </row>
    <row r="89" spans="1:18" ht="19.5" customHeight="1">
      <c r="A89" s="74"/>
      <c r="B89" s="3" t="s">
        <v>286</v>
      </c>
      <c r="C89" s="8" t="s">
        <v>296</v>
      </c>
      <c r="D89" s="2">
        <v>1</v>
      </c>
      <c r="E89" s="14">
        <f t="shared" si="10"/>
        <v>206</v>
      </c>
      <c r="F89" s="2">
        <v>0</v>
      </c>
      <c r="G89" s="2">
        <v>0</v>
      </c>
      <c r="H89" s="2">
        <v>0</v>
      </c>
      <c r="I89" s="2">
        <v>3</v>
      </c>
      <c r="J89" s="2">
        <v>10</v>
      </c>
      <c r="K89" s="2">
        <v>22</v>
      </c>
      <c r="L89" s="2">
        <v>32</v>
      </c>
      <c r="M89" s="2">
        <v>139</v>
      </c>
      <c r="N89" s="2">
        <f t="shared" si="11"/>
        <v>206</v>
      </c>
      <c r="O89" s="5">
        <f t="shared" si="12"/>
        <v>3.7135922330097086</v>
      </c>
      <c r="P89" s="5">
        <f t="shared" si="13"/>
        <v>0.4807050937156167</v>
      </c>
      <c r="Q89" s="2">
        <v>0</v>
      </c>
      <c r="R89" s="2">
        <v>0</v>
      </c>
    </row>
    <row r="90" spans="1:18" ht="19.5" customHeight="1">
      <c r="A90" s="74"/>
      <c r="B90" s="3" t="s">
        <v>287</v>
      </c>
      <c r="C90" s="8" t="s">
        <v>44</v>
      </c>
      <c r="D90" s="2">
        <v>2</v>
      </c>
      <c r="E90" s="14">
        <f>SUM(Q90:R90,F90:M90)</f>
        <v>104</v>
      </c>
      <c r="F90" s="2">
        <v>0</v>
      </c>
      <c r="G90" s="2">
        <v>0</v>
      </c>
      <c r="H90" s="2">
        <v>0</v>
      </c>
      <c r="I90" s="2">
        <v>0</v>
      </c>
      <c r="J90" s="2">
        <v>3</v>
      </c>
      <c r="K90" s="2">
        <v>8</v>
      </c>
      <c r="L90" s="2">
        <v>18</v>
      </c>
      <c r="M90" s="2">
        <v>75</v>
      </c>
      <c r="N90" s="2">
        <f>SUM(F90:M90)</f>
        <v>104</v>
      </c>
      <c r="O90" s="5">
        <f>(1*G90+1.5*H90+2*I90+2.5*J90+3*K90+3.5*L90+4*M90)/N90</f>
        <v>3.793269230769231</v>
      </c>
      <c r="P90" s="5">
        <f>SQRT((F90*0^2+G90*1^2+H90*1.5^2+I90*2^2+J90*2.5^2+K90*3^2+L90*3.5^2+M90*4^2)/N90-O90^2)</f>
        <v>0.37730431073525644</v>
      </c>
      <c r="Q90" s="2">
        <v>0</v>
      </c>
      <c r="R90" s="2">
        <v>0</v>
      </c>
    </row>
    <row r="91" spans="1:18" ht="19.5" customHeight="1">
      <c r="A91" s="74"/>
      <c r="B91" s="3" t="s">
        <v>469</v>
      </c>
      <c r="C91" s="8" t="s">
        <v>470</v>
      </c>
      <c r="D91" s="2">
        <v>2</v>
      </c>
      <c r="E91" s="14">
        <f t="shared" si="10"/>
        <v>29</v>
      </c>
      <c r="F91" s="2">
        <v>7</v>
      </c>
      <c r="G91" s="2">
        <v>5</v>
      </c>
      <c r="H91" s="2">
        <v>0</v>
      </c>
      <c r="I91" s="2">
        <v>3</v>
      </c>
      <c r="J91" s="2">
        <v>1</v>
      </c>
      <c r="K91" s="2">
        <v>2</v>
      </c>
      <c r="L91" s="2">
        <v>2</v>
      </c>
      <c r="M91" s="2">
        <v>8</v>
      </c>
      <c r="N91" s="2">
        <f t="shared" si="11"/>
        <v>28</v>
      </c>
      <c r="O91" s="5">
        <f t="shared" si="12"/>
        <v>2.0892857142857144</v>
      </c>
      <c r="P91" s="5">
        <f t="shared" si="13"/>
        <v>1.598289104393973</v>
      </c>
      <c r="Q91" s="2">
        <v>1</v>
      </c>
      <c r="R91" s="2">
        <v>0</v>
      </c>
    </row>
    <row r="92" spans="1:18" ht="19.5" customHeight="1">
      <c r="A92" s="74"/>
      <c r="B92" s="76" t="s">
        <v>255</v>
      </c>
      <c r="C92" s="76"/>
      <c r="D92" s="76"/>
      <c r="E92" s="39">
        <f>SUM(E75:E91)</f>
        <v>1381</v>
      </c>
      <c r="F92" s="39">
        <f aca="true" t="shared" si="16" ref="F92:N92">SUM(F75:F91)</f>
        <v>20</v>
      </c>
      <c r="G92" s="39">
        <f t="shared" si="16"/>
        <v>68</v>
      </c>
      <c r="H92" s="39">
        <f t="shared" si="16"/>
        <v>76</v>
      </c>
      <c r="I92" s="39">
        <f t="shared" si="16"/>
        <v>117</v>
      </c>
      <c r="J92" s="39">
        <f t="shared" si="16"/>
        <v>116</v>
      </c>
      <c r="K92" s="39">
        <f t="shared" si="16"/>
        <v>178</v>
      </c>
      <c r="L92" s="39">
        <f t="shared" si="16"/>
        <v>209</v>
      </c>
      <c r="M92" s="39">
        <f t="shared" si="16"/>
        <v>593</v>
      </c>
      <c r="N92" s="39">
        <f t="shared" si="16"/>
        <v>1377</v>
      </c>
      <c r="O92" s="77">
        <f t="shared" si="12"/>
        <v>3.154320987654321</v>
      </c>
      <c r="P92" s="77">
        <f t="shared" si="13"/>
        <v>1.0016169897394323</v>
      </c>
      <c r="Q92" s="39">
        <f>SUM(Q75:Q91)</f>
        <v>2</v>
      </c>
      <c r="R92" s="39">
        <f>SUM(R75:R91)</f>
        <v>2</v>
      </c>
    </row>
    <row r="93" spans="1:18" ht="19.5" customHeight="1" thickBot="1">
      <c r="A93" s="79"/>
      <c r="B93" s="81" t="s">
        <v>256</v>
      </c>
      <c r="C93" s="81"/>
      <c r="D93" s="81"/>
      <c r="E93" s="41">
        <f>E92*100/$E$92</f>
        <v>100</v>
      </c>
      <c r="F93" s="41">
        <f aca="true" t="shared" si="17" ref="F93:N93">F92*100/$E$92</f>
        <v>1.448225923244026</v>
      </c>
      <c r="G93" s="41">
        <f t="shared" si="17"/>
        <v>4.9239681390296886</v>
      </c>
      <c r="H93" s="41">
        <f t="shared" si="17"/>
        <v>5.503258508327299</v>
      </c>
      <c r="I93" s="41">
        <f t="shared" si="17"/>
        <v>8.472121650977552</v>
      </c>
      <c r="J93" s="41">
        <f t="shared" si="17"/>
        <v>8.399710354815351</v>
      </c>
      <c r="K93" s="41">
        <f t="shared" si="17"/>
        <v>12.889210716871832</v>
      </c>
      <c r="L93" s="41">
        <f t="shared" si="17"/>
        <v>15.133960897900073</v>
      </c>
      <c r="M93" s="41">
        <f t="shared" si="17"/>
        <v>42.939898624185375</v>
      </c>
      <c r="N93" s="41">
        <f t="shared" si="17"/>
        <v>99.7103548153512</v>
      </c>
      <c r="O93" s="80"/>
      <c r="P93" s="80"/>
      <c r="Q93" s="41">
        <f>Q92*100/$E$92</f>
        <v>0.14482259232440262</v>
      </c>
      <c r="R93" s="41">
        <f>R92*100/$E$92</f>
        <v>0.14482259232440262</v>
      </c>
    </row>
    <row r="94" spans="1:18" ht="19.5" customHeight="1" thickTop="1">
      <c r="A94" s="82" t="s">
        <v>11</v>
      </c>
      <c r="B94" s="82"/>
      <c r="C94" s="82"/>
      <c r="D94" s="82"/>
      <c r="E94" s="42">
        <f aca="true" t="shared" si="18" ref="E94:N94">SUM(E71,E92)</f>
        <v>5225</v>
      </c>
      <c r="F94" s="42">
        <f t="shared" si="18"/>
        <v>336</v>
      </c>
      <c r="G94" s="42">
        <f t="shared" si="18"/>
        <v>383</v>
      </c>
      <c r="H94" s="42">
        <f t="shared" si="18"/>
        <v>369</v>
      </c>
      <c r="I94" s="42">
        <f t="shared" si="18"/>
        <v>523</v>
      </c>
      <c r="J94" s="42">
        <f t="shared" si="18"/>
        <v>526</v>
      </c>
      <c r="K94" s="42">
        <f t="shared" si="18"/>
        <v>596</v>
      </c>
      <c r="L94" s="42">
        <f t="shared" si="18"/>
        <v>621</v>
      </c>
      <c r="M94" s="42">
        <f t="shared" si="18"/>
        <v>1863</v>
      </c>
      <c r="N94" s="42">
        <f t="shared" si="18"/>
        <v>5217</v>
      </c>
      <c r="O94" s="77">
        <f>(1*G94+1.5*H94+2*I94+2.5*J94+3*K94+3.5*L94+4*M94)/N94</f>
        <v>2.81981981981982</v>
      </c>
      <c r="P94" s="77">
        <f>SQRT((F94*0^2+G94*1^2+H94*1.5^2+I94*2^2+J94*2.5^2+K94*3^2+L94*3.5^2+M94*4^2)/N94-O94^2)</f>
        <v>1.2297530752761565</v>
      </c>
      <c r="Q94" s="42">
        <f>SUM(Q71,Q92)</f>
        <v>6</v>
      </c>
      <c r="R94" s="42">
        <f>SUM(R71,R92)</f>
        <v>2</v>
      </c>
    </row>
    <row r="95" spans="1:18" ht="19.5" customHeight="1" thickBot="1">
      <c r="A95" s="81" t="s">
        <v>12</v>
      </c>
      <c r="B95" s="81"/>
      <c r="C95" s="81"/>
      <c r="D95" s="81"/>
      <c r="E95" s="41">
        <f>E94*100/$E$94</f>
        <v>100</v>
      </c>
      <c r="F95" s="41">
        <f aca="true" t="shared" si="19" ref="F95:N95">F94*100/$E$94</f>
        <v>6.430622009569378</v>
      </c>
      <c r="G95" s="41">
        <f t="shared" si="19"/>
        <v>7.330143540669856</v>
      </c>
      <c r="H95" s="41">
        <f t="shared" si="19"/>
        <v>7.062200956937799</v>
      </c>
      <c r="I95" s="41">
        <f t="shared" si="19"/>
        <v>10.009569377990431</v>
      </c>
      <c r="J95" s="41">
        <f t="shared" si="19"/>
        <v>10.066985645933014</v>
      </c>
      <c r="K95" s="41">
        <f t="shared" si="19"/>
        <v>11.4066985645933</v>
      </c>
      <c r="L95" s="41">
        <f t="shared" si="19"/>
        <v>11.885167464114833</v>
      </c>
      <c r="M95" s="41">
        <f t="shared" si="19"/>
        <v>35.655502392344495</v>
      </c>
      <c r="N95" s="41">
        <f t="shared" si="19"/>
        <v>99.8468899521531</v>
      </c>
      <c r="O95" s="80"/>
      <c r="P95" s="80"/>
      <c r="Q95" s="41">
        <f>Q94*100/$E$94</f>
        <v>0.11483253588516747</v>
      </c>
      <c r="R95" s="41">
        <f>R94*100/$E$94</f>
        <v>0.03827751196172249</v>
      </c>
    </row>
    <row r="96" ht="22.5" thickTop="1"/>
    <row r="118" spans="2:18" ht="23.25">
      <c r="B118" s="35"/>
      <c r="C118" s="36" t="s">
        <v>498</v>
      </c>
      <c r="R118" s="38"/>
    </row>
    <row r="119" spans="1:18" ht="21.75">
      <c r="A119" s="72" t="s">
        <v>215</v>
      </c>
      <c r="B119" s="72" t="s">
        <v>0</v>
      </c>
      <c r="C119" s="72" t="s">
        <v>1</v>
      </c>
      <c r="D119" s="72" t="s">
        <v>216</v>
      </c>
      <c r="E119" s="57" t="s">
        <v>217</v>
      </c>
      <c r="F119" s="67" t="s">
        <v>218</v>
      </c>
      <c r="G119" s="68"/>
      <c r="H119" s="68"/>
      <c r="I119" s="68"/>
      <c r="J119" s="68"/>
      <c r="K119" s="68"/>
      <c r="L119" s="68"/>
      <c r="M119" s="69"/>
      <c r="N119" s="72" t="s">
        <v>219</v>
      </c>
      <c r="O119" s="72" t="s">
        <v>6</v>
      </c>
      <c r="P119" s="72" t="s">
        <v>7</v>
      </c>
      <c r="Q119" s="73" t="s">
        <v>220</v>
      </c>
      <c r="R119" s="73"/>
    </row>
    <row r="120" spans="1:18" ht="21.75">
      <c r="A120" s="72"/>
      <c r="B120" s="72"/>
      <c r="C120" s="72"/>
      <c r="D120" s="72"/>
      <c r="E120" s="57"/>
      <c r="F120" s="2">
        <v>0</v>
      </c>
      <c r="G120" s="2">
        <v>1</v>
      </c>
      <c r="H120" s="2">
        <v>1.5</v>
      </c>
      <c r="I120" s="2">
        <v>2</v>
      </c>
      <c r="J120" s="2">
        <v>2.5</v>
      </c>
      <c r="K120" s="2">
        <v>3</v>
      </c>
      <c r="L120" s="2">
        <v>3.5</v>
      </c>
      <c r="M120" s="2">
        <v>4</v>
      </c>
      <c r="N120" s="72"/>
      <c r="O120" s="72"/>
      <c r="P120" s="72"/>
      <c r="Q120" s="2" t="s">
        <v>9</v>
      </c>
      <c r="R120" s="5" t="s">
        <v>10</v>
      </c>
    </row>
    <row r="121" spans="1:18" ht="21.75">
      <c r="A121" s="58" t="s">
        <v>221</v>
      </c>
      <c r="B121" s="3" t="s">
        <v>297</v>
      </c>
      <c r="C121" s="8" t="s">
        <v>177</v>
      </c>
      <c r="D121" s="2">
        <v>3</v>
      </c>
      <c r="E121" s="14">
        <f>SUM(Q121:R121,F121:M121)</f>
        <v>387</v>
      </c>
      <c r="F121" s="2">
        <v>69</v>
      </c>
      <c r="G121" s="2">
        <v>82</v>
      </c>
      <c r="H121" s="2">
        <v>36</v>
      </c>
      <c r="I121" s="2">
        <v>41</v>
      </c>
      <c r="J121" s="2">
        <v>36</v>
      </c>
      <c r="K121" s="2">
        <v>41</v>
      </c>
      <c r="L121" s="2">
        <v>22</v>
      </c>
      <c r="M121" s="2">
        <v>44</v>
      </c>
      <c r="N121" s="2">
        <f>SUM(F121:M121)</f>
        <v>371</v>
      </c>
      <c r="O121" s="5">
        <f>(1*G121+1.5*H121+2*I121+2.5*J121+3*K121+3.5*L121+4*M121)/N121</f>
        <v>1.84366576819407</v>
      </c>
      <c r="P121" s="5">
        <f>SQRT((F121*0^2+G121*1^2+H121*1.5^2+I121*2^2+J121*2.5^2+K121*3^2+L121*3.5^2+M121*4^2)/N121-O121^2)</f>
        <v>1.3066619830257509</v>
      </c>
      <c r="Q121" s="2">
        <v>0</v>
      </c>
      <c r="R121" s="2">
        <v>16</v>
      </c>
    </row>
    <row r="122" spans="1:18" ht="21.75">
      <c r="A122" s="74"/>
      <c r="B122" s="3" t="s">
        <v>298</v>
      </c>
      <c r="C122" s="8" t="s">
        <v>13</v>
      </c>
      <c r="D122" s="2">
        <v>3</v>
      </c>
      <c r="E122" s="14">
        <f aca="true" t="shared" si="20" ref="E122:E150">SUM(Q122:R122,F122:M122)</f>
        <v>388</v>
      </c>
      <c r="F122" s="2">
        <v>50</v>
      </c>
      <c r="G122" s="2">
        <v>106</v>
      </c>
      <c r="H122" s="2">
        <v>78</v>
      </c>
      <c r="I122" s="2">
        <v>51</v>
      </c>
      <c r="J122" s="2">
        <v>29</v>
      </c>
      <c r="K122" s="2">
        <v>17</v>
      </c>
      <c r="L122" s="2">
        <v>18</v>
      </c>
      <c r="M122" s="2">
        <v>39</v>
      </c>
      <c r="N122" s="2">
        <f aca="true" t="shared" si="21" ref="N122:N150">SUM(F122:M122)</f>
        <v>388</v>
      </c>
      <c r="O122" s="5">
        <f aca="true" t="shared" si="22" ref="O122:O151">(1*G122+1.5*H122+2*I122+2.5*J122+3*K122+3.5*L122+4*M122)/N122</f>
        <v>1.7203608247422681</v>
      </c>
      <c r="P122" s="5">
        <f aca="true" t="shared" si="23" ref="P122:P151">SQRT((F122*0^2+G122*1^2+H122*1.5^2+I122*2^2+J122*2.5^2+K122*3^2+L122*3.5^2+M122*4^2)/N122-O122^2)</f>
        <v>1.1531100365548135</v>
      </c>
      <c r="Q122" s="2">
        <v>0</v>
      </c>
      <c r="R122" s="2">
        <v>0</v>
      </c>
    </row>
    <row r="123" spans="1:18" ht="21.75">
      <c r="A123" s="74"/>
      <c r="B123" s="3" t="s">
        <v>299</v>
      </c>
      <c r="C123" s="8" t="s">
        <v>316</v>
      </c>
      <c r="D123" s="2">
        <v>2</v>
      </c>
      <c r="E123" s="14">
        <f t="shared" si="20"/>
        <v>388</v>
      </c>
      <c r="F123" s="2">
        <v>11</v>
      </c>
      <c r="G123" s="2">
        <v>46</v>
      </c>
      <c r="H123" s="2">
        <v>81</v>
      </c>
      <c r="I123" s="2">
        <v>98</v>
      </c>
      <c r="J123" s="2">
        <v>57</v>
      </c>
      <c r="K123" s="2">
        <v>36</v>
      </c>
      <c r="L123" s="2">
        <v>17</v>
      </c>
      <c r="M123" s="2">
        <v>40</v>
      </c>
      <c r="N123" s="2">
        <f t="shared" si="21"/>
        <v>386</v>
      </c>
      <c r="O123" s="5">
        <f t="shared" si="22"/>
        <v>2.1593264248704664</v>
      </c>
      <c r="P123" s="5">
        <f t="shared" si="23"/>
        <v>0.950799261366833</v>
      </c>
      <c r="Q123" s="2">
        <v>1</v>
      </c>
      <c r="R123" s="2">
        <v>1</v>
      </c>
    </row>
    <row r="124" spans="1:18" ht="21.75">
      <c r="A124" s="74"/>
      <c r="B124" s="3" t="s">
        <v>300</v>
      </c>
      <c r="C124" s="8" t="s">
        <v>40</v>
      </c>
      <c r="D124" s="2">
        <v>2</v>
      </c>
      <c r="E124" s="14">
        <f t="shared" si="20"/>
        <v>386</v>
      </c>
      <c r="F124" s="2">
        <v>29</v>
      </c>
      <c r="G124" s="2">
        <v>109</v>
      </c>
      <c r="H124" s="2">
        <v>32</v>
      </c>
      <c r="I124" s="2">
        <v>41</v>
      </c>
      <c r="J124" s="2">
        <v>34</v>
      </c>
      <c r="K124" s="2">
        <v>45</v>
      </c>
      <c r="L124" s="2">
        <v>33</v>
      </c>
      <c r="M124" s="2">
        <v>63</v>
      </c>
      <c r="N124" s="2">
        <f t="shared" si="21"/>
        <v>386</v>
      </c>
      <c r="O124" s="5">
        <f t="shared" si="22"/>
        <v>2.1411917098445596</v>
      </c>
      <c r="P124" s="5">
        <f t="shared" si="23"/>
        <v>1.251998456161904</v>
      </c>
      <c r="Q124" s="2">
        <v>0</v>
      </c>
      <c r="R124" s="2">
        <v>0</v>
      </c>
    </row>
    <row r="125" spans="1:18" ht="21.75">
      <c r="A125" s="74"/>
      <c r="B125" s="3" t="s">
        <v>301</v>
      </c>
      <c r="C125" s="8" t="s">
        <v>106</v>
      </c>
      <c r="D125" s="2">
        <v>2</v>
      </c>
      <c r="E125" s="14">
        <f t="shared" si="20"/>
        <v>389</v>
      </c>
      <c r="F125" s="2">
        <v>31</v>
      </c>
      <c r="G125" s="2">
        <v>35</v>
      </c>
      <c r="H125" s="2">
        <v>31</v>
      </c>
      <c r="I125" s="2">
        <v>46</v>
      </c>
      <c r="J125" s="2">
        <v>50</v>
      </c>
      <c r="K125" s="2">
        <v>42</v>
      </c>
      <c r="L125" s="2">
        <v>39</v>
      </c>
      <c r="M125" s="2">
        <v>101</v>
      </c>
      <c r="N125" s="2">
        <f t="shared" si="21"/>
        <v>375</v>
      </c>
      <c r="O125" s="5">
        <f t="shared" si="22"/>
        <v>2.5733333333333333</v>
      </c>
      <c r="P125" s="5">
        <f t="shared" si="23"/>
        <v>1.2540423526429332</v>
      </c>
      <c r="Q125" s="2">
        <v>0</v>
      </c>
      <c r="R125" s="2">
        <v>14</v>
      </c>
    </row>
    <row r="126" spans="1:18" ht="21.75">
      <c r="A126" s="74"/>
      <c r="B126" s="3" t="s">
        <v>302</v>
      </c>
      <c r="C126" s="8" t="s">
        <v>41</v>
      </c>
      <c r="D126" s="2">
        <v>1</v>
      </c>
      <c r="E126" s="14">
        <f t="shared" si="20"/>
        <v>384</v>
      </c>
      <c r="F126" s="2">
        <v>17</v>
      </c>
      <c r="G126" s="2">
        <v>39</v>
      </c>
      <c r="H126" s="2">
        <v>12</v>
      </c>
      <c r="I126" s="2">
        <v>46</v>
      </c>
      <c r="J126" s="2">
        <v>20</v>
      </c>
      <c r="K126" s="2">
        <v>84</v>
      </c>
      <c r="L126" s="2">
        <v>53</v>
      </c>
      <c r="M126" s="2">
        <v>103</v>
      </c>
      <c r="N126" s="2">
        <f t="shared" si="21"/>
        <v>374</v>
      </c>
      <c r="O126" s="5">
        <f t="shared" si="22"/>
        <v>2.803475935828877</v>
      </c>
      <c r="P126" s="5">
        <f t="shared" si="23"/>
        <v>1.1432263675649632</v>
      </c>
      <c r="Q126" s="2">
        <v>1</v>
      </c>
      <c r="R126" s="2">
        <v>9</v>
      </c>
    </row>
    <row r="127" spans="1:18" ht="21.75">
      <c r="A127" s="74"/>
      <c r="B127" s="3" t="s">
        <v>303</v>
      </c>
      <c r="C127" s="8" t="s">
        <v>317</v>
      </c>
      <c r="D127" s="2">
        <v>1</v>
      </c>
      <c r="E127" s="14">
        <f t="shared" si="20"/>
        <v>388</v>
      </c>
      <c r="F127" s="2">
        <v>2</v>
      </c>
      <c r="G127" s="2">
        <v>0</v>
      </c>
      <c r="H127" s="2">
        <v>0</v>
      </c>
      <c r="I127" s="2">
        <v>0</v>
      </c>
      <c r="J127" s="2">
        <v>0</v>
      </c>
      <c r="K127" s="2">
        <v>83</v>
      </c>
      <c r="L127" s="2">
        <v>182</v>
      </c>
      <c r="M127" s="2">
        <v>120</v>
      </c>
      <c r="N127" s="2">
        <f t="shared" si="21"/>
        <v>387</v>
      </c>
      <c r="O127" s="5">
        <f t="shared" si="22"/>
        <v>3.5297157622739017</v>
      </c>
      <c r="P127" s="5">
        <f t="shared" si="23"/>
        <v>0.4399561545392071</v>
      </c>
      <c r="Q127" s="2">
        <v>1</v>
      </c>
      <c r="R127" s="2">
        <v>0</v>
      </c>
    </row>
    <row r="128" spans="1:18" ht="21.75">
      <c r="A128" s="74"/>
      <c r="B128" s="3" t="s">
        <v>304</v>
      </c>
      <c r="C128" s="8" t="s">
        <v>86</v>
      </c>
      <c r="D128" s="2">
        <v>1</v>
      </c>
      <c r="E128" s="14">
        <f t="shared" si="20"/>
        <v>388</v>
      </c>
      <c r="F128" s="2">
        <v>0</v>
      </c>
      <c r="G128" s="2">
        <v>10</v>
      </c>
      <c r="H128" s="2">
        <v>9</v>
      </c>
      <c r="I128" s="2">
        <v>15</v>
      </c>
      <c r="J128" s="2">
        <v>11</v>
      </c>
      <c r="K128" s="2">
        <v>40</v>
      </c>
      <c r="L128" s="2">
        <v>45</v>
      </c>
      <c r="M128" s="2">
        <v>249</v>
      </c>
      <c r="N128" s="2">
        <f t="shared" si="21"/>
        <v>379</v>
      </c>
      <c r="O128" s="5">
        <f t="shared" si="22"/>
        <v>3.573878627968338</v>
      </c>
      <c r="P128" s="5">
        <f t="shared" si="23"/>
        <v>0.7504288983261316</v>
      </c>
      <c r="Q128" s="2">
        <v>9</v>
      </c>
      <c r="R128" s="2">
        <v>0</v>
      </c>
    </row>
    <row r="129" spans="1:18" ht="21.75">
      <c r="A129" s="74"/>
      <c r="B129" s="3" t="s">
        <v>305</v>
      </c>
      <c r="C129" s="8" t="s">
        <v>318</v>
      </c>
      <c r="D129" s="2">
        <v>2</v>
      </c>
      <c r="E129" s="14">
        <f t="shared" si="20"/>
        <v>381</v>
      </c>
      <c r="F129" s="2">
        <v>6</v>
      </c>
      <c r="G129" s="2">
        <v>5</v>
      </c>
      <c r="H129" s="2">
        <v>8</v>
      </c>
      <c r="I129" s="2">
        <v>23</v>
      </c>
      <c r="J129" s="2">
        <v>31</v>
      </c>
      <c r="K129" s="2">
        <v>29</v>
      </c>
      <c r="L129" s="2">
        <v>69</v>
      </c>
      <c r="M129" s="2">
        <v>206</v>
      </c>
      <c r="N129" s="2">
        <f t="shared" si="21"/>
        <v>377</v>
      </c>
      <c r="O129" s="5">
        <f t="shared" si="22"/>
        <v>3.429708222811671</v>
      </c>
      <c r="P129" s="5">
        <f t="shared" si="23"/>
        <v>0.8562258618712477</v>
      </c>
      <c r="Q129" s="2">
        <v>4</v>
      </c>
      <c r="R129" s="2">
        <v>0</v>
      </c>
    </row>
    <row r="130" spans="1:18" ht="21.75">
      <c r="A130" s="74"/>
      <c r="B130" s="3" t="s">
        <v>306</v>
      </c>
      <c r="C130" s="8" t="s">
        <v>87</v>
      </c>
      <c r="D130" s="2">
        <v>3</v>
      </c>
      <c r="E130" s="14">
        <f t="shared" si="20"/>
        <v>388</v>
      </c>
      <c r="F130" s="2">
        <v>72</v>
      </c>
      <c r="G130" s="2">
        <v>43</v>
      </c>
      <c r="H130" s="2">
        <v>37</v>
      </c>
      <c r="I130" s="2">
        <v>34</v>
      </c>
      <c r="J130" s="2">
        <v>52</v>
      </c>
      <c r="K130" s="2">
        <v>52</v>
      </c>
      <c r="L130" s="2">
        <v>46</v>
      </c>
      <c r="M130" s="2">
        <v>42</v>
      </c>
      <c r="N130" s="2">
        <f t="shared" si="21"/>
        <v>378</v>
      </c>
      <c r="O130" s="5">
        <f t="shared" si="22"/>
        <v>2.0674603174603177</v>
      </c>
      <c r="P130" s="5">
        <f t="shared" si="23"/>
        <v>1.3363356692508315</v>
      </c>
      <c r="Q130" s="2">
        <v>0</v>
      </c>
      <c r="R130" s="2">
        <v>10</v>
      </c>
    </row>
    <row r="131" spans="1:18" ht="21.75">
      <c r="A131" s="74"/>
      <c r="B131" s="76" t="s">
        <v>11</v>
      </c>
      <c r="C131" s="76"/>
      <c r="D131" s="76"/>
      <c r="E131" s="39">
        <f>SUM(E121:E130)</f>
        <v>3867</v>
      </c>
      <c r="F131" s="39">
        <f aca="true" t="shared" si="24" ref="F131:N131">SUM(F121:F130)</f>
        <v>287</v>
      </c>
      <c r="G131" s="39">
        <f t="shared" si="24"/>
        <v>475</v>
      </c>
      <c r="H131" s="39">
        <f t="shared" si="24"/>
        <v>324</v>
      </c>
      <c r="I131" s="39">
        <f t="shared" si="24"/>
        <v>395</v>
      </c>
      <c r="J131" s="39">
        <f t="shared" si="24"/>
        <v>320</v>
      </c>
      <c r="K131" s="39">
        <f t="shared" si="24"/>
        <v>469</v>
      </c>
      <c r="L131" s="39">
        <f t="shared" si="24"/>
        <v>524</v>
      </c>
      <c r="M131" s="39">
        <f>SUM(M121:M130)</f>
        <v>1007</v>
      </c>
      <c r="N131" s="39">
        <f t="shared" si="24"/>
        <v>3801</v>
      </c>
      <c r="O131" s="77">
        <f t="shared" si="22"/>
        <v>2.5835306498289925</v>
      </c>
      <c r="P131" s="77">
        <f t="shared" si="23"/>
        <v>1.2736300054825087</v>
      </c>
      <c r="Q131" s="39">
        <f>SUM(Q121:Q130)</f>
        <v>16</v>
      </c>
      <c r="R131" s="39">
        <f>SUM(R121:R130)</f>
        <v>50</v>
      </c>
    </row>
    <row r="132" spans="1:18" ht="21.75">
      <c r="A132" s="75"/>
      <c r="B132" s="76" t="s">
        <v>12</v>
      </c>
      <c r="C132" s="76"/>
      <c r="D132" s="76"/>
      <c r="E132" s="40">
        <f>E131*100/$E$131</f>
        <v>100</v>
      </c>
      <c r="F132" s="40">
        <f aca="true" t="shared" si="25" ref="F132:N132">F131*100/$E$131</f>
        <v>7.421773985001293</v>
      </c>
      <c r="G132" s="40">
        <f t="shared" si="25"/>
        <v>12.283423842772175</v>
      </c>
      <c r="H132" s="40">
        <f t="shared" si="25"/>
        <v>8.378588052754074</v>
      </c>
      <c r="I132" s="40">
        <f t="shared" si="25"/>
        <v>10.21463666925265</v>
      </c>
      <c r="J132" s="40">
        <f t="shared" si="25"/>
        <v>8.275148694078096</v>
      </c>
      <c r="K132" s="40">
        <f t="shared" si="25"/>
        <v>12.12826480475821</v>
      </c>
      <c r="L132" s="40">
        <f t="shared" si="25"/>
        <v>13.550555986552883</v>
      </c>
      <c r="M132" s="40">
        <f t="shared" si="25"/>
        <v>26.04085854667701</v>
      </c>
      <c r="N132" s="40">
        <f t="shared" si="25"/>
        <v>98.2932505818464</v>
      </c>
      <c r="O132" s="78"/>
      <c r="P132" s="78"/>
      <c r="Q132" s="40">
        <f>Q131*100/$E$131</f>
        <v>0.41375743470390486</v>
      </c>
      <c r="R132" s="40">
        <f>R131*100/$E$131</f>
        <v>1.2929919834497026</v>
      </c>
    </row>
    <row r="133" spans="1:18" ht="21.75">
      <c r="A133" s="72" t="s">
        <v>215</v>
      </c>
      <c r="B133" s="72" t="s">
        <v>0</v>
      </c>
      <c r="C133" s="72" t="s">
        <v>1</v>
      </c>
      <c r="D133" s="72" t="s">
        <v>216</v>
      </c>
      <c r="E133" s="57" t="s">
        <v>217</v>
      </c>
      <c r="F133" s="67" t="s">
        <v>218</v>
      </c>
      <c r="G133" s="68"/>
      <c r="H133" s="68"/>
      <c r="I133" s="68"/>
      <c r="J133" s="68"/>
      <c r="K133" s="68"/>
      <c r="L133" s="68"/>
      <c r="M133" s="69"/>
      <c r="N133" s="72" t="s">
        <v>219</v>
      </c>
      <c r="O133" s="72" t="s">
        <v>6</v>
      </c>
      <c r="P133" s="72" t="s">
        <v>7</v>
      </c>
      <c r="Q133" s="73" t="s">
        <v>220</v>
      </c>
      <c r="R133" s="73"/>
    </row>
    <row r="134" spans="1:18" ht="21.75">
      <c r="A134" s="72"/>
      <c r="B134" s="72"/>
      <c r="C134" s="72"/>
      <c r="D134" s="72"/>
      <c r="E134" s="57"/>
      <c r="F134" s="2">
        <v>0</v>
      </c>
      <c r="G134" s="2">
        <v>1</v>
      </c>
      <c r="H134" s="2">
        <v>1.5</v>
      </c>
      <c r="I134" s="2">
        <v>2</v>
      </c>
      <c r="J134" s="2">
        <v>2.5</v>
      </c>
      <c r="K134" s="2">
        <v>3</v>
      </c>
      <c r="L134" s="2">
        <v>3.5</v>
      </c>
      <c r="M134" s="2">
        <v>4</v>
      </c>
      <c r="N134" s="72"/>
      <c r="O134" s="72"/>
      <c r="P134" s="72"/>
      <c r="Q134" s="2" t="s">
        <v>9</v>
      </c>
      <c r="R134" s="5" t="s">
        <v>10</v>
      </c>
    </row>
    <row r="135" spans="1:18" ht="21.75" customHeight="1">
      <c r="A135" s="58" t="s">
        <v>233</v>
      </c>
      <c r="B135" s="3" t="s">
        <v>471</v>
      </c>
      <c r="C135" s="8" t="s">
        <v>472</v>
      </c>
      <c r="D135" s="2">
        <v>1</v>
      </c>
      <c r="E135" s="14">
        <f t="shared" si="20"/>
        <v>111</v>
      </c>
      <c r="F135" s="2">
        <v>30</v>
      </c>
      <c r="G135" s="2">
        <v>36</v>
      </c>
      <c r="H135" s="2">
        <v>14</v>
      </c>
      <c r="I135" s="2">
        <v>22</v>
      </c>
      <c r="J135" s="2">
        <v>5</v>
      </c>
      <c r="K135" s="2">
        <v>2</v>
      </c>
      <c r="L135" s="2">
        <v>0</v>
      </c>
      <c r="M135" s="2">
        <v>0</v>
      </c>
      <c r="N135" s="2">
        <f>SUM(F135:M135)</f>
        <v>109</v>
      </c>
      <c r="O135" s="5">
        <f>(1*G135+1.5*H135+2*I135+2.5*J135+3*K135+3.5*L135+4*M135)/N135</f>
        <v>1.0963302752293578</v>
      </c>
      <c r="P135" s="5">
        <f>SQRT((F135*0^2+G135*1^2+H135*1.5^2+I135*2^2+J135*2.5^2+K135*3^2+L135*3.5^2+M135*4^2)/N135-O135^2)</f>
        <v>0.8224963796807848</v>
      </c>
      <c r="Q135" s="2">
        <v>2</v>
      </c>
      <c r="R135" s="2">
        <v>0</v>
      </c>
    </row>
    <row r="136" spans="1:18" ht="21.75" customHeight="1">
      <c r="A136" s="74"/>
      <c r="B136" s="3" t="s">
        <v>307</v>
      </c>
      <c r="C136" s="8" t="s">
        <v>36</v>
      </c>
      <c r="D136" s="2">
        <v>3</v>
      </c>
      <c r="E136" s="14">
        <f t="shared" si="20"/>
        <v>196</v>
      </c>
      <c r="F136" s="2">
        <v>0</v>
      </c>
      <c r="G136" s="2">
        <v>1</v>
      </c>
      <c r="H136" s="2">
        <v>5</v>
      </c>
      <c r="I136" s="2">
        <v>33</v>
      </c>
      <c r="J136" s="2">
        <v>45</v>
      </c>
      <c r="K136" s="2">
        <v>32</v>
      </c>
      <c r="L136" s="2">
        <v>22</v>
      </c>
      <c r="M136" s="2">
        <v>58</v>
      </c>
      <c r="N136" s="2">
        <f t="shared" si="21"/>
        <v>196</v>
      </c>
      <c r="O136" s="5">
        <f t="shared" si="22"/>
        <v>3.020408163265306</v>
      </c>
      <c r="P136" s="5">
        <f t="shared" si="23"/>
        <v>0.791918257953623</v>
      </c>
      <c r="Q136" s="2">
        <v>0</v>
      </c>
      <c r="R136" s="2">
        <v>0</v>
      </c>
    </row>
    <row r="137" spans="1:18" ht="21.75">
      <c r="A137" s="74"/>
      <c r="B137" s="3" t="s">
        <v>308</v>
      </c>
      <c r="C137" s="8" t="s">
        <v>417</v>
      </c>
      <c r="D137" s="2">
        <v>1</v>
      </c>
      <c r="E137" s="14">
        <f>SUM(Q137:R137,F137:M137)</f>
        <v>196</v>
      </c>
      <c r="F137" s="2">
        <v>0</v>
      </c>
      <c r="G137" s="2">
        <v>11</v>
      </c>
      <c r="H137" s="2">
        <v>18</v>
      </c>
      <c r="I137" s="2">
        <v>23</v>
      </c>
      <c r="J137" s="2">
        <v>35</v>
      </c>
      <c r="K137" s="2">
        <v>44</v>
      </c>
      <c r="L137" s="2">
        <v>23</v>
      </c>
      <c r="M137" s="2">
        <v>42</v>
      </c>
      <c r="N137" s="2">
        <f>SUM(F137:M137)</f>
        <v>196</v>
      </c>
      <c r="O137" s="5">
        <f>(1*G137+1.5*H137+2*I137+2.5*J137+3*K137+3.5*L137+4*M137)/N137</f>
        <v>2.816326530612245</v>
      </c>
      <c r="P137" s="5">
        <f>SQRT((F137*0^2+G137*1^2+H137*1.5^2+I137*2^2+J137*2.5^2+K137*3^2+L137*3.5^2+M137*4^2)/N137-O137^2)</f>
        <v>0.8961019755142916</v>
      </c>
      <c r="Q137" s="2">
        <v>0</v>
      </c>
      <c r="R137" s="2">
        <v>0</v>
      </c>
    </row>
    <row r="138" spans="1:18" ht="21.75">
      <c r="A138" s="74"/>
      <c r="B138" s="3" t="s">
        <v>473</v>
      </c>
      <c r="C138" s="8" t="s">
        <v>419</v>
      </c>
      <c r="D138" s="2">
        <v>1</v>
      </c>
      <c r="E138" s="14">
        <f t="shared" si="20"/>
        <v>114</v>
      </c>
      <c r="F138" s="2">
        <v>1</v>
      </c>
      <c r="G138" s="2">
        <v>2</v>
      </c>
      <c r="H138" s="2">
        <v>8</v>
      </c>
      <c r="I138" s="2">
        <v>22</v>
      </c>
      <c r="J138" s="2">
        <v>18</v>
      </c>
      <c r="K138" s="2">
        <v>13</v>
      </c>
      <c r="L138" s="2">
        <v>12</v>
      </c>
      <c r="M138" s="2">
        <v>37</v>
      </c>
      <c r="N138" s="2">
        <f t="shared" si="21"/>
        <v>113</v>
      </c>
      <c r="O138" s="5">
        <f t="shared" si="22"/>
        <v>2.938053097345133</v>
      </c>
      <c r="P138" s="5">
        <f t="shared" si="23"/>
        <v>0.9457233579366873</v>
      </c>
      <c r="Q138" s="2">
        <v>1</v>
      </c>
      <c r="R138" s="2">
        <v>0</v>
      </c>
    </row>
    <row r="139" spans="1:18" ht="21.75">
      <c r="A139" s="74"/>
      <c r="B139" s="3" t="s">
        <v>437</v>
      </c>
      <c r="C139" s="8" t="s">
        <v>451</v>
      </c>
      <c r="D139" s="2">
        <v>4</v>
      </c>
      <c r="E139" s="14">
        <f t="shared" si="20"/>
        <v>13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2</v>
      </c>
      <c r="L139" s="2">
        <v>2</v>
      </c>
      <c r="M139" s="2">
        <v>9</v>
      </c>
      <c r="N139" s="2">
        <f t="shared" si="21"/>
        <v>13</v>
      </c>
      <c r="O139" s="5">
        <f t="shared" si="22"/>
        <v>3.769230769230769</v>
      </c>
      <c r="P139" s="5">
        <f t="shared" si="23"/>
        <v>0.37289845057048765</v>
      </c>
      <c r="Q139" s="2">
        <v>0</v>
      </c>
      <c r="R139" s="2">
        <v>0</v>
      </c>
    </row>
    <row r="140" spans="1:18" ht="21.75">
      <c r="A140" s="74"/>
      <c r="B140" s="3" t="s">
        <v>309</v>
      </c>
      <c r="C140" s="8" t="s">
        <v>453</v>
      </c>
      <c r="D140" s="2">
        <v>4</v>
      </c>
      <c r="E140" s="14">
        <f t="shared" si="20"/>
        <v>13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12</v>
      </c>
      <c r="N140" s="2">
        <f t="shared" si="21"/>
        <v>12</v>
      </c>
      <c r="O140" s="5">
        <f t="shared" si="22"/>
        <v>4</v>
      </c>
      <c r="P140" s="5">
        <f t="shared" si="23"/>
        <v>0</v>
      </c>
      <c r="Q140" s="2">
        <v>0</v>
      </c>
      <c r="R140" s="2">
        <v>1</v>
      </c>
    </row>
    <row r="141" spans="1:18" ht="21.75">
      <c r="A141" s="74"/>
      <c r="B141" s="3" t="s">
        <v>310</v>
      </c>
      <c r="C141" s="8" t="s">
        <v>452</v>
      </c>
      <c r="D141" s="2">
        <v>4</v>
      </c>
      <c r="E141" s="14">
        <f t="shared" si="20"/>
        <v>8</v>
      </c>
      <c r="F141" s="2">
        <v>0</v>
      </c>
      <c r="G141" s="2">
        <v>0</v>
      </c>
      <c r="H141" s="2">
        <v>0</v>
      </c>
      <c r="I141" s="2">
        <v>0</v>
      </c>
      <c r="J141" s="2">
        <v>1</v>
      </c>
      <c r="K141" s="2">
        <v>1</v>
      </c>
      <c r="L141" s="2">
        <v>1</v>
      </c>
      <c r="M141" s="2">
        <v>5</v>
      </c>
      <c r="N141" s="2">
        <f t="shared" si="21"/>
        <v>8</v>
      </c>
      <c r="O141" s="5">
        <f t="shared" si="22"/>
        <v>3.625</v>
      </c>
      <c r="P141" s="5">
        <f t="shared" si="23"/>
        <v>0.5448623679425842</v>
      </c>
      <c r="Q141" s="2">
        <v>0</v>
      </c>
      <c r="R141" s="2">
        <v>0</v>
      </c>
    </row>
    <row r="142" spans="1:18" ht="21.75">
      <c r="A142" s="74"/>
      <c r="B142" s="3" t="s">
        <v>474</v>
      </c>
      <c r="C142" s="8" t="s">
        <v>475</v>
      </c>
      <c r="D142" s="2">
        <v>4</v>
      </c>
      <c r="E142" s="14">
        <f t="shared" si="20"/>
        <v>7</v>
      </c>
      <c r="F142" s="2">
        <v>1</v>
      </c>
      <c r="G142" s="2">
        <v>0</v>
      </c>
      <c r="H142" s="2">
        <v>0</v>
      </c>
      <c r="I142" s="2">
        <v>0</v>
      </c>
      <c r="J142" s="2">
        <v>1</v>
      </c>
      <c r="K142" s="2">
        <v>0</v>
      </c>
      <c r="L142" s="2">
        <v>0</v>
      </c>
      <c r="M142" s="2">
        <v>5</v>
      </c>
      <c r="N142" s="2">
        <f t="shared" si="21"/>
        <v>7</v>
      </c>
      <c r="O142" s="5">
        <f t="shared" si="22"/>
        <v>3.2142857142857144</v>
      </c>
      <c r="P142" s="5">
        <f t="shared" si="23"/>
        <v>1.4106012612951067</v>
      </c>
      <c r="Q142" s="2">
        <v>0</v>
      </c>
      <c r="R142" s="2">
        <v>0</v>
      </c>
    </row>
    <row r="143" spans="1:18" ht="21.75">
      <c r="A143" s="74"/>
      <c r="B143" s="3" t="s">
        <v>476</v>
      </c>
      <c r="C143" s="8" t="s">
        <v>478</v>
      </c>
      <c r="D143" s="2">
        <v>2</v>
      </c>
      <c r="E143" s="14">
        <f t="shared" si="20"/>
        <v>10</v>
      </c>
      <c r="F143" s="2">
        <v>0</v>
      </c>
      <c r="G143" s="2">
        <v>0</v>
      </c>
      <c r="H143" s="2">
        <v>1</v>
      </c>
      <c r="I143" s="2">
        <v>1</v>
      </c>
      <c r="J143" s="2">
        <v>0</v>
      </c>
      <c r="K143" s="2">
        <v>3</v>
      </c>
      <c r="L143" s="2">
        <v>1</v>
      </c>
      <c r="M143" s="2">
        <v>4</v>
      </c>
      <c r="N143" s="2">
        <f t="shared" si="21"/>
        <v>10</v>
      </c>
      <c r="O143" s="5">
        <f t="shared" si="22"/>
        <v>3.2</v>
      </c>
      <c r="P143" s="5">
        <f t="shared" si="23"/>
        <v>0.8426149773176342</v>
      </c>
      <c r="Q143" s="2">
        <v>0</v>
      </c>
      <c r="R143" s="2">
        <v>0</v>
      </c>
    </row>
    <row r="144" spans="1:18" ht="21.75">
      <c r="A144" s="74"/>
      <c r="B144" s="3" t="s">
        <v>477</v>
      </c>
      <c r="C144" s="8" t="s">
        <v>479</v>
      </c>
      <c r="D144" s="2">
        <v>2</v>
      </c>
      <c r="E144" s="14">
        <f t="shared" si="20"/>
        <v>10</v>
      </c>
      <c r="F144" s="2">
        <v>1</v>
      </c>
      <c r="G144" s="2">
        <v>0</v>
      </c>
      <c r="H144" s="2">
        <v>0</v>
      </c>
      <c r="I144" s="2">
        <v>0</v>
      </c>
      <c r="J144" s="2">
        <v>1</v>
      </c>
      <c r="K144" s="2">
        <v>0</v>
      </c>
      <c r="L144" s="2">
        <v>0</v>
      </c>
      <c r="M144" s="2">
        <v>6</v>
      </c>
      <c r="N144" s="2">
        <f t="shared" si="21"/>
        <v>8</v>
      </c>
      <c r="O144" s="5">
        <f t="shared" si="22"/>
        <v>3.3125</v>
      </c>
      <c r="P144" s="5">
        <f t="shared" si="23"/>
        <v>1.3448396744593758</v>
      </c>
      <c r="Q144" s="2">
        <v>0</v>
      </c>
      <c r="R144" s="2">
        <v>2</v>
      </c>
    </row>
    <row r="145" spans="1:18" ht="21.75">
      <c r="A145" s="74"/>
      <c r="B145" s="3" t="s">
        <v>438</v>
      </c>
      <c r="C145" s="8" t="s">
        <v>454</v>
      </c>
      <c r="D145" s="2">
        <v>2</v>
      </c>
      <c r="E145" s="14">
        <f t="shared" si="20"/>
        <v>12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7</v>
      </c>
      <c r="M145" s="2">
        <v>5</v>
      </c>
      <c r="N145" s="2">
        <f t="shared" si="21"/>
        <v>12</v>
      </c>
      <c r="O145" s="5">
        <f t="shared" si="22"/>
        <v>3.7083333333333335</v>
      </c>
      <c r="P145" s="5">
        <f t="shared" si="23"/>
        <v>0.24650332429581454</v>
      </c>
      <c r="Q145" s="2">
        <v>0</v>
      </c>
      <c r="R145" s="2">
        <v>0</v>
      </c>
    </row>
    <row r="146" spans="1:18" ht="21.75">
      <c r="A146" s="74"/>
      <c r="B146" s="3" t="s">
        <v>311</v>
      </c>
      <c r="C146" s="8" t="s">
        <v>319</v>
      </c>
      <c r="D146" s="2">
        <v>2</v>
      </c>
      <c r="E146" s="14">
        <f t="shared" si="20"/>
        <v>12</v>
      </c>
      <c r="F146" s="2">
        <v>0</v>
      </c>
      <c r="G146" s="2">
        <v>0</v>
      </c>
      <c r="H146" s="2">
        <v>0</v>
      </c>
      <c r="I146" s="2">
        <v>0</v>
      </c>
      <c r="J146" s="2">
        <v>3</v>
      </c>
      <c r="K146" s="2">
        <v>4</v>
      </c>
      <c r="L146" s="2">
        <v>5</v>
      </c>
      <c r="M146" s="2">
        <v>0</v>
      </c>
      <c r="N146" s="2">
        <f t="shared" si="21"/>
        <v>12</v>
      </c>
      <c r="O146" s="5">
        <f t="shared" si="22"/>
        <v>3.0833333333333335</v>
      </c>
      <c r="P146" s="5">
        <f t="shared" si="23"/>
        <v>0.39965262694272563</v>
      </c>
      <c r="Q146" s="2">
        <v>0</v>
      </c>
      <c r="R146" s="2">
        <v>0</v>
      </c>
    </row>
    <row r="147" spans="1:18" ht="21.75">
      <c r="A147" s="74"/>
      <c r="B147" s="3" t="s">
        <v>312</v>
      </c>
      <c r="C147" s="8" t="s">
        <v>320</v>
      </c>
      <c r="D147" s="2">
        <v>4</v>
      </c>
      <c r="E147" s="14">
        <f t="shared" si="20"/>
        <v>16</v>
      </c>
      <c r="F147" s="2">
        <v>1</v>
      </c>
      <c r="G147" s="2">
        <v>0</v>
      </c>
      <c r="H147" s="2">
        <v>0</v>
      </c>
      <c r="I147" s="2">
        <v>3</v>
      </c>
      <c r="J147" s="2">
        <v>4</v>
      </c>
      <c r="K147" s="2">
        <v>3</v>
      </c>
      <c r="L147" s="2">
        <v>3</v>
      </c>
      <c r="M147" s="2">
        <v>2</v>
      </c>
      <c r="N147" s="2">
        <f t="shared" si="21"/>
        <v>16</v>
      </c>
      <c r="O147" s="5">
        <f t="shared" si="22"/>
        <v>2.71875</v>
      </c>
      <c r="P147" s="5">
        <f t="shared" si="23"/>
        <v>0.9514585842273956</v>
      </c>
      <c r="Q147" s="2">
        <v>0</v>
      </c>
      <c r="R147" s="2">
        <v>0</v>
      </c>
    </row>
    <row r="148" spans="1:18" ht="21.75">
      <c r="A148" s="74"/>
      <c r="B148" s="3" t="s">
        <v>313</v>
      </c>
      <c r="C148" s="8" t="s">
        <v>321</v>
      </c>
      <c r="D148" s="2">
        <v>2</v>
      </c>
      <c r="E148" s="14">
        <f t="shared" si="20"/>
        <v>401</v>
      </c>
      <c r="F148" s="2">
        <v>32</v>
      </c>
      <c r="G148" s="2">
        <v>11</v>
      </c>
      <c r="H148" s="2">
        <v>8</v>
      </c>
      <c r="I148" s="2">
        <v>21</v>
      </c>
      <c r="J148" s="2">
        <v>19</v>
      </c>
      <c r="K148" s="2">
        <v>44</v>
      </c>
      <c r="L148" s="2">
        <v>60</v>
      </c>
      <c r="M148" s="2">
        <v>206</v>
      </c>
      <c r="N148" s="2">
        <f t="shared" si="21"/>
        <v>401</v>
      </c>
      <c r="O148" s="5">
        <f t="shared" si="22"/>
        <v>3.188279301745636</v>
      </c>
      <c r="P148" s="5">
        <f t="shared" si="23"/>
        <v>1.2052823395373011</v>
      </c>
      <c r="Q148" s="2">
        <v>0</v>
      </c>
      <c r="R148" s="2">
        <v>0</v>
      </c>
    </row>
    <row r="149" spans="1:18" ht="21.75">
      <c r="A149" s="74"/>
      <c r="B149" s="3" t="s">
        <v>314</v>
      </c>
      <c r="C149" s="8" t="s">
        <v>323</v>
      </c>
      <c r="D149" s="2">
        <v>1</v>
      </c>
      <c r="E149" s="14">
        <f t="shared" si="20"/>
        <v>196</v>
      </c>
      <c r="F149" s="2">
        <v>23</v>
      </c>
      <c r="G149" s="2">
        <v>10</v>
      </c>
      <c r="H149" s="2">
        <v>10</v>
      </c>
      <c r="I149" s="2">
        <v>23</v>
      </c>
      <c r="J149" s="2">
        <v>12</v>
      </c>
      <c r="K149" s="2">
        <v>26</v>
      </c>
      <c r="L149" s="2">
        <v>20</v>
      </c>
      <c r="M149" s="2">
        <v>72</v>
      </c>
      <c r="N149" s="2">
        <f t="shared" si="21"/>
        <v>196</v>
      </c>
      <c r="O149" s="5">
        <f t="shared" si="22"/>
        <v>2.739795918367347</v>
      </c>
      <c r="P149" s="5">
        <f t="shared" si="23"/>
        <v>1.3538109321405773</v>
      </c>
      <c r="Q149" s="2">
        <v>0</v>
      </c>
      <c r="R149" s="2">
        <v>0</v>
      </c>
    </row>
    <row r="150" spans="1:18" ht="21.75">
      <c r="A150" s="74"/>
      <c r="B150" s="3" t="s">
        <v>315</v>
      </c>
      <c r="C150" s="8" t="s">
        <v>322</v>
      </c>
      <c r="D150" s="2">
        <v>2</v>
      </c>
      <c r="E150" s="14">
        <f t="shared" si="20"/>
        <v>112</v>
      </c>
      <c r="F150" s="2">
        <v>0</v>
      </c>
      <c r="G150" s="2">
        <v>0</v>
      </c>
      <c r="H150" s="2">
        <v>0</v>
      </c>
      <c r="I150" s="2">
        <v>0</v>
      </c>
      <c r="J150" s="2">
        <v>5</v>
      </c>
      <c r="K150" s="2">
        <v>5</v>
      </c>
      <c r="L150" s="2">
        <v>13</v>
      </c>
      <c r="M150" s="2">
        <v>89</v>
      </c>
      <c r="N150" s="2">
        <f t="shared" si="21"/>
        <v>112</v>
      </c>
      <c r="O150" s="5">
        <f t="shared" si="22"/>
        <v>3.830357142857143</v>
      </c>
      <c r="P150" s="5">
        <f t="shared" si="23"/>
        <v>0.381219679289452</v>
      </c>
      <c r="Q150" s="2">
        <v>0</v>
      </c>
      <c r="R150" s="2">
        <v>0</v>
      </c>
    </row>
    <row r="151" spans="1:18" ht="21.75">
      <c r="A151" s="74"/>
      <c r="B151" s="76" t="s">
        <v>255</v>
      </c>
      <c r="C151" s="76"/>
      <c r="D151" s="76"/>
      <c r="E151" s="39">
        <f>SUM(E135:E150)</f>
        <v>1427</v>
      </c>
      <c r="F151" s="39">
        <f aca="true" t="shared" si="26" ref="F151:N151">SUM(F135:F150)</f>
        <v>89</v>
      </c>
      <c r="G151" s="39">
        <f t="shared" si="26"/>
        <v>71</v>
      </c>
      <c r="H151" s="39">
        <f t="shared" si="26"/>
        <v>64</v>
      </c>
      <c r="I151" s="39">
        <f t="shared" si="26"/>
        <v>148</v>
      </c>
      <c r="J151" s="39">
        <f t="shared" si="26"/>
        <v>149</v>
      </c>
      <c r="K151" s="39">
        <f t="shared" si="26"/>
        <v>179</v>
      </c>
      <c r="L151" s="39">
        <f t="shared" si="26"/>
        <v>169</v>
      </c>
      <c r="M151" s="39">
        <f t="shared" si="26"/>
        <v>552</v>
      </c>
      <c r="N151" s="39">
        <f t="shared" si="26"/>
        <v>1421</v>
      </c>
      <c r="O151" s="77">
        <f t="shared" si="22"/>
        <v>2.935960591133005</v>
      </c>
      <c r="P151" s="77">
        <f t="shared" si="23"/>
        <v>1.1871563471912017</v>
      </c>
      <c r="Q151" s="39">
        <f>SUM(Q135:Q150)</f>
        <v>3</v>
      </c>
      <c r="R151" s="39">
        <f>SUM(R135:R150)</f>
        <v>3</v>
      </c>
    </row>
    <row r="152" spans="1:18" ht="22.5" thickBot="1">
      <c r="A152" s="79"/>
      <c r="B152" s="81" t="s">
        <v>256</v>
      </c>
      <c r="C152" s="81"/>
      <c r="D152" s="81"/>
      <c r="E152" s="41">
        <f>E151*100/$E$151</f>
        <v>100</v>
      </c>
      <c r="F152" s="41">
        <f aca="true" t="shared" si="27" ref="F152:N152">F151*100/$E$151</f>
        <v>6.236860546601261</v>
      </c>
      <c r="G152" s="41">
        <f t="shared" si="27"/>
        <v>4.9754730203223545</v>
      </c>
      <c r="H152" s="41">
        <f t="shared" si="27"/>
        <v>4.484933426769446</v>
      </c>
      <c r="I152" s="41">
        <f t="shared" si="27"/>
        <v>10.371408549404345</v>
      </c>
      <c r="J152" s="41">
        <f t="shared" si="27"/>
        <v>10.441485634197617</v>
      </c>
      <c r="K152" s="41">
        <f t="shared" si="27"/>
        <v>12.543798177995795</v>
      </c>
      <c r="L152" s="41">
        <f t="shared" si="27"/>
        <v>11.84302733006307</v>
      </c>
      <c r="M152" s="41">
        <f t="shared" si="27"/>
        <v>38.68255080588648</v>
      </c>
      <c r="N152" s="41">
        <f t="shared" si="27"/>
        <v>99.57953749124036</v>
      </c>
      <c r="O152" s="80"/>
      <c r="P152" s="80"/>
      <c r="Q152" s="41">
        <f>Q151*100/$E$151</f>
        <v>0.2102312543798178</v>
      </c>
      <c r="R152" s="41">
        <f>R151*100/$E$151</f>
        <v>0.2102312543798178</v>
      </c>
    </row>
    <row r="153" spans="1:18" ht="22.5" thickTop="1">
      <c r="A153" s="82" t="s">
        <v>11</v>
      </c>
      <c r="B153" s="82"/>
      <c r="C153" s="82"/>
      <c r="D153" s="82"/>
      <c r="E153" s="42">
        <f>SUM(E131,E151)</f>
        <v>5294</v>
      </c>
      <c r="F153" s="42">
        <f aca="true" t="shared" si="28" ref="F153:N153">SUM(F131,F151)</f>
        <v>376</v>
      </c>
      <c r="G153" s="42">
        <f t="shared" si="28"/>
        <v>546</v>
      </c>
      <c r="H153" s="42">
        <f t="shared" si="28"/>
        <v>388</v>
      </c>
      <c r="I153" s="42">
        <f t="shared" si="28"/>
        <v>543</v>
      </c>
      <c r="J153" s="42">
        <f t="shared" si="28"/>
        <v>469</v>
      </c>
      <c r="K153" s="42">
        <f t="shared" si="28"/>
        <v>648</v>
      </c>
      <c r="L153" s="42">
        <f t="shared" si="28"/>
        <v>693</v>
      </c>
      <c r="M153" s="42">
        <f t="shared" si="28"/>
        <v>1559</v>
      </c>
      <c r="N153" s="42">
        <f t="shared" si="28"/>
        <v>5222</v>
      </c>
      <c r="O153" s="77">
        <f>(1*G153+1.5*H153+2*I153+2.5*J153+3*K153+3.5*L153+4*M153)/N153</f>
        <v>2.679433167368824</v>
      </c>
      <c r="P153" s="77">
        <f>SQRT((F153*0^2+G153*1^2+H153*1.5^2+I153*2^2+J153*2.5^2+K153*3^2+L153*3.5^2+M153*4^2)/N153-O153^2)</f>
        <v>1.2604880662284932</v>
      </c>
      <c r="Q153" s="42">
        <f>SUM(Q131,Q151)</f>
        <v>19</v>
      </c>
      <c r="R153" s="42">
        <f>SUM(R131,R151)</f>
        <v>53</v>
      </c>
    </row>
    <row r="154" spans="1:18" ht="22.5" thickBot="1">
      <c r="A154" s="81" t="s">
        <v>12</v>
      </c>
      <c r="B154" s="81"/>
      <c r="C154" s="81"/>
      <c r="D154" s="81"/>
      <c r="E154" s="41">
        <f>E153*100/$E$153</f>
        <v>100</v>
      </c>
      <c r="F154" s="41">
        <f aca="true" t="shared" si="29" ref="F154:N154">F153*100/$E$153</f>
        <v>7.102380052890064</v>
      </c>
      <c r="G154" s="41">
        <f t="shared" si="29"/>
        <v>10.313562523611635</v>
      </c>
      <c r="H154" s="41">
        <f t="shared" si="29"/>
        <v>7.329051756705705</v>
      </c>
      <c r="I154" s="41">
        <f t="shared" si="29"/>
        <v>10.256894597657725</v>
      </c>
      <c r="J154" s="41">
        <f t="shared" si="29"/>
        <v>8.859085757461276</v>
      </c>
      <c r="K154" s="41">
        <f t="shared" si="29"/>
        <v>12.240272006044579</v>
      </c>
      <c r="L154" s="41">
        <f t="shared" si="29"/>
        <v>13.09029089535323</v>
      </c>
      <c r="M154" s="41">
        <f t="shared" si="29"/>
        <v>29.448432187381943</v>
      </c>
      <c r="N154" s="41">
        <f t="shared" si="29"/>
        <v>98.63996977710616</v>
      </c>
      <c r="O154" s="80"/>
      <c r="P154" s="80"/>
      <c r="Q154" s="41">
        <f>Q153*100/$E$153</f>
        <v>0.35889686437476387</v>
      </c>
      <c r="R154" s="41">
        <f>R153*100/$E$153</f>
        <v>1.0011333585190783</v>
      </c>
    </row>
    <row r="155" ht="22.5" thickTop="1"/>
    <row r="177" spans="2:18" ht="23.25">
      <c r="B177" s="35"/>
      <c r="C177" s="36" t="s">
        <v>499</v>
      </c>
      <c r="R177" s="38"/>
    </row>
    <row r="178" spans="1:18" ht="21.75">
      <c r="A178" s="72" t="s">
        <v>215</v>
      </c>
      <c r="B178" s="72" t="s">
        <v>0</v>
      </c>
      <c r="C178" s="72" t="s">
        <v>1</v>
      </c>
      <c r="D178" s="72" t="s">
        <v>216</v>
      </c>
      <c r="E178" s="57" t="s">
        <v>217</v>
      </c>
      <c r="F178" s="67" t="s">
        <v>218</v>
      </c>
      <c r="G178" s="68"/>
      <c r="H178" s="68"/>
      <c r="I178" s="68"/>
      <c r="J178" s="68"/>
      <c r="K178" s="68"/>
      <c r="L178" s="68"/>
      <c r="M178" s="69"/>
      <c r="N178" s="72" t="s">
        <v>219</v>
      </c>
      <c r="O178" s="72" t="s">
        <v>6</v>
      </c>
      <c r="P178" s="72" t="s">
        <v>7</v>
      </c>
      <c r="Q178" s="73" t="s">
        <v>220</v>
      </c>
      <c r="R178" s="73"/>
    </row>
    <row r="179" spans="1:18" ht="21.75">
      <c r="A179" s="72"/>
      <c r="B179" s="72"/>
      <c r="C179" s="72"/>
      <c r="D179" s="72"/>
      <c r="E179" s="57"/>
      <c r="F179" s="2">
        <v>0</v>
      </c>
      <c r="G179" s="2">
        <v>1</v>
      </c>
      <c r="H179" s="2">
        <v>1.5</v>
      </c>
      <c r="I179" s="2">
        <v>2</v>
      </c>
      <c r="J179" s="2">
        <v>2.5</v>
      </c>
      <c r="K179" s="2">
        <v>3</v>
      </c>
      <c r="L179" s="2">
        <v>3.5</v>
      </c>
      <c r="M179" s="2">
        <v>4</v>
      </c>
      <c r="N179" s="72"/>
      <c r="O179" s="72"/>
      <c r="P179" s="72"/>
      <c r="Q179" s="2" t="s">
        <v>9</v>
      </c>
      <c r="R179" s="5" t="s">
        <v>10</v>
      </c>
    </row>
    <row r="180" spans="1:18" ht="21.75">
      <c r="A180" s="58" t="s">
        <v>221</v>
      </c>
      <c r="B180" s="3" t="s">
        <v>324</v>
      </c>
      <c r="C180" s="8" t="s">
        <v>267</v>
      </c>
      <c r="D180" s="2">
        <v>1</v>
      </c>
      <c r="E180" s="14">
        <f>SUM(Q180:R180,F180:M180)</f>
        <v>340</v>
      </c>
      <c r="F180" s="2">
        <v>32</v>
      </c>
      <c r="G180" s="2">
        <v>40</v>
      </c>
      <c r="H180" s="2">
        <v>46</v>
      </c>
      <c r="I180" s="2">
        <v>40</v>
      </c>
      <c r="J180" s="2">
        <v>50</v>
      </c>
      <c r="K180" s="2">
        <v>59</v>
      </c>
      <c r="L180" s="2">
        <v>44</v>
      </c>
      <c r="M180" s="2">
        <v>28</v>
      </c>
      <c r="N180" s="2">
        <f>SUM(F180:M180)</f>
        <v>339</v>
      </c>
      <c r="O180" s="5">
        <f>(1*G180+1.5*H180+2*I180+2.5*J180+3*K180+3.5*L180+4*M180)/N180</f>
        <v>2.2330383480825957</v>
      </c>
      <c r="P180" s="5">
        <f>SQRT((F180*0^2+G180*1^2+H180*1.5^2+I180*2^2+J180*2.5^2+K180*3^2+L180*3.5^2+M180*4^2)/N180-O180^2)</f>
        <v>1.1439077702026572</v>
      </c>
      <c r="Q180" s="2">
        <v>1</v>
      </c>
      <c r="R180" s="2">
        <v>0</v>
      </c>
    </row>
    <row r="181" spans="1:18" ht="21.75">
      <c r="A181" s="74"/>
      <c r="B181" s="3" t="s">
        <v>325</v>
      </c>
      <c r="C181" s="8" t="s">
        <v>268</v>
      </c>
      <c r="D181" s="2">
        <v>1</v>
      </c>
      <c r="E181" s="14">
        <f aca="true" t="shared" si="30" ref="E181:E209">SUM(Q181:R181,F181:M181)</f>
        <v>341</v>
      </c>
      <c r="F181" s="2">
        <v>22</v>
      </c>
      <c r="G181" s="2">
        <v>2</v>
      </c>
      <c r="H181" s="2">
        <v>19</v>
      </c>
      <c r="I181" s="2">
        <v>38</v>
      </c>
      <c r="J181" s="2">
        <v>48</v>
      </c>
      <c r="K181" s="2">
        <v>66</v>
      </c>
      <c r="L181" s="2">
        <v>47</v>
      </c>
      <c r="M181" s="2">
        <v>99</v>
      </c>
      <c r="N181" s="2">
        <f aca="true" t="shared" si="31" ref="N181:N209">SUM(F181:M181)</f>
        <v>341</v>
      </c>
      <c r="O181" s="5">
        <f aca="true" t="shared" si="32" ref="O181:O210">(1*G181+1.5*H181+2*I181+2.5*J181+3*K181+3.5*L181+4*M181)/N181</f>
        <v>2.8885630498533725</v>
      </c>
      <c r="P181" s="5">
        <f aca="true" t="shared" si="33" ref="P181:P210">SQRT((F181*0^2+G181*1^2+H181*1.5^2+I181*2^2+J181*2.5^2+K181*3^2+L181*3.5^2+M181*4^2)/N181-O181^2)</f>
        <v>1.090165845886722</v>
      </c>
      <c r="Q181" s="2">
        <v>0</v>
      </c>
      <c r="R181" s="2">
        <v>0</v>
      </c>
    </row>
    <row r="182" spans="1:18" ht="21.75">
      <c r="A182" s="74"/>
      <c r="B182" s="3" t="s">
        <v>326</v>
      </c>
      <c r="C182" s="8" t="s">
        <v>316</v>
      </c>
      <c r="D182" s="2">
        <v>1.5</v>
      </c>
      <c r="E182" s="14">
        <f t="shared" si="30"/>
        <v>340</v>
      </c>
      <c r="F182" s="2">
        <v>28</v>
      </c>
      <c r="G182" s="2">
        <v>19</v>
      </c>
      <c r="H182" s="2">
        <v>10</v>
      </c>
      <c r="I182" s="2">
        <v>38</v>
      </c>
      <c r="J182" s="2">
        <v>40</v>
      </c>
      <c r="K182" s="2">
        <v>85</v>
      </c>
      <c r="L182" s="2">
        <v>56</v>
      </c>
      <c r="M182" s="2">
        <v>63</v>
      </c>
      <c r="N182" s="2">
        <f t="shared" si="31"/>
        <v>339</v>
      </c>
      <c r="O182" s="5">
        <f t="shared" si="32"/>
        <v>2.6932153392330385</v>
      </c>
      <c r="P182" s="5">
        <f t="shared" si="33"/>
        <v>1.1439134753882116</v>
      </c>
      <c r="Q182" s="2">
        <v>1</v>
      </c>
      <c r="R182" s="2">
        <v>0</v>
      </c>
    </row>
    <row r="183" spans="1:18" ht="21.75">
      <c r="A183" s="74"/>
      <c r="B183" s="3" t="s">
        <v>327</v>
      </c>
      <c r="C183" s="8" t="s">
        <v>336</v>
      </c>
      <c r="D183" s="2">
        <v>1.5</v>
      </c>
      <c r="E183" s="14">
        <f t="shared" si="30"/>
        <v>343</v>
      </c>
      <c r="F183" s="2">
        <v>7</v>
      </c>
      <c r="G183" s="2">
        <v>16</v>
      </c>
      <c r="H183" s="2">
        <v>14</v>
      </c>
      <c r="I183" s="2">
        <v>35</v>
      </c>
      <c r="J183" s="2">
        <v>35</v>
      </c>
      <c r="K183" s="2">
        <v>44</v>
      </c>
      <c r="L183" s="2">
        <v>73</v>
      </c>
      <c r="M183" s="2">
        <v>119</v>
      </c>
      <c r="N183" s="2">
        <f t="shared" si="31"/>
        <v>343</v>
      </c>
      <c r="O183" s="5">
        <f t="shared" si="32"/>
        <v>3.0845481049562684</v>
      </c>
      <c r="P183" s="5">
        <f t="shared" si="33"/>
        <v>0.991285799512759</v>
      </c>
      <c r="Q183" s="2">
        <v>0</v>
      </c>
      <c r="R183" s="2">
        <v>0</v>
      </c>
    </row>
    <row r="184" spans="1:18" ht="21.75">
      <c r="A184" s="74"/>
      <c r="B184" s="3" t="s">
        <v>328</v>
      </c>
      <c r="C184" s="8" t="s">
        <v>269</v>
      </c>
      <c r="D184" s="2">
        <v>1</v>
      </c>
      <c r="E184" s="14">
        <f t="shared" si="30"/>
        <v>339</v>
      </c>
      <c r="F184" s="2">
        <v>33</v>
      </c>
      <c r="G184" s="2">
        <v>11</v>
      </c>
      <c r="H184" s="2">
        <v>6</v>
      </c>
      <c r="I184" s="2">
        <v>15</v>
      </c>
      <c r="J184" s="2">
        <v>42</v>
      </c>
      <c r="K184" s="2">
        <v>96</v>
      </c>
      <c r="L184" s="2">
        <v>98</v>
      </c>
      <c r="M184" s="2">
        <v>37</v>
      </c>
      <c r="N184" s="2">
        <f t="shared" si="31"/>
        <v>338</v>
      </c>
      <c r="O184" s="5">
        <f t="shared" si="32"/>
        <v>2.7633136094674557</v>
      </c>
      <c r="P184" s="5">
        <f t="shared" si="33"/>
        <v>1.1181201054842698</v>
      </c>
      <c r="Q184" s="2">
        <v>1</v>
      </c>
      <c r="R184" s="2">
        <v>0</v>
      </c>
    </row>
    <row r="185" spans="1:18" ht="21.75">
      <c r="A185" s="74"/>
      <c r="B185" s="3" t="s">
        <v>329</v>
      </c>
      <c r="C185" s="8" t="s">
        <v>270</v>
      </c>
      <c r="D185" s="2">
        <v>1</v>
      </c>
      <c r="E185" s="14">
        <f t="shared" si="30"/>
        <v>341</v>
      </c>
      <c r="F185" s="2">
        <v>34</v>
      </c>
      <c r="G185" s="2">
        <v>37</v>
      </c>
      <c r="H185" s="2">
        <v>39</v>
      </c>
      <c r="I185" s="2">
        <v>70</v>
      </c>
      <c r="J185" s="2">
        <v>84</v>
      </c>
      <c r="K185" s="2">
        <v>51</v>
      </c>
      <c r="L185" s="2">
        <v>22</v>
      </c>
      <c r="M185" s="2">
        <v>4</v>
      </c>
      <c r="N185" s="2">
        <f t="shared" si="31"/>
        <v>341</v>
      </c>
      <c r="O185" s="5">
        <f t="shared" si="32"/>
        <v>2.027859237536657</v>
      </c>
      <c r="P185" s="5">
        <f t="shared" si="33"/>
        <v>0.9686967652476075</v>
      </c>
      <c r="Q185" s="2">
        <v>0</v>
      </c>
      <c r="R185" s="2">
        <v>0</v>
      </c>
    </row>
    <row r="186" spans="1:18" ht="21.75">
      <c r="A186" s="74"/>
      <c r="B186" s="3" t="s">
        <v>330</v>
      </c>
      <c r="C186" s="8" t="s">
        <v>271</v>
      </c>
      <c r="D186" s="2">
        <v>0.5</v>
      </c>
      <c r="E186" s="14">
        <f t="shared" si="30"/>
        <v>344</v>
      </c>
      <c r="F186" s="2">
        <v>21</v>
      </c>
      <c r="G186" s="2">
        <v>8</v>
      </c>
      <c r="H186" s="2">
        <v>34</v>
      </c>
      <c r="I186" s="2">
        <v>44</v>
      </c>
      <c r="J186" s="2">
        <v>47</v>
      </c>
      <c r="K186" s="2">
        <v>119</v>
      </c>
      <c r="L186" s="2">
        <v>42</v>
      </c>
      <c r="M186" s="2">
        <v>29</v>
      </c>
      <c r="N186" s="2">
        <f t="shared" si="31"/>
        <v>344</v>
      </c>
      <c r="O186" s="5">
        <f t="shared" si="32"/>
        <v>2.571220930232558</v>
      </c>
      <c r="P186" s="5">
        <f t="shared" si="33"/>
        <v>0.9787050759081811</v>
      </c>
      <c r="Q186" s="2">
        <v>0</v>
      </c>
      <c r="R186" s="2">
        <v>0</v>
      </c>
    </row>
    <row r="187" spans="1:18" ht="21.75">
      <c r="A187" s="74"/>
      <c r="B187" s="3" t="s">
        <v>331</v>
      </c>
      <c r="C187" s="8" t="s">
        <v>272</v>
      </c>
      <c r="D187" s="2">
        <v>0.5</v>
      </c>
      <c r="E187" s="14">
        <f t="shared" si="30"/>
        <v>343</v>
      </c>
      <c r="F187" s="2">
        <v>0</v>
      </c>
      <c r="G187" s="2">
        <v>0</v>
      </c>
      <c r="H187" s="2">
        <v>0</v>
      </c>
      <c r="I187" s="2">
        <v>3</v>
      </c>
      <c r="J187" s="2">
        <v>9</v>
      </c>
      <c r="K187" s="2">
        <v>27</v>
      </c>
      <c r="L187" s="2">
        <v>60</v>
      </c>
      <c r="M187" s="2">
        <v>244</v>
      </c>
      <c r="N187" s="2">
        <f t="shared" si="31"/>
        <v>343</v>
      </c>
      <c r="O187" s="5">
        <f t="shared" si="32"/>
        <v>3.7769679300291545</v>
      </c>
      <c r="P187" s="5">
        <f t="shared" si="33"/>
        <v>0.4083246244981022</v>
      </c>
      <c r="Q187" s="2">
        <v>0</v>
      </c>
      <c r="R187" s="2">
        <v>0</v>
      </c>
    </row>
    <row r="188" spans="1:18" ht="21.75">
      <c r="A188" s="74"/>
      <c r="B188" s="3" t="s">
        <v>332</v>
      </c>
      <c r="C188" s="8" t="s">
        <v>273</v>
      </c>
      <c r="D188" s="2">
        <v>0.5</v>
      </c>
      <c r="E188" s="14">
        <f t="shared" si="30"/>
        <v>330</v>
      </c>
      <c r="F188" s="2">
        <v>16</v>
      </c>
      <c r="G188" s="2">
        <v>12</v>
      </c>
      <c r="H188" s="2">
        <v>13</v>
      </c>
      <c r="I188" s="2">
        <v>22</v>
      </c>
      <c r="J188" s="2">
        <v>15</v>
      </c>
      <c r="K188" s="2">
        <v>7</v>
      </c>
      <c r="L188" s="2">
        <v>32</v>
      </c>
      <c r="M188" s="2">
        <v>211</v>
      </c>
      <c r="N188" s="2">
        <f t="shared" si="31"/>
        <v>328</v>
      </c>
      <c r="O188" s="5">
        <f t="shared" si="32"/>
        <v>3.323170731707317</v>
      </c>
      <c r="P188" s="5">
        <f t="shared" si="33"/>
        <v>1.1472978625818278</v>
      </c>
      <c r="Q188" s="2">
        <v>2</v>
      </c>
      <c r="R188" s="2">
        <v>0</v>
      </c>
    </row>
    <row r="189" spans="1:18" ht="21.75">
      <c r="A189" s="74"/>
      <c r="B189" s="3" t="s">
        <v>333</v>
      </c>
      <c r="C189" s="8" t="s">
        <v>274</v>
      </c>
      <c r="D189" s="2">
        <v>1</v>
      </c>
      <c r="E189" s="14">
        <f t="shared" si="30"/>
        <v>342</v>
      </c>
      <c r="F189" s="2">
        <v>1</v>
      </c>
      <c r="G189" s="2">
        <v>7</v>
      </c>
      <c r="H189" s="2">
        <v>8</v>
      </c>
      <c r="I189" s="2">
        <v>17</v>
      </c>
      <c r="J189" s="2">
        <v>19</v>
      </c>
      <c r="K189" s="2">
        <v>32</v>
      </c>
      <c r="L189" s="2">
        <v>38</v>
      </c>
      <c r="M189" s="2">
        <v>217</v>
      </c>
      <c r="N189" s="2">
        <f>SUM(F189:M189)</f>
        <v>339</v>
      </c>
      <c r="O189" s="5">
        <f>(1*G189+1.5*H189+2*I189+2.5*J189+3*K189+3.5*L189+4*M189)/N189</f>
        <v>3.532448377581121</v>
      </c>
      <c r="P189" s="5">
        <f>SQRT((F189*0^2+G189*1^2+H189*1.5^2+I189*2^2+J189*2.5^2+K189*3^2+L189*3.5^2+M189*4^2)/N189-O189^2)</f>
        <v>0.7816914340534811</v>
      </c>
      <c r="Q189" s="2">
        <v>3</v>
      </c>
      <c r="R189" s="2">
        <v>0</v>
      </c>
    </row>
    <row r="190" spans="1:18" ht="21.75">
      <c r="A190" s="74"/>
      <c r="B190" s="3" t="s">
        <v>334</v>
      </c>
      <c r="C190" s="8" t="s">
        <v>275</v>
      </c>
      <c r="D190" s="2">
        <v>2</v>
      </c>
      <c r="E190" s="14">
        <f t="shared" si="30"/>
        <v>343</v>
      </c>
      <c r="F190" s="2">
        <v>36</v>
      </c>
      <c r="G190" s="2">
        <v>32</v>
      </c>
      <c r="H190" s="2">
        <v>29</v>
      </c>
      <c r="I190" s="2">
        <v>26</v>
      </c>
      <c r="J190" s="2">
        <v>32</v>
      </c>
      <c r="K190" s="2">
        <v>38</v>
      </c>
      <c r="L190" s="2">
        <v>34</v>
      </c>
      <c r="M190" s="2">
        <v>116</v>
      </c>
      <c r="N190" s="2">
        <f>SUM(F190:M190)</f>
        <v>343</v>
      </c>
      <c r="O190" s="5">
        <f>(1*G190+1.5*H190+2*I190+2.5*J190+3*K190+3.5*L190+4*M190)/N190</f>
        <v>2.6370262390670556</v>
      </c>
      <c r="P190" s="5">
        <f>SQRT((F190*0^2+G190*1^2+H190*1.5^2+I190*2^2+J190*2.5^2+K190*3^2+L190*3.5^2+M190*4^2)/N190-O190^2)</f>
        <v>1.3558638084077599</v>
      </c>
      <c r="Q190" s="2">
        <v>0</v>
      </c>
      <c r="R190" s="2">
        <v>0</v>
      </c>
    </row>
    <row r="191" spans="1:18" ht="21.75">
      <c r="A191" s="74"/>
      <c r="B191" s="76" t="s">
        <v>11</v>
      </c>
      <c r="C191" s="76"/>
      <c r="D191" s="76"/>
      <c r="E191" s="39">
        <f>SUM(E180:E190)</f>
        <v>3746</v>
      </c>
      <c r="F191" s="39">
        <f aca="true" t="shared" si="34" ref="F191:N191">SUM(F180:F190)</f>
        <v>230</v>
      </c>
      <c r="G191" s="39">
        <f t="shared" si="34"/>
        <v>184</v>
      </c>
      <c r="H191" s="39">
        <f t="shared" si="34"/>
        <v>218</v>
      </c>
      <c r="I191" s="39">
        <f t="shared" si="34"/>
        <v>348</v>
      </c>
      <c r="J191" s="39">
        <f t="shared" si="34"/>
        <v>421</v>
      </c>
      <c r="K191" s="39">
        <f t="shared" si="34"/>
        <v>624</v>
      </c>
      <c r="L191" s="39">
        <f t="shared" si="34"/>
        <v>546</v>
      </c>
      <c r="M191" s="39">
        <f t="shared" si="34"/>
        <v>1167</v>
      </c>
      <c r="N191" s="39">
        <f t="shared" si="34"/>
        <v>3738</v>
      </c>
      <c r="O191" s="77">
        <f t="shared" si="32"/>
        <v>2.865302300695559</v>
      </c>
      <c r="P191" s="77">
        <f t="shared" si="33"/>
        <v>1.1548661449887387</v>
      </c>
      <c r="Q191" s="39">
        <f>SUM(Q180:Q190)</f>
        <v>8</v>
      </c>
      <c r="R191" s="39">
        <f>SUM(R180:R190)</f>
        <v>0</v>
      </c>
    </row>
    <row r="192" spans="1:18" ht="21.75">
      <c r="A192" s="75"/>
      <c r="B192" s="76" t="s">
        <v>12</v>
      </c>
      <c r="C192" s="76"/>
      <c r="D192" s="76"/>
      <c r="E192" s="40">
        <f>E191*100/$E$191</f>
        <v>100</v>
      </c>
      <c r="F192" s="40">
        <f aca="true" t="shared" si="35" ref="F192:N192">F191*100/$E$191</f>
        <v>6.139882541377469</v>
      </c>
      <c r="G192" s="40">
        <f t="shared" si="35"/>
        <v>4.9119060331019755</v>
      </c>
      <c r="H192" s="40">
        <f t="shared" si="35"/>
        <v>5.819540843566471</v>
      </c>
      <c r="I192" s="40">
        <f t="shared" si="35"/>
        <v>9.289909236518954</v>
      </c>
      <c r="J192" s="40">
        <f t="shared" si="35"/>
        <v>11.238654564869194</v>
      </c>
      <c r="K192" s="40">
        <f t="shared" si="35"/>
        <v>16.657768286171915</v>
      </c>
      <c r="L192" s="40">
        <f t="shared" si="35"/>
        <v>14.575547250400428</v>
      </c>
      <c r="M192" s="40">
        <f t="shared" si="35"/>
        <v>31.153230112119594</v>
      </c>
      <c r="N192" s="40">
        <f t="shared" si="35"/>
        <v>99.786438868126</v>
      </c>
      <c r="O192" s="78"/>
      <c r="P192" s="78"/>
      <c r="Q192" s="40">
        <f>Q191*100/$E$191</f>
        <v>0.21356113187399894</v>
      </c>
      <c r="R192" s="40">
        <f>R191*100/$E$191</f>
        <v>0</v>
      </c>
    </row>
    <row r="193" spans="1:18" ht="21.75">
      <c r="A193" s="72" t="s">
        <v>215</v>
      </c>
      <c r="B193" s="72" t="s">
        <v>0</v>
      </c>
      <c r="C193" s="72" t="s">
        <v>1</v>
      </c>
      <c r="D193" s="72" t="s">
        <v>216</v>
      </c>
      <c r="E193" s="57" t="s">
        <v>217</v>
      </c>
      <c r="F193" s="67" t="s">
        <v>218</v>
      </c>
      <c r="G193" s="68"/>
      <c r="H193" s="68"/>
      <c r="I193" s="68"/>
      <c r="J193" s="68"/>
      <c r="K193" s="68"/>
      <c r="L193" s="68"/>
      <c r="M193" s="69"/>
      <c r="N193" s="72" t="s">
        <v>219</v>
      </c>
      <c r="O193" s="72" t="s">
        <v>6</v>
      </c>
      <c r="P193" s="72" t="s">
        <v>7</v>
      </c>
      <c r="Q193" s="73" t="s">
        <v>220</v>
      </c>
      <c r="R193" s="73"/>
    </row>
    <row r="194" spans="1:18" ht="21.75">
      <c r="A194" s="72"/>
      <c r="B194" s="72"/>
      <c r="C194" s="72"/>
      <c r="D194" s="72"/>
      <c r="E194" s="57"/>
      <c r="F194" s="2">
        <v>0</v>
      </c>
      <c r="G194" s="2">
        <v>1</v>
      </c>
      <c r="H194" s="2">
        <v>1.5</v>
      </c>
      <c r="I194" s="2">
        <v>2</v>
      </c>
      <c r="J194" s="2">
        <v>2.5</v>
      </c>
      <c r="K194" s="2">
        <v>3</v>
      </c>
      <c r="L194" s="2">
        <v>3.5</v>
      </c>
      <c r="M194" s="2">
        <v>4</v>
      </c>
      <c r="N194" s="72"/>
      <c r="O194" s="72"/>
      <c r="P194" s="72"/>
      <c r="Q194" s="2" t="s">
        <v>9</v>
      </c>
      <c r="R194" s="5" t="s">
        <v>10</v>
      </c>
    </row>
    <row r="195" spans="1:18" ht="21.75">
      <c r="A195" s="58" t="s">
        <v>233</v>
      </c>
      <c r="B195" s="3" t="s">
        <v>480</v>
      </c>
      <c r="C195" s="8" t="s">
        <v>481</v>
      </c>
      <c r="D195" s="2">
        <v>1</v>
      </c>
      <c r="E195" s="14">
        <f t="shared" si="30"/>
        <v>91</v>
      </c>
      <c r="F195" s="2">
        <v>4</v>
      </c>
      <c r="G195" s="2">
        <v>1</v>
      </c>
      <c r="H195" s="2">
        <v>0</v>
      </c>
      <c r="I195" s="2">
        <v>5</v>
      </c>
      <c r="J195" s="2">
        <v>12</v>
      </c>
      <c r="K195" s="2">
        <v>46</v>
      </c>
      <c r="L195" s="2">
        <v>18</v>
      </c>
      <c r="M195" s="2">
        <v>5</v>
      </c>
      <c r="N195" s="2">
        <f t="shared" si="31"/>
        <v>91</v>
      </c>
      <c r="O195" s="5">
        <f t="shared" si="32"/>
        <v>2.879120879120879</v>
      </c>
      <c r="P195" s="5">
        <f t="shared" si="33"/>
        <v>0.7856566489272674</v>
      </c>
      <c r="Q195" s="2">
        <v>0</v>
      </c>
      <c r="R195" s="2">
        <v>0</v>
      </c>
    </row>
    <row r="196" spans="1:18" ht="21.75">
      <c r="A196" s="74"/>
      <c r="B196" s="3" t="s">
        <v>337</v>
      </c>
      <c r="C196" s="8" t="s">
        <v>288</v>
      </c>
      <c r="D196" s="2">
        <v>2</v>
      </c>
      <c r="E196" s="14">
        <f t="shared" si="30"/>
        <v>138</v>
      </c>
      <c r="F196" s="2">
        <v>2</v>
      </c>
      <c r="G196" s="2">
        <v>14</v>
      </c>
      <c r="H196" s="2">
        <v>11</v>
      </c>
      <c r="I196" s="2">
        <v>30</v>
      </c>
      <c r="J196" s="2">
        <v>14</v>
      </c>
      <c r="K196" s="2">
        <v>24</v>
      </c>
      <c r="L196" s="2">
        <v>19</v>
      </c>
      <c r="M196" s="2">
        <v>24</v>
      </c>
      <c r="N196" s="2">
        <f t="shared" si="31"/>
        <v>138</v>
      </c>
      <c r="O196" s="5">
        <f t="shared" si="32"/>
        <v>2.608695652173913</v>
      </c>
      <c r="P196" s="5">
        <f t="shared" si="33"/>
        <v>1.0067509990256116</v>
      </c>
      <c r="Q196" s="2">
        <v>0</v>
      </c>
      <c r="R196" s="2">
        <v>0</v>
      </c>
    </row>
    <row r="197" spans="1:18" ht="21.75">
      <c r="A197" s="74"/>
      <c r="B197" s="3" t="s">
        <v>338</v>
      </c>
      <c r="C197" s="8" t="s">
        <v>344</v>
      </c>
      <c r="D197" s="2">
        <v>1.5</v>
      </c>
      <c r="E197" s="14">
        <f t="shared" si="30"/>
        <v>44</v>
      </c>
      <c r="F197" s="2">
        <v>0</v>
      </c>
      <c r="G197" s="2">
        <v>4</v>
      </c>
      <c r="H197" s="2">
        <v>9</v>
      </c>
      <c r="I197" s="2">
        <v>12</v>
      </c>
      <c r="J197" s="2">
        <v>7</v>
      </c>
      <c r="K197" s="2">
        <v>5</v>
      </c>
      <c r="L197" s="2">
        <v>3</v>
      </c>
      <c r="M197" s="2">
        <v>4</v>
      </c>
      <c r="N197" s="2">
        <f t="shared" si="31"/>
        <v>44</v>
      </c>
      <c r="O197" s="5">
        <f t="shared" si="32"/>
        <v>2.284090909090909</v>
      </c>
      <c r="P197" s="5">
        <f t="shared" si="33"/>
        <v>0.8554486281314035</v>
      </c>
      <c r="Q197" s="2">
        <v>0</v>
      </c>
      <c r="R197" s="2">
        <v>0</v>
      </c>
    </row>
    <row r="198" spans="1:18" ht="21.75">
      <c r="A198" s="74"/>
      <c r="B198" s="3" t="s">
        <v>439</v>
      </c>
      <c r="C198" s="8" t="s">
        <v>377</v>
      </c>
      <c r="D198" s="2">
        <v>1</v>
      </c>
      <c r="E198" s="14">
        <f t="shared" si="30"/>
        <v>138</v>
      </c>
      <c r="F198" s="2">
        <v>0</v>
      </c>
      <c r="G198" s="2">
        <v>0</v>
      </c>
      <c r="H198" s="2">
        <v>1</v>
      </c>
      <c r="I198" s="2">
        <v>1</v>
      </c>
      <c r="J198" s="2">
        <v>6</v>
      </c>
      <c r="K198" s="2">
        <v>15</v>
      </c>
      <c r="L198" s="2">
        <v>33</v>
      </c>
      <c r="M198" s="2">
        <v>82</v>
      </c>
      <c r="N198" s="2">
        <f t="shared" si="31"/>
        <v>138</v>
      </c>
      <c r="O198" s="5">
        <f t="shared" si="32"/>
        <v>3.6739130434782608</v>
      </c>
      <c r="P198" s="5">
        <f t="shared" si="33"/>
        <v>0.4839907095506252</v>
      </c>
      <c r="Q198" s="2">
        <v>0</v>
      </c>
      <c r="R198" s="2">
        <v>0</v>
      </c>
    </row>
    <row r="199" spans="1:18" ht="21.75">
      <c r="A199" s="74"/>
      <c r="B199" s="3" t="s">
        <v>339</v>
      </c>
      <c r="C199" s="8" t="s">
        <v>345</v>
      </c>
      <c r="D199" s="2">
        <v>1.5</v>
      </c>
      <c r="E199" s="14">
        <f t="shared" si="30"/>
        <v>138</v>
      </c>
      <c r="F199" s="2">
        <v>0</v>
      </c>
      <c r="G199" s="2">
        <v>7</v>
      </c>
      <c r="H199" s="2">
        <v>13</v>
      </c>
      <c r="I199" s="2">
        <v>21</v>
      </c>
      <c r="J199" s="2">
        <v>31</v>
      </c>
      <c r="K199" s="2">
        <v>21</v>
      </c>
      <c r="L199" s="2">
        <v>21</v>
      </c>
      <c r="M199" s="2">
        <v>24</v>
      </c>
      <c r="N199" s="2">
        <f t="shared" si="31"/>
        <v>138</v>
      </c>
      <c r="O199" s="5">
        <f t="shared" si="32"/>
        <v>2.7427536231884058</v>
      </c>
      <c r="P199" s="5">
        <f t="shared" si="33"/>
        <v>0.8769089058468611</v>
      </c>
      <c r="Q199" s="2">
        <v>0</v>
      </c>
      <c r="R199" s="2">
        <v>0</v>
      </c>
    </row>
    <row r="200" spans="1:18" ht="21.75">
      <c r="A200" s="74"/>
      <c r="B200" s="3" t="s">
        <v>482</v>
      </c>
      <c r="C200" s="8" t="s">
        <v>483</v>
      </c>
      <c r="D200" s="2">
        <v>1</v>
      </c>
      <c r="E200" s="14">
        <f t="shared" si="30"/>
        <v>91</v>
      </c>
      <c r="F200" s="2">
        <v>10</v>
      </c>
      <c r="G200" s="2">
        <v>0</v>
      </c>
      <c r="H200" s="2">
        <v>3</v>
      </c>
      <c r="I200" s="2">
        <v>8</v>
      </c>
      <c r="J200" s="2">
        <v>6</v>
      </c>
      <c r="K200" s="2">
        <v>4</v>
      </c>
      <c r="L200" s="2">
        <v>15</v>
      </c>
      <c r="M200" s="2">
        <v>45</v>
      </c>
      <c r="N200" s="2">
        <f t="shared" si="31"/>
        <v>91</v>
      </c>
      <c r="O200" s="5">
        <f t="shared" si="32"/>
        <v>3.076923076923077</v>
      </c>
      <c r="P200" s="5">
        <f t="shared" si="33"/>
        <v>1.3028351943102354</v>
      </c>
      <c r="Q200" s="2">
        <v>0</v>
      </c>
      <c r="R200" s="2">
        <v>0</v>
      </c>
    </row>
    <row r="201" spans="1:18" ht="21.75">
      <c r="A201" s="74"/>
      <c r="B201" s="3" t="s">
        <v>340</v>
      </c>
      <c r="C201" s="8" t="s">
        <v>347</v>
      </c>
      <c r="D201" s="2">
        <v>2</v>
      </c>
      <c r="E201" s="14">
        <f t="shared" si="30"/>
        <v>21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3</v>
      </c>
      <c r="M201" s="2">
        <v>18</v>
      </c>
      <c r="N201" s="2">
        <f t="shared" si="31"/>
        <v>21</v>
      </c>
      <c r="O201" s="5">
        <f t="shared" si="32"/>
        <v>3.9285714285714284</v>
      </c>
      <c r="P201" s="5">
        <f t="shared" si="33"/>
        <v>0.17496355305594172</v>
      </c>
      <c r="Q201" s="2">
        <v>0</v>
      </c>
      <c r="R201" s="2">
        <v>0</v>
      </c>
    </row>
    <row r="202" spans="1:18" ht="21.75">
      <c r="A202" s="74"/>
      <c r="B202" s="3" t="s">
        <v>440</v>
      </c>
      <c r="C202" s="8" t="s">
        <v>455</v>
      </c>
      <c r="D202" s="2">
        <v>2</v>
      </c>
      <c r="E202" s="14">
        <f t="shared" si="30"/>
        <v>16</v>
      </c>
      <c r="F202" s="2">
        <v>3</v>
      </c>
      <c r="G202" s="2">
        <v>1</v>
      </c>
      <c r="H202" s="2">
        <v>1</v>
      </c>
      <c r="I202" s="2">
        <v>0</v>
      </c>
      <c r="J202" s="2">
        <v>0</v>
      </c>
      <c r="K202" s="2">
        <v>3</v>
      </c>
      <c r="L202" s="2">
        <v>8</v>
      </c>
      <c r="M202" s="2">
        <v>0</v>
      </c>
      <c r="N202" s="2">
        <f t="shared" si="31"/>
        <v>16</v>
      </c>
      <c r="O202" s="5">
        <f t="shared" si="32"/>
        <v>2.46875</v>
      </c>
      <c r="P202" s="5">
        <f t="shared" si="33"/>
        <v>1.3859648038460428</v>
      </c>
      <c r="Q202" s="2">
        <v>0</v>
      </c>
      <c r="R202" s="2">
        <v>0</v>
      </c>
    </row>
    <row r="203" spans="1:18" ht="21.75">
      <c r="A203" s="74"/>
      <c r="B203" s="3" t="s">
        <v>341</v>
      </c>
      <c r="C203" s="8" t="s">
        <v>456</v>
      </c>
      <c r="D203" s="2">
        <v>2</v>
      </c>
      <c r="E203" s="14">
        <f t="shared" si="30"/>
        <v>13</v>
      </c>
      <c r="F203" s="2">
        <v>0</v>
      </c>
      <c r="G203" s="2">
        <v>0</v>
      </c>
      <c r="H203" s="2">
        <v>1</v>
      </c>
      <c r="I203" s="2">
        <v>1</v>
      </c>
      <c r="J203" s="2">
        <v>0</v>
      </c>
      <c r="K203" s="2">
        <v>2</v>
      </c>
      <c r="L203" s="2">
        <v>1</v>
      </c>
      <c r="M203" s="2">
        <v>8</v>
      </c>
      <c r="N203" s="2">
        <f t="shared" si="31"/>
        <v>13</v>
      </c>
      <c r="O203" s="5">
        <f t="shared" si="32"/>
        <v>3.4615384615384617</v>
      </c>
      <c r="P203" s="5">
        <f t="shared" si="33"/>
        <v>0.8195106058716343</v>
      </c>
      <c r="Q203" s="2">
        <v>0</v>
      </c>
      <c r="R203" s="2">
        <v>0</v>
      </c>
    </row>
    <row r="204" spans="1:18" ht="21.75">
      <c r="A204" s="74"/>
      <c r="B204" s="3" t="s">
        <v>484</v>
      </c>
      <c r="C204" s="8" t="s">
        <v>486</v>
      </c>
      <c r="D204" s="2">
        <v>1</v>
      </c>
      <c r="E204" s="14">
        <f>SUM(Q204:R204,F204:M204)</f>
        <v>10</v>
      </c>
      <c r="F204" s="2">
        <v>0</v>
      </c>
      <c r="G204" s="2">
        <v>0</v>
      </c>
      <c r="H204" s="2">
        <v>3</v>
      </c>
      <c r="I204" s="2">
        <v>0</v>
      </c>
      <c r="J204" s="2">
        <v>4</v>
      </c>
      <c r="K204" s="2">
        <v>1</v>
      </c>
      <c r="L204" s="2">
        <v>1</v>
      </c>
      <c r="M204" s="2">
        <v>1</v>
      </c>
      <c r="N204" s="2">
        <f>SUM(F204:M204)</f>
        <v>10</v>
      </c>
      <c r="O204" s="5">
        <f>(1*G204+1.5*H204+2*I204+2.5*J204+3*K204+3.5*L204+4*M204)/N204</f>
        <v>2.5</v>
      </c>
      <c r="P204" s="5">
        <f>SQRT((F204*0^2+G204*1^2+H204*1.5^2+I204*2^2+J204*2.5^2+K204*3^2+L204*3.5^2+M204*4^2)/N204-O204^2)</f>
        <v>0.8062257748298551</v>
      </c>
      <c r="Q204" s="2">
        <v>0</v>
      </c>
      <c r="R204" s="2">
        <v>0</v>
      </c>
    </row>
    <row r="205" spans="1:18" ht="21.75">
      <c r="A205" s="74"/>
      <c r="B205" s="3" t="s">
        <v>485</v>
      </c>
      <c r="C205" s="8" t="s">
        <v>487</v>
      </c>
      <c r="D205" s="2">
        <v>1</v>
      </c>
      <c r="E205" s="14">
        <f>SUM(Q205:R205,F205:M205)</f>
        <v>10</v>
      </c>
      <c r="F205" s="2">
        <v>1</v>
      </c>
      <c r="G205" s="2">
        <v>0</v>
      </c>
      <c r="H205" s="2">
        <v>4</v>
      </c>
      <c r="I205" s="2">
        <v>0</v>
      </c>
      <c r="J205" s="2">
        <v>1</v>
      </c>
      <c r="K205" s="2">
        <v>0</v>
      </c>
      <c r="L205" s="2">
        <v>2</v>
      </c>
      <c r="M205" s="2">
        <v>2</v>
      </c>
      <c r="N205" s="2">
        <f>SUM(F205:M205)</f>
        <v>10</v>
      </c>
      <c r="O205" s="5">
        <f>(1*G205+1.5*H205+2*I205+2.5*J205+3*K205+3.5*L205+4*M205)/N205</f>
        <v>2.35</v>
      </c>
      <c r="P205" s="5">
        <f>SQRT((F205*0^2+G205*1^2+H205*1.5^2+I205*2^2+J205*2.5^2+K205*3^2+L205*3.5^2+M205*4^2)/N205-O205^2)</f>
        <v>1.2854960132182438</v>
      </c>
      <c r="Q205" s="2">
        <v>0</v>
      </c>
      <c r="R205" s="2">
        <v>0</v>
      </c>
    </row>
    <row r="206" spans="1:18" ht="21.75">
      <c r="A206" s="74"/>
      <c r="B206" s="3" t="s">
        <v>488</v>
      </c>
      <c r="C206" s="8" t="s">
        <v>447</v>
      </c>
      <c r="D206" s="2">
        <v>1</v>
      </c>
      <c r="E206" s="14">
        <f>SUM(Q206:R206,F206:M206)</f>
        <v>10</v>
      </c>
      <c r="F206" s="2">
        <v>0</v>
      </c>
      <c r="G206" s="2">
        <v>0</v>
      </c>
      <c r="H206" s="2">
        <v>0</v>
      </c>
      <c r="I206" s="2">
        <v>5</v>
      </c>
      <c r="J206" s="2">
        <v>0</v>
      </c>
      <c r="K206" s="2">
        <v>1</v>
      </c>
      <c r="L206" s="2">
        <v>3</v>
      </c>
      <c r="M206" s="2">
        <v>1</v>
      </c>
      <c r="N206" s="2">
        <f>SUM(F206:M206)</f>
        <v>10</v>
      </c>
      <c r="O206" s="5">
        <f>(1*G206+1.5*H206+2*I206+2.5*J206+3*K206+3.5*L206+4*M206)/N206</f>
        <v>2.75</v>
      </c>
      <c r="P206" s="5">
        <f>SQRT((F206*0^2+G206*1^2+H206*1.5^2+I206*2^2+J206*2.5^2+K206*3^2+L206*3.5^2+M206*4^2)/N206-O206^2)</f>
        <v>0.7826237921249268</v>
      </c>
      <c r="Q206" s="2">
        <v>0</v>
      </c>
      <c r="R206" s="2">
        <v>0</v>
      </c>
    </row>
    <row r="207" spans="1:18" ht="21.75">
      <c r="A207" s="74"/>
      <c r="B207" s="3" t="s">
        <v>489</v>
      </c>
      <c r="C207" s="8" t="s">
        <v>490</v>
      </c>
      <c r="D207" s="2">
        <v>1</v>
      </c>
      <c r="E207" s="14">
        <f>SUM(Q207:R207,F207:M207)</f>
        <v>10</v>
      </c>
      <c r="F207" s="2">
        <v>1</v>
      </c>
      <c r="G207" s="2">
        <v>0</v>
      </c>
      <c r="H207" s="2">
        <v>0</v>
      </c>
      <c r="I207" s="2">
        <v>1</v>
      </c>
      <c r="J207" s="2">
        <v>0</v>
      </c>
      <c r="K207" s="2">
        <v>2</v>
      </c>
      <c r="L207" s="2">
        <v>2</v>
      </c>
      <c r="M207" s="2">
        <v>4</v>
      </c>
      <c r="N207" s="2">
        <f>SUM(F207:M207)</f>
        <v>10</v>
      </c>
      <c r="O207" s="5">
        <f>(1*G207+1.5*H207+2*I207+2.5*J207+3*K207+3.5*L207+4*M207)/N207</f>
        <v>3.1</v>
      </c>
      <c r="P207" s="5">
        <f>SQRT((F207*0^2+G207*1^2+H207*1.5^2+I207*2^2+J207*2.5^2+K207*3^2+L207*3.5^2+M207*4^2)/N207-O207^2)</f>
        <v>1.1999999999999997</v>
      </c>
      <c r="Q207" s="2">
        <v>0</v>
      </c>
      <c r="R207" s="2">
        <v>0</v>
      </c>
    </row>
    <row r="208" spans="1:18" ht="21.75">
      <c r="A208" s="74"/>
      <c r="B208" s="3" t="s">
        <v>342</v>
      </c>
      <c r="C208" s="8" t="s">
        <v>491</v>
      </c>
      <c r="D208" s="2">
        <v>1</v>
      </c>
      <c r="E208" s="14">
        <f>SUM(Q208:R208,F208:M208)</f>
        <v>352</v>
      </c>
      <c r="F208" s="2">
        <v>10</v>
      </c>
      <c r="G208" s="2">
        <v>0</v>
      </c>
      <c r="H208" s="2">
        <v>0</v>
      </c>
      <c r="I208" s="2">
        <v>0</v>
      </c>
      <c r="J208" s="2">
        <v>22</v>
      </c>
      <c r="K208" s="2">
        <v>36</v>
      </c>
      <c r="L208" s="2">
        <v>30</v>
      </c>
      <c r="M208" s="2">
        <v>254</v>
      </c>
      <c r="N208" s="2">
        <f>SUM(F208:M208)</f>
        <v>352</v>
      </c>
      <c r="O208" s="5">
        <f>(1*G208+1.5*H208+2*I208+2.5*J208+3*K208+3.5*L208+4*M208)/N208</f>
        <v>3.647727272727273</v>
      </c>
      <c r="P208" s="5">
        <f>SQRT((F208*0^2+G208*1^2+H208*1.5^2+I208*2^2+J208*2.5^2+K208*3^2+L208*3.5^2+M208*4^2)/N208-O208^2)</f>
        <v>0.7711380716965234</v>
      </c>
      <c r="Q208" s="2">
        <v>0</v>
      </c>
      <c r="R208" s="2">
        <v>0</v>
      </c>
    </row>
    <row r="209" spans="1:18" ht="21.75">
      <c r="A209" s="74"/>
      <c r="B209" s="3" t="s">
        <v>343</v>
      </c>
      <c r="C209" s="8" t="s">
        <v>296</v>
      </c>
      <c r="D209" s="2">
        <v>1</v>
      </c>
      <c r="E209" s="14">
        <f t="shared" si="30"/>
        <v>343</v>
      </c>
      <c r="F209" s="2">
        <v>36</v>
      </c>
      <c r="G209" s="2">
        <v>32</v>
      </c>
      <c r="H209" s="2">
        <v>29</v>
      </c>
      <c r="I209" s="2">
        <v>26</v>
      </c>
      <c r="J209" s="2">
        <v>32</v>
      </c>
      <c r="K209" s="2">
        <v>38</v>
      </c>
      <c r="L209" s="2">
        <v>34</v>
      </c>
      <c r="M209" s="2">
        <v>116</v>
      </c>
      <c r="N209" s="2">
        <f t="shared" si="31"/>
        <v>343</v>
      </c>
      <c r="O209" s="5">
        <f t="shared" si="32"/>
        <v>2.6370262390670556</v>
      </c>
      <c r="P209" s="5">
        <f t="shared" si="33"/>
        <v>1.3558638084077599</v>
      </c>
      <c r="Q209" s="2">
        <v>0</v>
      </c>
      <c r="R209" s="2">
        <v>0</v>
      </c>
    </row>
    <row r="210" spans="1:18" ht="21.75">
      <c r="A210" s="74"/>
      <c r="B210" s="76" t="s">
        <v>255</v>
      </c>
      <c r="C210" s="76"/>
      <c r="D210" s="76"/>
      <c r="E210" s="39">
        <f>SUM(E195:E209)</f>
        <v>1425</v>
      </c>
      <c r="F210" s="39">
        <f aca="true" t="shared" si="36" ref="F210:N210">SUM(F195:F209)</f>
        <v>67</v>
      </c>
      <c r="G210" s="39">
        <f t="shared" si="36"/>
        <v>59</v>
      </c>
      <c r="H210" s="39">
        <f t="shared" si="36"/>
        <v>75</v>
      </c>
      <c r="I210" s="39">
        <f t="shared" si="36"/>
        <v>110</v>
      </c>
      <c r="J210" s="39">
        <f t="shared" si="36"/>
        <v>135</v>
      </c>
      <c r="K210" s="39">
        <f t="shared" si="36"/>
        <v>198</v>
      </c>
      <c r="L210" s="39">
        <f t="shared" si="36"/>
        <v>193</v>
      </c>
      <c r="M210" s="39">
        <f t="shared" si="36"/>
        <v>588</v>
      </c>
      <c r="N210" s="39">
        <f t="shared" si="36"/>
        <v>1425</v>
      </c>
      <c r="O210" s="77">
        <f t="shared" si="32"/>
        <v>3.052982456140351</v>
      </c>
      <c r="P210" s="77">
        <f t="shared" si="33"/>
        <v>1.1188182438850853</v>
      </c>
      <c r="Q210" s="39">
        <f>SUM(Q195:Q209)</f>
        <v>0</v>
      </c>
      <c r="R210" s="39">
        <f>SUM(R195:R209)</f>
        <v>0</v>
      </c>
    </row>
    <row r="211" spans="1:18" ht="22.5" thickBot="1">
      <c r="A211" s="79"/>
      <c r="B211" s="81" t="s">
        <v>256</v>
      </c>
      <c r="C211" s="81"/>
      <c r="D211" s="81"/>
      <c r="E211" s="41">
        <f>E210*100/$E$210</f>
        <v>100</v>
      </c>
      <c r="F211" s="41">
        <f aca="true" t="shared" si="37" ref="F211:N211">F210*100/$E$210</f>
        <v>4.701754385964913</v>
      </c>
      <c r="G211" s="41">
        <f t="shared" si="37"/>
        <v>4.140350877192983</v>
      </c>
      <c r="H211" s="41">
        <f t="shared" si="37"/>
        <v>5.2631578947368425</v>
      </c>
      <c r="I211" s="41">
        <f t="shared" si="37"/>
        <v>7.719298245614035</v>
      </c>
      <c r="J211" s="41">
        <f t="shared" si="37"/>
        <v>9.473684210526315</v>
      </c>
      <c r="K211" s="41">
        <f t="shared" si="37"/>
        <v>13.894736842105264</v>
      </c>
      <c r="L211" s="41">
        <f t="shared" si="37"/>
        <v>13.543859649122806</v>
      </c>
      <c r="M211" s="41">
        <f t="shared" si="37"/>
        <v>41.26315789473684</v>
      </c>
      <c r="N211" s="41">
        <f t="shared" si="37"/>
        <v>100</v>
      </c>
      <c r="O211" s="80"/>
      <c r="P211" s="80"/>
      <c r="Q211" s="41">
        <f>Q210*100/$E$210</f>
        <v>0</v>
      </c>
      <c r="R211" s="41">
        <f>R210*100/$E$210</f>
        <v>0</v>
      </c>
    </row>
    <row r="212" spans="1:18" ht="22.5" thickTop="1">
      <c r="A212" s="82" t="s">
        <v>11</v>
      </c>
      <c r="B212" s="82"/>
      <c r="C212" s="82"/>
      <c r="D212" s="82"/>
      <c r="E212" s="42">
        <f>SUM(E191,E210)</f>
        <v>5171</v>
      </c>
      <c r="F212" s="42">
        <f aca="true" t="shared" si="38" ref="F212:N212">SUM(F191,F210)</f>
        <v>297</v>
      </c>
      <c r="G212" s="42">
        <f t="shared" si="38"/>
        <v>243</v>
      </c>
      <c r="H212" s="42">
        <f t="shared" si="38"/>
        <v>293</v>
      </c>
      <c r="I212" s="42">
        <f t="shared" si="38"/>
        <v>458</v>
      </c>
      <c r="J212" s="42">
        <f t="shared" si="38"/>
        <v>556</v>
      </c>
      <c r="K212" s="42">
        <f t="shared" si="38"/>
        <v>822</v>
      </c>
      <c r="L212" s="42">
        <f t="shared" si="38"/>
        <v>739</v>
      </c>
      <c r="M212" s="42">
        <f t="shared" si="38"/>
        <v>1755</v>
      </c>
      <c r="N212" s="42">
        <f t="shared" si="38"/>
        <v>5163</v>
      </c>
      <c r="O212" s="77">
        <f>(1*G212+1.5*H212+2*I212+2.5*J212+3*K212+3.5*L212+4*M212)/N212</f>
        <v>2.917102459810188</v>
      </c>
      <c r="P212" s="77">
        <f>SQRT((F212*0^2+G212*1^2+H212*1.5^2+I212*2^2+J212*2.5^2+K212*3^2+L212*3.5^2+M212*4^2)/N212-O212^2)</f>
        <v>1.148099664653081</v>
      </c>
      <c r="Q212" s="42">
        <f>SUM(Q191,Q210)</f>
        <v>8</v>
      </c>
      <c r="R212" s="42">
        <f>SUM(R191,R210)</f>
        <v>0</v>
      </c>
    </row>
    <row r="213" spans="1:18" ht="22.5" thickBot="1">
      <c r="A213" s="81" t="s">
        <v>12</v>
      </c>
      <c r="B213" s="81"/>
      <c r="C213" s="81"/>
      <c r="D213" s="81"/>
      <c r="E213" s="41">
        <f>E212*100/$E$212</f>
        <v>100</v>
      </c>
      <c r="F213" s="41">
        <f aca="true" t="shared" si="39" ref="F213:N213">F212*100/$E$212</f>
        <v>5.74356990910849</v>
      </c>
      <c r="G213" s="41">
        <f t="shared" si="39"/>
        <v>4.699284471088764</v>
      </c>
      <c r="H213" s="41">
        <f t="shared" si="39"/>
        <v>5.66621543221814</v>
      </c>
      <c r="I213" s="41">
        <f t="shared" si="39"/>
        <v>8.857087603945079</v>
      </c>
      <c r="J213" s="41">
        <f t="shared" si="39"/>
        <v>10.752272287758654</v>
      </c>
      <c r="K213" s="41">
        <f t="shared" si="39"/>
        <v>15.896345000966932</v>
      </c>
      <c r="L213" s="41">
        <f t="shared" si="39"/>
        <v>14.291239605492168</v>
      </c>
      <c r="M213" s="41">
        <f t="shared" si="39"/>
        <v>33.93927673564107</v>
      </c>
      <c r="N213" s="41">
        <f t="shared" si="39"/>
        <v>99.8452910462193</v>
      </c>
      <c r="O213" s="80"/>
      <c r="P213" s="80"/>
      <c r="Q213" s="41">
        <f>Q212*100/$E$212</f>
        <v>0.15470895378070007</v>
      </c>
      <c r="R213" s="41">
        <f>R212*100/$E$212</f>
        <v>0</v>
      </c>
    </row>
    <row r="214" ht="22.5" thickTop="1"/>
    <row r="237" spans="2:18" ht="23.25">
      <c r="B237" s="35"/>
      <c r="C237" s="36" t="s">
        <v>500</v>
      </c>
      <c r="R237" s="38"/>
    </row>
    <row r="238" spans="1:18" ht="21.75">
      <c r="A238" s="72" t="s">
        <v>215</v>
      </c>
      <c r="B238" s="72" t="s">
        <v>0</v>
      </c>
      <c r="C238" s="72" t="s">
        <v>1</v>
      </c>
      <c r="D238" s="72" t="s">
        <v>216</v>
      </c>
      <c r="E238" s="57" t="s">
        <v>217</v>
      </c>
      <c r="F238" s="67" t="s">
        <v>218</v>
      </c>
      <c r="G238" s="68"/>
      <c r="H238" s="68"/>
      <c r="I238" s="68"/>
      <c r="J238" s="68"/>
      <c r="K238" s="68"/>
      <c r="L238" s="68"/>
      <c r="M238" s="69"/>
      <c r="N238" s="72" t="s">
        <v>219</v>
      </c>
      <c r="O238" s="72" t="s">
        <v>6</v>
      </c>
      <c r="P238" s="72" t="s">
        <v>7</v>
      </c>
      <c r="Q238" s="73" t="s">
        <v>220</v>
      </c>
      <c r="R238" s="73"/>
    </row>
    <row r="239" spans="1:18" ht="21.75">
      <c r="A239" s="72"/>
      <c r="B239" s="72"/>
      <c r="C239" s="72"/>
      <c r="D239" s="72"/>
      <c r="E239" s="57"/>
      <c r="F239" s="2">
        <v>0</v>
      </c>
      <c r="G239" s="2">
        <v>1</v>
      </c>
      <c r="H239" s="2">
        <v>1.5</v>
      </c>
      <c r="I239" s="2">
        <v>2</v>
      </c>
      <c r="J239" s="2">
        <v>2.5</v>
      </c>
      <c r="K239" s="2">
        <v>3</v>
      </c>
      <c r="L239" s="2">
        <v>3.5</v>
      </c>
      <c r="M239" s="2">
        <v>4</v>
      </c>
      <c r="N239" s="72"/>
      <c r="O239" s="72"/>
      <c r="P239" s="72"/>
      <c r="Q239" s="2" t="s">
        <v>9</v>
      </c>
      <c r="R239" s="5" t="s">
        <v>10</v>
      </c>
    </row>
    <row r="240" spans="1:18" ht="21.75">
      <c r="A240" s="58" t="s">
        <v>221</v>
      </c>
      <c r="B240" s="3" t="s">
        <v>348</v>
      </c>
      <c r="C240" s="8" t="s">
        <v>366</v>
      </c>
      <c r="D240" s="2">
        <v>1</v>
      </c>
      <c r="E240" s="14">
        <f>SUM(Q240:R240,F240:M240)</f>
        <v>263</v>
      </c>
      <c r="F240" s="2">
        <v>10</v>
      </c>
      <c r="G240" s="2">
        <v>10</v>
      </c>
      <c r="H240" s="2">
        <v>18</v>
      </c>
      <c r="I240" s="2">
        <v>35</v>
      </c>
      <c r="J240" s="2">
        <v>22</v>
      </c>
      <c r="K240" s="2">
        <v>28</v>
      </c>
      <c r="L240" s="2">
        <v>64</v>
      </c>
      <c r="M240" s="2">
        <v>76</v>
      </c>
      <c r="N240" s="2">
        <f>SUM(F240:M240)</f>
        <v>263</v>
      </c>
      <c r="O240" s="5">
        <f>(1*G240+1.5*H240+2*I240+2.5*J240+3*K240+3.5*L240+4*M240)/N240</f>
        <v>2.9429657794676807</v>
      </c>
      <c r="P240" s="5">
        <f>SQRT((F240*0^2+G240*1^2+H240*1.5^2+I240*2^2+J240*2.5^2+K240*3^2+L240*3.5^2+M240*4^2)/N240-O240^2)</f>
        <v>1.0718387716635012</v>
      </c>
      <c r="Q240" s="2">
        <v>0</v>
      </c>
      <c r="R240" s="2">
        <v>0</v>
      </c>
    </row>
    <row r="241" spans="1:18" ht="21.75">
      <c r="A241" s="74"/>
      <c r="B241" s="3" t="s">
        <v>349</v>
      </c>
      <c r="C241" s="8" t="s">
        <v>367</v>
      </c>
      <c r="D241" s="2">
        <v>1</v>
      </c>
      <c r="E241" s="14">
        <f aca="true" t="shared" si="40" ref="E241:E272">SUM(Q241:R241,F241:M241)</f>
        <v>276</v>
      </c>
      <c r="F241" s="2">
        <v>38</v>
      </c>
      <c r="G241" s="2">
        <v>17</v>
      </c>
      <c r="H241" s="2">
        <v>23</v>
      </c>
      <c r="I241" s="2">
        <v>28</v>
      </c>
      <c r="J241" s="2">
        <v>26</v>
      </c>
      <c r="K241" s="2">
        <v>26</v>
      </c>
      <c r="L241" s="2">
        <v>36</v>
      </c>
      <c r="M241" s="2">
        <v>70</v>
      </c>
      <c r="N241" s="2">
        <f aca="true" t="shared" si="41" ref="N241:N272">SUM(F241:M241)</f>
        <v>264</v>
      </c>
      <c r="O241" s="5">
        <f aca="true" t="shared" si="42" ref="O241:O273">(1*G241+1.5*H241+2*I241+2.5*J241+3*K241+3.5*L241+4*M241)/N241</f>
        <v>2.4867424242424243</v>
      </c>
      <c r="P241" s="5">
        <f aca="true" t="shared" si="43" ref="P241:P273">SQRT((F241*0^2+G241*1^2+H241*1.5^2+I241*2^2+J241*2.5^2+K241*3^2+L241*3.5^2+M241*4^2)/N241-O241^2)</f>
        <v>1.3840317675742595</v>
      </c>
      <c r="Q241" s="2">
        <v>0</v>
      </c>
      <c r="R241" s="2">
        <v>12</v>
      </c>
    </row>
    <row r="242" spans="1:18" ht="21.75">
      <c r="A242" s="74"/>
      <c r="B242" s="3" t="s">
        <v>350</v>
      </c>
      <c r="C242" s="8" t="s">
        <v>335</v>
      </c>
      <c r="D242" s="2">
        <v>1</v>
      </c>
      <c r="E242" s="14">
        <f t="shared" si="40"/>
        <v>289</v>
      </c>
      <c r="F242" s="2">
        <v>21</v>
      </c>
      <c r="G242" s="2">
        <v>20</v>
      </c>
      <c r="H242" s="2">
        <v>54</v>
      </c>
      <c r="I242" s="2">
        <v>93</v>
      </c>
      <c r="J242" s="2">
        <v>65</v>
      </c>
      <c r="K242" s="2">
        <v>14</v>
      </c>
      <c r="L242" s="2">
        <v>2</v>
      </c>
      <c r="M242" s="2">
        <v>13</v>
      </c>
      <c r="N242" s="2">
        <f t="shared" si="41"/>
        <v>282</v>
      </c>
      <c r="O242" s="5">
        <f t="shared" si="42"/>
        <v>1.952127659574468</v>
      </c>
      <c r="P242" s="5">
        <f t="shared" si="43"/>
        <v>0.8497052542876419</v>
      </c>
      <c r="Q242" s="2">
        <v>0</v>
      </c>
      <c r="R242" s="2">
        <v>7</v>
      </c>
    </row>
    <row r="243" spans="1:18" ht="21.75">
      <c r="A243" s="74"/>
      <c r="B243" s="3" t="s">
        <v>351</v>
      </c>
      <c r="C243" s="8" t="s">
        <v>368</v>
      </c>
      <c r="D243" s="2">
        <v>1</v>
      </c>
      <c r="E243" s="14">
        <f t="shared" si="40"/>
        <v>273</v>
      </c>
      <c r="F243" s="2">
        <v>30</v>
      </c>
      <c r="G243" s="2">
        <v>10</v>
      </c>
      <c r="H243" s="2">
        <v>7</v>
      </c>
      <c r="I243" s="2">
        <v>29</v>
      </c>
      <c r="J243" s="2">
        <v>49</v>
      </c>
      <c r="K243" s="2">
        <v>56</v>
      </c>
      <c r="L243" s="2">
        <v>47</v>
      </c>
      <c r="M243" s="2">
        <v>21</v>
      </c>
      <c r="N243" s="2">
        <f t="shared" si="41"/>
        <v>249</v>
      </c>
      <c r="O243" s="5">
        <f t="shared" si="42"/>
        <v>2.4799196787148596</v>
      </c>
      <c r="P243" s="5">
        <f t="shared" si="43"/>
        <v>1.155395233744251</v>
      </c>
      <c r="Q243" s="2">
        <v>1</v>
      </c>
      <c r="R243" s="2">
        <v>23</v>
      </c>
    </row>
    <row r="244" spans="1:18" ht="21.75">
      <c r="A244" s="74"/>
      <c r="B244" s="3" t="s">
        <v>352</v>
      </c>
      <c r="C244" s="8" t="s">
        <v>369</v>
      </c>
      <c r="D244" s="2">
        <v>0.5</v>
      </c>
      <c r="E244" s="14">
        <f t="shared" si="40"/>
        <v>273</v>
      </c>
      <c r="F244" s="2">
        <v>10</v>
      </c>
      <c r="G244" s="2">
        <v>11</v>
      </c>
      <c r="H244" s="2">
        <v>18</v>
      </c>
      <c r="I244" s="2">
        <v>24</v>
      </c>
      <c r="J244" s="2">
        <v>28</v>
      </c>
      <c r="K244" s="2">
        <v>66</v>
      </c>
      <c r="L244" s="2">
        <v>41</v>
      </c>
      <c r="M244" s="2">
        <v>63</v>
      </c>
      <c r="N244" s="2">
        <f t="shared" si="41"/>
        <v>261</v>
      </c>
      <c r="O244" s="5">
        <f t="shared" si="42"/>
        <v>2.871647509578544</v>
      </c>
      <c r="P244" s="5">
        <f t="shared" si="43"/>
        <v>1.025442977955312</v>
      </c>
      <c r="Q244" s="2">
        <v>1</v>
      </c>
      <c r="R244" s="2">
        <v>11</v>
      </c>
    </row>
    <row r="245" spans="1:18" ht="21.75">
      <c r="A245" s="74"/>
      <c r="B245" s="3" t="s">
        <v>353</v>
      </c>
      <c r="C245" s="8" t="s">
        <v>370</v>
      </c>
      <c r="D245" s="2">
        <v>0.5</v>
      </c>
      <c r="E245" s="14">
        <f t="shared" si="40"/>
        <v>273</v>
      </c>
      <c r="F245" s="2">
        <v>0</v>
      </c>
      <c r="G245" s="2">
        <v>9</v>
      </c>
      <c r="H245" s="2">
        <v>10</v>
      </c>
      <c r="I245" s="2">
        <v>7</v>
      </c>
      <c r="J245" s="2">
        <v>10</v>
      </c>
      <c r="K245" s="2">
        <v>8</v>
      </c>
      <c r="L245" s="2">
        <v>22</v>
      </c>
      <c r="M245" s="2">
        <v>204</v>
      </c>
      <c r="N245" s="2">
        <f t="shared" si="41"/>
        <v>270</v>
      </c>
      <c r="O245" s="5">
        <f t="shared" si="42"/>
        <v>3.6296296296296298</v>
      </c>
      <c r="P245" s="5">
        <f t="shared" si="43"/>
        <v>0.7945717760342565</v>
      </c>
      <c r="Q245" s="2">
        <v>3</v>
      </c>
      <c r="R245" s="2">
        <v>0</v>
      </c>
    </row>
    <row r="246" spans="1:18" ht="21.75">
      <c r="A246" s="74"/>
      <c r="B246" s="3" t="s">
        <v>354</v>
      </c>
      <c r="C246" s="8" t="s">
        <v>371</v>
      </c>
      <c r="D246" s="2">
        <v>0.5</v>
      </c>
      <c r="E246" s="14">
        <f t="shared" si="40"/>
        <v>273</v>
      </c>
      <c r="F246" s="2">
        <v>7</v>
      </c>
      <c r="G246" s="2">
        <v>13</v>
      </c>
      <c r="H246" s="2">
        <v>8</v>
      </c>
      <c r="I246" s="2">
        <v>9</v>
      </c>
      <c r="J246" s="2">
        <v>11</v>
      </c>
      <c r="K246" s="2">
        <v>44</v>
      </c>
      <c r="L246" s="2">
        <v>57</v>
      </c>
      <c r="M246" s="2">
        <v>110</v>
      </c>
      <c r="N246" s="2">
        <f t="shared" si="41"/>
        <v>259</v>
      </c>
      <c r="O246" s="5">
        <f t="shared" si="42"/>
        <v>3.250965250965251</v>
      </c>
      <c r="P246" s="5">
        <f t="shared" si="43"/>
        <v>0.9877380631614773</v>
      </c>
      <c r="Q246" s="2">
        <v>14</v>
      </c>
      <c r="R246" s="2">
        <v>0</v>
      </c>
    </row>
    <row r="247" spans="1:18" ht="21.75">
      <c r="A247" s="74"/>
      <c r="B247" s="3" t="s">
        <v>355</v>
      </c>
      <c r="C247" s="8" t="s">
        <v>372</v>
      </c>
      <c r="D247" s="2">
        <v>0.5</v>
      </c>
      <c r="E247" s="14">
        <f t="shared" si="40"/>
        <v>273</v>
      </c>
      <c r="F247" s="2">
        <v>13</v>
      </c>
      <c r="G247" s="2">
        <v>1</v>
      </c>
      <c r="H247" s="2">
        <v>1</v>
      </c>
      <c r="I247" s="2">
        <v>5</v>
      </c>
      <c r="J247" s="2">
        <v>8</v>
      </c>
      <c r="K247" s="2">
        <v>16</v>
      </c>
      <c r="L247" s="2">
        <v>11</v>
      </c>
      <c r="M247" s="2">
        <v>209</v>
      </c>
      <c r="N247" s="2">
        <f t="shared" si="41"/>
        <v>264</v>
      </c>
      <c r="O247" s="5">
        <f t="shared" si="42"/>
        <v>3.617424242424242</v>
      </c>
      <c r="P247" s="5">
        <f t="shared" si="43"/>
        <v>0.9561599501764325</v>
      </c>
      <c r="Q247" s="2">
        <v>9</v>
      </c>
      <c r="R247" s="2">
        <v>0</v>
      </c>
    </row>
    <row r="248" spans="1:18" ht="21.75">
      <c r="A248" s="74"/>
      <c r="B248" s="3" t="s">
        <v>356</v>
      </c>
      <c r="C248" s="8" t="s">
        <v>373</v>
      </c>
      <c r="D248" s="2">
        <v>2</v>
      </c>
      <c r="E248" s="14">
        <f t="shared" si="40"/>
        <v>274</v>
      </c>
      <c r="F248" s="2">
        <v>9</v>
      </c>
      <c r="G248" s="2">
        <v>28</v>
      </c>
      <c r="H248" s="2">
        <v>25</v>
      </c>
      <c r="I248" s="2">
        <v>39</v>
      </c>
      <c r="J248" s="2">
        <v>36</v>
      </c>
      <c r="K248" s="2">
        <v>69</v>
      </c>
      <c r="L248" s="2">
        <v>35</v>
      </c>
      <c r="M248" s="2">
        <v>21</v>
      </c>
      <c r="N248" s="2">
        <f t="shared" si="41"/>
        <v>262</v>
      </c>
      <c r="O248" s="5">
        <f t="shared" si="42"/>
        <v>2.469465648854962</v>
      </c>
      <c r="P248" s="5">
        <f t="shared" si="43"/>
        <v>0.983170842381195</v>
      </c>
      <c r="Q248" s="2">
        <v>1</v>
      </c>
      <c r="R248" s="2">
        <v>11</v>
      </c>
    </row>
    <row r="249" spans="1:18" ht="21.75">
      <c r="A249" s="74"/>
      <c r="B249" s="76" t="s">
        <v>11</v>
      </c>
      <c r="C249" s="76"/>
      <c r="D249" s="76"/>
      <c r="E249" s="39">
        <f aca="true" t="shared" si="44" ref="E249:N249">SUM(E240:E248)</f>
        <v>2467</v>
      </c>
      <c r="F249" s="39">
        <f t="shared" si="44"/>
        <v>138</v>
      </c>
      <c r="G249" s="39">
        <f t="shared" si="44"/>
        <v>119</v>
      </c>
      <c r="H249" s="39">
        <f t="shared" si="44"/>
        <v>164</v>
      </c>
      <c r="I249" s="39">
        <f t="shared" si="44"/>
        <v>269</v>
      </c>
      <c r="J249" s="39">
        <f t="shared" si="44"/>
        <v>255</v>
      </c>
      <c r="K249" s="39">
        <f t="shared" si="44"/>
        <v>327</v>
      </c>
      <c r="L249" s="39">
        <f t="shared" si="44"/>
        <v>315</v>
      </c>
      <c r="M249" s="39">
        <f t="shared" si="44"/>
        <v>787</v>
      </c>
      <c r="N249" s="39">
        <f t="shared" si="44"/>
        <v>2374</v>
      </c>
      <c r="O249" s="77">
        <f t="shared" si="42"/>
        <v>2.85256950294861</v>
      </c>
      <c r="P249" s="77">
        <f t="shared" si="43"/>
        <v>1.1671398313227757</v>
      </c>
      <c r="Q249" s="39">
        <f>SUM(Q240:Q248)</f>
        <v>29</v>
      </c>
      <c r="R249" s="39">
        <f>SUM(R240:R248)</f>
        <v>64</v>
      </c>
    </row>
    <row r="250" spans="1:18" ht="21.75">
      <c r="A250" s="75"/>
      <c r="B250" s="76" t="s">
        <v>12</v>
      </c>
      <c r="C250" s="76"/>
      <c r="D250" s="76"/>
      <c r="E250" s="40">
        <f>E249*100/$E$249</f>
        <v>100</v>
      </c>
      <c r="F250" s="40">
        <f aca="true" t="shared" si="45" ref="F250:N250">F249*100/$E$249</f>
        <v>5.593838670449939</v>
      </c>
      <c r="G250" s="40">
        <f t="shared" si="45"/>
        <v>4.823672476692339</v>
      </c>
      <c r="H250" s="40">
        <f t="shared" si="45"/>
        <v>6.6477503040129715</v>
      </c>
      <c r="I250" s="40">
        <f t="shared" si="45"/>
        <v>10.903931901094447</v>
      </c>
      <c r="J250" s="40">
        <f t="shared" si="45"/>
        <v>10.336441021483584</v>
      </c>
      <c r="K250" s="40">
        <f t="shared" si="45"/>
        <v>13.254965545196596</v>
      </c>
      <c r="L250" s="40">
        <f t="shared" si="45"/>
        <v>12.768544791244427</v>
      </c>
      <c r="M250" s="40">
        <f t="shared" si="45"/>
        <v>31.90109444669639</v>
      </c>
      <c r="N250" s="40">
        <f t="shared" si="45"/>
        <v>96.2302391568707</v>
      </c>
      <c r="O250" s="78"/>
      <c r="P250" s="78"/>
      <c r="Q250" s="40">
        <f>Q249*100/$E$249</f>
        <v>1.175516822051074</v>
      </c>
      <c r="R250" s="40">
        <f>R249*100/$E$249</f>
        <v>2.5942440210782327</v>
      </c>
    </row>
    <row r="251" spans="1:18" ht="18" customHeight="1">
      <c r="A251" s="72" t="s">
        <v>215</v>
      </c>
      <c r="B251" s="72" t="s">
        <v>0</v>
      </c>
      <c r="C251" s="72" t="s">
        <v>1</v>
      </c>
      <c r="D251" s="72" t="s">
        <v>216</v>
      </c>
      <c r="E251" s="57" t="s">
        <v>217</v>
      </c>
      <c r="F251" s="67" t="s">
        <v>218</v>
      </c>
      <c r="G251" s="68"/>
      <c r="H251" s="68"/>
      <c r="I251" s="68"/>
      <c r="J251" s="68"/>
      <c r="K251" s="68"/>
      <c r="L251" s="68"/>
      <c r="M251" s="69"/>
      <c r="N251" s="72" t="s">
        <v>219</v>
      </c>
      <c r="O251" s="72" t="s">
        <v>6</v>
      </c>
      <c r="P251" s="72" t="s">
        <v>7</v>
      </c>
      <c r="Q251" s="73" t="s">
        <v>220</v>
      </c>
      <c r="R251" s="73"/>
    </row>
    <row r="252" spans="1:18" ht="18" customHeight="1">
      <c r="A252" s="72"/>
      <c r="B252" s="72"/>
      <c r="C252" s="72"/>
      <c r="D252" s="72"/>
      <c r="E252" s="57"/>
      <c r="F252" s="2">
        <v>0</v>
      </c>
      <c r="G252" s="2">
        <v>1</v>
      </c>
      <c r="H252" s="2">
        <v>1.5</v>
      </c>
      <c r="I252" s="2">
        <v>2</v>
      </c>
      <c r="J252" s="2">
        <v>2.5</v>
      </c>
      <c r="K252" s="2">
        <v>3</v>
      </c>
      <c r="L252" s="2">
        <v>3.5</v>
      </c>
      <c r="M252" s="2">
        <v>4</v>
      </c>
      <c r="N252" s="72"/>
      <c r="O252" s="72"/>
      <c r="P252" s="72"/>
      <c r="Q252" s="2" t="s">
        <v>9</v>
      </c>
      <c r="R252" s="5" t="s">
        <v>10</v>
      </c>
    </row>
    <row r="253" spans="1:18" ht="18" customHeight="1">
      <c r="A253" s="74"/>
      <c r="B253" s="3" t="s">
        <v>125</v>
      </c>
      <c r="C253" s="8" t="s">
        <v>420</v>
      </c>
      <c r="D253" s="2">
        <v>1</v>
      </c>
      <c r="E253" s="14">
        <f t="shared" si="40"/>
        <v>36</v>
      </c>
      <c r="F253" s="2">
        <v>1</v>
      </c>
      <c r="G253" s="2">
        <v>0</v>
      </c>
      <c r="H253" s="2">
        <v>1</v>
      </c>
      <c r="I253" s="2">
        <v>4</v>
      </c>
      <c r="J253" s="2">
        <v>6</v>
      </c>
      <c r="K253" s="2">
        <v>3</v>
      </c>
      <c r="L253" s="2">
        <v>5</v>
      </c>
      <c r="M253" s="2">
        <v>16</v>
      </c>
      <c r="N253" s="2">
        <f>SUM(F253:M253)</f>
        <v>36</v>
      </c>
      <c r="O253" s="5">
        <f>(1*G253+1.5*H253+2*I253+2.5*J253+3*K253+3.5*L253+4*M253)/N253</f>
        <v>3.1944444444444446</v>
      </c>
      <c r="P253" s="5">
        <f>SQRT((F253*0^2+G253*1^2+H253*1.5^2+I253*2^2+J253*2.5^2+K253*3^2+L253*3.5^2+M253*4^2)/N253-O253^2)</f>
        <v>0.9521742500556998</v>
      </c>
      <c r="Q253" s="2">
        <v>0</v>
      </c>
      <c r="R253" s="2">
        <v>0</v>
      </c>
    </row>
    <row r="254" spans="1:18" ht="18" customHeight="1">
      <c r="A254" s="74"/>
      <c r="B254" s="3" t="s">
        <v>82</v>
      </c>
      <c r="C254" s="8" t="s">
        <v>83</v>
      </c>
      <c r="D254" s="2">
        <v>1</v>
      </c>
      <c r="E254" s="14">
        <f t="shared" si="40"/>
        <v>38</v>
      </c>
      <c r="F254" s="2">
        <v>0</v>
      </c>
      <c r="G254" s="2">
        <v>2</v>
      </c>
      <c r="H254" s="2">
        <v>0</v>
      </c>
      <c r="I254" s="2">
        <v>5</v>
      </c>
      <c r="J254" s="2">
        <v>13</v>
      </c>
      <c r="K254" s="2">
        <v>4</v>
      </c>
      <c r="L254" s="2">
        <v>6</v>
      </c>
      <c r="M254" s="2">
        <v>8</v>
      </c>
      <c r="N254" s="2">
        <f t="shared" si="41"/>
        <v>38</v>
      </c>
      <c r="O254" s="5">
        <f t="shared" si="42"/>
        <v>2.8815789473684212</v>
      </c>
      <c r="P254" s="5">
        <f t="shared" si="43"/>
        <v>0.8146214048507426</v>
      </c>
      <c r="Q254" s="2">
        <v>0</v>
      </c>
      <c r="R254" s="2">
        <v>0</v>
      </c>
    </row>
    <row r="255" spans="1:18" ht="18" customHeight="1">
      <c r="A255" s="74"/>
      <c r="B255" s="3" t="s">
        <v>357</v>
      </c>
      <c r="C255" s="8" t="s">
        <v>374</v>
      </c>
      <c r="D255" s="2">
        <v>2</v>
      </c>
      <c r="E255" s="14">
        <f>SUM(Q255:R255,F255:M255)</f>
        <v>134</v>
      </c>
      <c r="F255" s="2">
        <v>0</v>
      </c>
      <c r="G255" s="2">
        <v>1</v>
      </c>
      <c r="H255" s="2">
        <v>4</v>
      </c>
      <c r="I255" s="2">
        <v>18</v>
      </c>
      <c r="J255" s="2">
        <v>21</v>
      </c>
      <c r="K255" s="2">
        <v>28</v>
      </c>
      <c r="L255" s="2">
        <v>21</v>
      </c>
      <c r="M255" s="2">
        <v>41</v>
      </c>
      <c r="N255" s="2">
        <f>SUM(F255:M255)</f>
        <v>134</v>
      </c>
      <c r="O255" s="5">
        <f>(1*G255+1.5*H255+2*I255+2.5*J255+3*K255+3.5*L255+4*M255)/N255</f>
        <v>3.111940298507463</v>
      </c>
      <c r="P255" s="5">
        <f>SQRT((F255*0^2+G255*1^2+H255*1.5^2+I255*2^2+J255*2.5^2+K255*3^2+L255*3.5^2+M255*4^2)/N255-O255^2)</f>
        <v>0.7766215367610564</v>
      </c>
      <c r="Q255" s="2">
        <v>0</v>
      </c>
      <c r="R255" s="2">
        <v>0</v>
      </c>
    </row>
    <row r="256" spans="1:18" ht="18" customHeight="1">
      <c r="A256" s="74"/>
      <c r="B256" s="3" t="s">
        <v>358</v>
      </c>
      <c r="C256" s="8" t="s">
        <v>375</v>
      </c>
      <c r="D256" s="2">
        <v>1.5</v>
      </c>
      <c r="E256" s="14">
        <f t="shared" si="40"/>
        <v>36</v>
      </c>
      <c r="F256" s="2">
        <v>4</v>
      </c>
      <c r="G256" s="2">
        <v>3</v>
      </c>
      <c r="H256" s="2">
        <v>0</v>
      </c>
      <c r="I256" s="2">
        <v>2</v>
      </c>
      <c r="J256" s="2">
        <v>3</v>
      </c>
      <c r="K256" s="2">
        <v>4</v>
      </c>
      <c r="L256" s="2">
        <v>5</v>
      </c>
      <c r="M256" s="2">
        <v>15</v>
      </c>
      <c r="N256" s="2">
        <f t="shared" si="41"/>
        <v>36</v>
      </c>
      <c r="O256" s="5">
        <f t="shared" si="42"/>
        <v>2.888888888888889</v>
      </c>
      <c r="P256" s="5">
        <f t="shared" si="43"/>
        <v>1.3596931389467133</v>
      </c>
      <c r="Q256" s="2">
        <v>0</v>
      </c>
      <c r="R256" s="2">
        <v>0</v>
      </c>
    </row>
    <row r="257" spans="1:18" ht="18" customHeight="1">
      <c r="A257" s="74"/>
      <c r="B257" s="3" t="s">
        <v>359</v>
      </c>
      <c r="C257" s="8" t="s">
        <v>376</v>
      </c>
      <c r="D257" s="2">
        <v>1.5</v>
      </c>
      <c r="E257" s="14">
        <f t="shared" si="40"/>
        <v>138</v>
      </c>
      <c r="F257" s="2">
        <v>11</v>
      </c>
      <c r="G257" s="2">
        <v>10</v>
      </c>
      <c r="H257" s="2">
        <v>27</v>
      </c>
      <c r="I257" s="2">
        <v>22</v>
      </c>
      <c r="J257" s="2">
        <v>18</v>
      </c>
      <c r="K257" s="2">
        <v>10</v>
      </c>
      <c r="L257" s="2">
        <v>18</v>
      </c>
      <c r="M257" s="2">
        <v>20</v>
      </c>
      <c r="N257" s="2">
        <f t="shared" si="41"/>
        <v>136</v>
      </c>
      <c r="O257" s="5">
        <f t="shared" si="42"/>
        <v>2.297794117647059</v>
      </c>
      <c r="P257" s="5">
        <f t="shared" si="43"/>
        <v>1.1621776537126016</v>
      </c>
      <c r="Q257" s="2">
        <v>2</v>
      </c>
      <c r="R257" s="2">
        <v>0</v>
      </c>
    </row>
    <row r="258" spans="1:18" ht="18" customHeight="1">
      <c r="A258" s="74"/>
      <c r="B258" s="3" t="s">
        <v>360</v>
      </c>
      <c r="C258" s="8" t="s">
        <v>377</v>
      </c>
      <c r="D258" s="2">
        <v>3</v>
      </c>
      <c r="E258" s="14">
        <f t="shared" si="40"/>
        <v>134</v>
      </c>
      <c r="F258" s="2">
        <v>0</v>
      </c>
      <c r="G258" s="2">
        <v>0</v>
      </c>
      <c r="H258" s="2">
        <v>1</v>
      </c>
      <c r="I258" s="2">
        <v>7</v>
      </c>
      <c r="J258" s="2">
        <v>34</v>
      </c>
      <c r="K258" s="2">
        <v>69</v>
      </c>
      <c r="L258" s="2">
        <v>15</v>
      </c>
      <c r="M258" s="2">
        <v>8</v>
      </c>
      <c r="N258" s="2">
        <f t="shared" si="41"/>
        <v>134</v>
      </c>
      <c r="O258" s="5">
        <f t="shared" si="42"/>
        <v>2.925373134328358</v>
      </c>
      <c r="P258" s="5">
        <f t="shared" si="43"/>
        <v>0.46322789709965667</v>
      </c>
      <c r="Q258" s="2">
        <v>0</v>
      </c>
      <c r="R258" s="2">
        <v>0</v>
      </c>
    </row>
    <row r="259" spans="1:18" ht="18" customHeight="1">
      <c r="A259" s="74"/>
      <c r="B259" s="3" t="s">
        <v>421</v>
      </c>
      <c r="C259" s="8" t="s">
        <v>422</v>
      </c>
      <c r="D259" s="2">
        <v>1.5</v>
      </c>
      <c r="E259" s="14">
        <f t="shared" si="40"/>
        <v>134</v>
      </c>
      <c r="F259" s="2">
        <v>1</v>
      </c>
      <c r="G259" s="2">
        <v>1</v>
      </c>
      <c r="H259" s="2">
        <v>4</v>
      </c>
      <c r="I259" s="2">
        <v>7</v>
      </c>
      <c r="J259" s="2">
        <v>19</v>
      </c>
      <c r="K259" s="2">
        <v>33</v>
      </c>
      <c r="L259" s="2">
        <v>25</v>
      </c>
      <c r="M259" s="2">
        <v>44</v>
      </c>
      <c r="N259" s="2">
        <f t="shared" si="41"/>
        <v>134</v>
      </c>
      <c r="O259" s="5">
        <f t="shared" si="42"/>
        <v>3.216417910447761</v>
      </c>
      <c r="P259" s="5">
        <f t="shared" si="43"/>
        <v>0.7615963233099386</v>
      </c>
      <c r="Q259" s="2">
        <v>0</v>
      </c>
      <c r="R259" s="2">
        <v>0</v>
      </c>
    </row>
    <row r="260" spans="1:18" ht="18" customHeight="1">
      <c r="A260" s="74"/>
      <c r="B260" s="3" t="s">
        <v>361</v>
      </c>
      <c r="C260" s="8" t="s">
        <v>378</v>
      </c>
      <c r="D260" s="2">
        <v>1.5</v>
      </c>
      <c r="E260" s="14">
        <f t="shared" si="40"/>
        <v>134</v>
      </c>
      <c r="F260" s="2">
        <v>1</v>
      </c>
      <c r="G260" s="2">
        <v>3</v>
      </c>
      <c r="H260" s="2">
        <v>5</v>
      </c>
      <c r="I260" s="2">
        <v>18</v>
      </c>
      <c r="J260" s="2">
        <v>31</v>
      </c>
      <c r="K260" s="2">
        <v>45</v>
      </c>
      <c r="L260" s="2">
        <v>25</v>
      </c>
      <c r="M260" s="2">
        <v>4</v>
      </c>
      <c r="N260" s="2">
        <f t="shared" si="41"/>
        <v>132</v>
      </c>
      <c r="O260" s="5">
        <f t="shared" si="42"/>
        <v>2.746212121212121</v>
      </c>
      <c r="P260" s="5">
        <f t="shared" si="43"/>
        <v>0.6727831501500346</v>
      </c>
      <c r="Q260" s="2">
        <v>2</v>
      </c>
      <c r="R260" s="2">
        <v>0</v>
      </c>
    </row>
    <row r="261" spans="1:18" ht="18" customHeight="1">
      <c r="A261" s="74"/>
      <c r="B261" s="3" t="s">
        <v>362</v>
      </c>
      <c r="C261" s="8" t="s">
        <v>346</v>
      </c>
      <c r="D261" s="2">
        <v>1</v>
      </c>
      <c r="E261" s="14">
        <f>SUM(Q261:R261,F261:M261)</f>
        <v>74</v>
      </c>
      <c r="F261" s="2">
        <v>1</v>
      </c>
      <c r="G261" s="2">
        <v>9</v>
      </c>
      <c r="H261" s="2">
        <v>4</v>
      </c>
      <c r="I261" s="2">
        <v>5</v>
      </c>
      <c r="J261" s="2">
        <v>5</v>
      </c>
      <c r="K261" s="2">
        <v>19</v>
      </c>
      <c r="L261" s="2">
        <v>9</v>
      </c>
      <c r="M261" s="2">
        <v>22</v>
      </c>
      <c r="N261" s="2">
        <f>SUM(F261:M261)</f>
        <v>74</v>
      </c>
      <c r="O261" s="5">
        <f>(1*G261+1.5*H261+2*I261+2.5*J261+3*K261+3.5*L261+4*M261)/N261</f>
        <v>2.891891891891892</v>
      </c>
      <c r="P261" s="5">
        <f>SQRT((F261*0^2+G261*1^2+H261*1.5^2+I261*2^2+J261*2.5^2+K261*3^2+L261*3.5^2+M261*4^2)/N261-O261^2)</f>
        <v>1.0631107792009153</v>
      </c>
      <c r="Q261" s="2">
        <v>0</v>
      </c>
      <c r="R261" s="2">
        <v>0</v>
      </c>
    </row>
    <row r="262" spans="1:18" ht="18" customHeight="1">
      <c r="A262" s="74"/>
      <c r="B262" s="3" t="s">
        <v>423</v>
      </c>
      <c r="C262" s="8" t="s">
        <v>427</v>
      </c>
      <c r="D262" s="2">
        <v>1</v>
      </c>
      <c r="E262" s="14">
        <f t="shared" si="40"/>
        <v>19</v>
      </c>
      <c r="F262" s="2">
        <v>0</v>
      </c>
      <c r="G262" s="2">
        <v>0</v>
      </c>
      <c r="H262" s="2">
        <v>0</v>
      </c>
      <c r="I262" s="2">
        <v>0</v>
      </c>
      <c r="J262" s="2">
        <v>4</v>
      </c>
      <c r="K262" s="2">
        <v>1</v>
      </c>
      <c r="L262" s="2">
        <v>0</v>
      </c>
      <c r="M262" s="2">
        <v>13</v>
      </c>
      <c r="N262" s="2">
        <f t="shared" si="41"/>
        <v>18</v>
      </c>
      <c r="O262" s="5">
        <f t="shared" si="42"/>
        <v>3.611111111111111</v>
      </c>
      <c r="P262" s="5">
        <f t="shared" si="43"/>
        <v>0.6358623967922</v>
      </c>
      <c r="Q262" s="2">
        <v>1</v>
      </c>
      <c r="R262" s="2">
        <v>0</v>
      </c>
    </row>
    <row r="263" spans="1:18" ht="18" customHeight="1">
      <c r="A263" s="74"/>
      <c r="B263" s="3" t="s">
        <v>424</v>
      </c>
      <c r="C263" s="8" t="s">
        <v>428</v>
      </c>
      <c r="D263" s="2">
        <v>1</v>
      </c>
      <c r="E263" s="14">
        <f t="shared" si="40"/>
        <v>19</v>
      </c>
      <c r="F263" s="2">
        <v>0</v>
      </c>
      <c r="G263" s="2">
        <v>0</v>
      </c>
      <c r="H263" s="2">
        <v>0</v>
      </c>
      <c r="I263" s="2">
        <v>1</v>
      </c>
      <c r="J263" s="2">
        <v>4</v>
      </c>
      <c r="K263" s="2">
        <v>3</v>
      </c>
      <c r="L263" s="2">
        <v>9</v>
      </c>
      <c r="M263" s="2">
        <v>1</v>
      </c>
      <c r="N263" s="2">
        <f t="shared" si="41"/>
        <v>18</v>
      </c>
      <c r="O263" s="5">
        <f t="shared" si="42"/>
        <v>3.138888888888889</v>
      </c>
      <c r="P263" s="5">
        <f t="shared" si="43"/>
        <v>0.5218970618904427</v>
      </c>
      <c r="Q263" s="2">
        <v>1</v>
      </c>
      <c r="R263" s="2">
        <v>0</v>
      </c>
    </row>
    <row r="264" spans="1:18" ht="18" customHeight="1">
      <c r="A264" s="74"/>
      <c r="B264" s="3" t="s">
        <v>425</v>
      </c>
      <c r="C264" s="8" t="s">
        <v>429</v>
      </c>
      <c r="D264" s="2">
        <v>1</v>
      </c>
      <c r="E264" s="14">
        <f t="shared" si="40"/>
        <v>19</v>
      </c>
      <c r="F264" s="2">
        <v>0</v>
      </c>
      <c r="G264" s="2">
        <v>0</v>
      </c>
      <c r="H264" s="2">
        <v>0</v>
      </c>
      <c r="I264" s="2">
        <v>1</v>
      </c>
      <c r="J264" s="2">
        <v>4</v>
      </c>
      <c r="K264" s="2">
        <v>5</v>
      </c>
      <c r="L264" s="2">
        <v>6</v>
      </c>
      <c r="M264" s="2">
        <v>1</v>
      </c>
      <c r="N264" s="2">
        <f t="shared" si="41"/>
        <v>17</v>
      </c>
      <c r="O264" s="5">
        <f t="shared" si="42"/>
        <v>3.0588235294117645</v>
      </c>
      <c r="P264" s="5">
        <f t="shared" si="43"/>
        <v>0.5111219763818462</v>
      </c>
      <c r="Q264" s="2">
        <v>2</v>
      </c>
      <c r="R264" s="2">
        <v>0</v>
      </c>
    </row>
    <row r="265" spans="1:18" ht="18" customHeight="1">
      <c r="A265" s="74"/>
      <c r="B265" s="3" t="s">
        <v>426</v>
      </c>
      <c r="C265" s="8" t="s">
        <v>430</v>
      </c>
      <c r="D265" s="2">
        <v>1</v>
      </c>
      <c r="E265" s="14">
        <f t="shared" si="40"/>
        <v>19</v>
      </c>
      <c r="F265" s="2">
        <v>0</v>
      </c>
      <c r="G265" s="2">
        <v>0</v>
      </c>
      <c r="H265" s="2">
        <v>0</v>
      </c>
      <c r="I265" s="2">
        <v>1</v>
      </c>
      <c r="J265" s="2">
        <v>2</v>
      </c>
      <c r="K265" s="2">
        <v>2</v>
      </c>
      <c r="L265" s="2">
        <v>5</v>
      </c>
      <c r="M265" s="2">
        <v>7</v>
      </c>
      <c r="N265" s="2">
        <f>SUM(F265:M265)</f>
        <v>17</v>
      </c>
      <c r="O265" s="5">
        <f>(1*G265+1.5*H265+2*I265+2.5*J265+3*K265+3.5*L265+4*M265)/N265</f>
        <v>3.4411764705882355</v>
      </c>
      <c r="P265" s="5">
        <f>SQRT((F265*0^2+G265*1^2+H265*1.5^2+I265*2^2+J265*2.5^2+K265*3^2+L265*3.5^2+M265*4^2)/N265-O265^2)</f>
        <v>0.6155426334251851</v>
      </c>
      <c r="Q265" s="2">
        <v>2</v>
      </c>
      <c r="R265" s="2">
        <v>0</v>
      </c>
    </row>
    <row r="266" spans="1:18" ht="18" customHeight="1">
      <c r="A266" s="74"/>
      <c r="B266" s="3" t="s">
        <v>492</v>
      </c>
      <c r="C266" s="8" t="s">
        <v>495</v>
      </c>
      <c r="D266" s="2">
        <v>2</v>
      </c>
      <c r="E266" s="14">
        <f t="shared" si="40"/>
        <v>8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8</v>
      </c>
      <c r="N266" s="2">
        <f>SUM(F266:M266)</f>
        <v>8</v>
      </c>
      <c r="O266" s="5">
        <f>(1*G266+1.5*H266+2*I266+2.5*J266+3*K266+3.5*L266+4*M266)/N266</f>
        <v>4</v>
      </c>
      <c r="P266" s="5">
        <f>SQRT((F266*0^2+G266*1^2+H266*1.5^2+I266*2^2+J266*2.5^2+K266*3^2+L266*3.5^2+M266*4^2)/N266-O266^2)</f>
        <v>0</v>
      </c>
      <c r="Q266" s="2">
        <v>0</v>
      </c>
      <c r="R266" s="2">
        <v>0</v>
      </c>
    </row>
    <row r="267" spans="1:18" ht="18" customHeight="1">
      <c r="A267" s="74"/>
      <c r="B267" s="3" t="s">
        <v>493</v>
      </c>
      <c r="C267" s="8" t="s">
        <v>494</v>
      </c>
      <c r="D267" s="2">
        <v>2</v>
      </c>
      <c r="E267" s="14">
        <f t="shared" si="40"/>
        <v>8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8</v>
      </c>
      <c r="N267" s="2">
        <f>SUM(F267:M267)</f>
        <v>8</v>
      </c>
      <c r="O267" s="5">
        <f>(1*G267+1.5*H267+2*I267+2.5*J267+3*K267+3.5*L267+4*M267)/N267</f>
        <v>4</v>
      </c>
      <c r="P267" s="5">
        <f>SQRT((F267*0^2+G267*1^2+H267*1.5^2+I267*2^2+J267*2.5^2+K267*3^2+L267*3.5^2+M267*4^2)/N267-O267^2)</f>
        <v>0</v>
      </c>
      <c r="Q267" s="2">
        <v>0</v>
      </c>
      <c r="R267" s="2">
        <v>0</v>
      </c>
    </row>
    <row r="268" spans="1:18" ht="18" customHeight="1">
      <c r="A268" s="74"/>
      <c r="B268" s="3" t="s">
        <v>431</v>
      </c>
      <c r="C268" s="8" t="s">
        <v>457</v>
      </c>
      <c r="D268" s="2">
        <v>2</v>
      </c>
      <c r="E268" s="14">
        <f t="shared" si="40"/>
        <v>2</v>
      </c>
      <c r="F268" s="2">
        <v>0</v>
      </c>
      <c r="G268" s="2">
        <v>0</v>
      </c>
      <c r="H268" s="2">
        <v>0</v>
      </c>
      <c r="I268" s="2">
        <v>1</v>
      </c>
      <c r="J268" s="2">
        <v>1</v>
      </c>
      <c r="K268" s="2">
        <v>0</v>
      </c>
      <c r="L268" s="2">
        <v>0</v>
      </c>
      <c r="M268" s="2">
        <v>0</v>
      </c>
      <c r="N268" s="2">
        <f t="shared" si="41"/>
        <v>2</v>
      </c>
      <c r="O268" s="5">
        <f t="shared" si="42"/>
        <v>2.25</v>
      </c>
      <c r="P268" s="5">
        <f t="shared" si="43"/>
        <v>0.25</v>
      </c>
      <c r="Q268" s="2">
        <v>0</v>
      </c>
      <c r="R268" s="2">
        <v>0</v>
      </c>
    </row>
    <row r="269" spans="1:18" ht="18" customHeight="1">
      <c r="A269" s="74"/>
      <c r="B269" s="3" t="s">
        <v>432</v>
      </c>
      <c r="C269" s="8" t="s">
        <v>458</v>
      </c>
      <c r="D269" s="2">
        <v>2</v>
      </c>
      <c r="E269" s="14">
        <f t="shared" si="40"/>
        <v>2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2</v>
      </c>
      <c r="M269" s="2">
        <v>0</v>
      </c>
      <c r="N269" s="2">
        <f t="shared" si="41"/>
        <v>2</v>
      </c>
      <c r="O269" s="5">
        <f t="shared" si="42"/>
        <v>3.5</v>
      </c>
      <c r="P269" s="5">
        <f t="shared" si="43"/>
        <v>0</v>
      </c>
      <c r="Q269" s="2">
        <v>0</v>
      </c>
      <c r="R269" s="2">
        <v>0</v>
      </c>
    </row>
    <row r="270" spans="1:18" ht="18" customHeight="1">
      <c r="A270" s="74"/>
      <c r="B270" s="3" t="s">
        <v>363</v>
      </c>
      <c r="C270" s="8" t="s">
        <v>379</v>
      </c>
      <c r="D270" s="2">
        <v>1</v>
      </c>
      <c r="E270" s="14">
        <f t="shared" si="40"/>
        <v>274</v>
      </c>
      <c r="F270" s="2">
        <v>6</v>
      </c>
      <c r="G270" s="2">
        <v>4</v>
      </c>
      <c r="H270" s="2">
        <v>13</v>
      </c>
      <c r="I270" s="2">
        <v>15</v>
      </c>
      <c r="J270" s="2">
        <v>15</v>
      </c>
      <c r="K270" s="2">
        <v>30</v>
      </c>
      <c r="L270" s="2">
        <v>24</v>
      </c>
      <c r="M270" s="2">
        <v>142</v>
      </c>
      <c r="N270" s="2">
        <f t="shared" si="41"/>
        <v>249</v>
      </c>
      <c r="O270" s="5">
        <f t="shared" si="42"/>
        <v>3.3453815261044175</v>
      </c>
      <c r="P270" s="5">
        <f t="shared" si="43"/>
        <v>0.9741584541517168</v>
      </c>
      <c r="Q270" s="2">
        <v>0</v>
      </c>
      <c r="R270" s="2">
        <v>25</v>
      </c>
    </row>
    <row r="271" spans="1:18" ht="18" customHeight="1">
      <c r="A271" s="74"/>
      <c r="B271" s="3" t="s">
        <v>364</v>
      </c>
      <c r="C271" s="8" t="s">
        <v>380</v>
      </c>
      <c r="D271" s="2">
        <v>1</v>
      </c>
      <c r="E271" s="14">
        <f t="shared" si="40"/>
        <v>110</v>
      </c>
      <c r="F271" s="2">
        <v>24</v>
      </c>
      <c r="G271" s="2">
        <v>13</v>
      </c>
      <c r="H271" s="2">
        <v>1</v>
      </c>
      <c r="I271" s="2">
        <v>6</v>
      </c>
      <c r="J271" s="2">
        <v>2</v>
      </c>
      <c r="K271" s="2">
        <v>6</v>
      </c>
      <c r="L271" s="2">
        <v>14</v>
      </c>
      <c r="M271" s="2">
        <v>33</v>
      </c>
      <c r="N271" s="2">
        <f t="shared" si="41"/>
        <v>99</v>
      </c>
      <c r="O271" s="5">
        <f t="shared" si="42"/>
        <v>2.3282828282828283</v>
      </c>
      <c r="P271" s="5">
        <f t="shared" si="43"/>
        <v>1.6470997102063063</v>
      </c>
      <c r="Q271" s="2">
        <v>11</v>
      </c>
      <c r="R271" s="2">
        <v>0</v>
      </c>
    </row>
    <row r="272" spans="1:18" ht="18" customHeight="1">
      <c r="A272" s="74"/>
      <c r="B272" s="3" t="s">
        <v>365</v>
      </c>
      <c r="C272" s="8" t="s">
        <v>381</v>
      </c>
      <c r="D272" s="2">
        <v>1</v>
      </c>
      <c r="E272" s="14">
        <f t="shared" si="40"/>
        <v>110</v>
      </c>
      <c r="F272" s="2">
        <v>11</v>
      </c>
      <c r="G272" s="2">
        <v>23</v>
      </c>
      <c r="H272" s="2">
        <v>13</v>
      </c>
      <c r="I272" s="2">
        <v>17</v>
      </c>
      <c r="J272" s="2">
        <v>14</v>
      </c>
      <c r="K272" s="2">
        <v>13</v>
      </c>
      <c r="L272" s="2">
        <v>6</v>
      </c>
      <c r="M272" s="2">
        <v>6</v>
      </c>
      <c r="N272" s="2">
        <f t="shared" si="41"/>
        <v>103</v>
      </c>
      <c r="O272" s="5">
        <f t="shared" si="42"/>
        <v>1.8980582524271845</v>
      </c>
      <c r="P272" s="5">
        <f t="shared" si="43"/>
        <v>1.093580614181438</v>
      </c>
      <c r="Q272" s="2">
        <v>7</v>
      </c>
      <c r="R272" s="2">
        <v>0</v>
      </c>
    </row>
    <row r="273" spans="1:18" ht="18.75" customHeight="1">
      <c r="A273" s="74"/>
      <c r="B273" s="76" t="s">
        <v>255</v>
      </c>
      <c r="C273" s="76"/>
      <c r="D273" s="76"/>
      <c r="E273" s="39">
        <f>SUM(E253:E272)</f>
        <v>1448</v>
      </c>
      <c r="F273" s="39">
        <f aca="true" t="shared" si="46" ref="F273:N273">SUM(F253:F272)</f>
        <v>60</v>
      </c>
      <c r="G273" s="39">
        <f t="shared" si="46"/>
        <v>69</v>
      </c>
      <c r="H273" s="39">
        <f t="shared" si="46"/>
        <v>73</v>
      </c>
      <c r="I273" s="39">
        <f t="shared" si="46"/>
        <v>130</v>
      </c>
      <c r="J273" s="39">
        <f t="shared" si="46"/>
        <v>196</v>
      </c>
      <c r="K273" s="39">
        <f t="shared" si="46"/>
        <v>275</v>
      </c>
      <c r="L273" s="39">
        <f t="shared" si="46"/>
        <v>195</v>
      </c>
      <c r="M273" s="39">
        <f t="shared" si="46"/>
        <v>397</v>
      </c>
      <c r="N273" s="39">
        <f t="shared" si="46"/>
        <v>1395</v>
      </c>
      <c r="O273" s="77">
        <f t="shared" si="42"/>
        <v>2.8845878136200716</v>
      </c>
      <c r="P273" s="77">
        <f t="shared" si="43"/>
        <v>1.066404079907616</v>
      </c>
      <c r="Q273" s="39">
        <f>SUM(Q253:Q272)</f>
        <v>28</v>
      </c>
      <c r="R273" s="39">
        <f>SUM(R253:R272)</f>
        <v>25</v>
      </c>
    </row>
    <row r="274" spans="1:18" ht="18.75" customHeight="1" thickBot="1">
      <c r="A274" s="79"/>
      <c r="B274" s="81" t="s">
        <v>256</v>
      </c>
      <c r="C274" s="81"/>
      <c r="D274" s="81"/>
      <c r="E274" s="41">
        <f>E273*100/$E$273</f>
        <v>100</v>
      </c>
      <c r="F274" s="41">
        <f aca="true" t="shared" si="47" ref="F274:N274">F273*100/$E$273</f>
        <v>4.143646408839779</v>
      </c>
      <c r="G274" s="41">
        <f t="shared" si="47"/>
        <v>4.765193370165746</v>
      </c>
      <c r="H274" s="41">
        <f t="shared" si="47"/>
        <v>5.041436464088398</v>
      </c>
      <c r="I274" s="41">
        <f t="shared" si="47"/>
        <v>8.977900552486188</v>
      </c>
      <c r="J274" s="41">
        <f t="shared" si="47"/>
        <v>13.535911602209945</v>
      </c>
      <c r="K274" s="41">
        <f t="shared" si="47"/>
        <v>18.99171270718232</v>
      </c>
      <c r="L274" s="41">
        <f t="shared" si="47"/>
        <v>13.466850828729282</v>
      </c>
      <c r="M274" s="41">
        <f t="shared" si="47"/>
        <v>27.417127071823206</v>
      </c>
      <c r="N274" s="41">
        <f t="shared" si="47"/>
        <v>96.33977900552486</v>
      </c>
      <c r="O274" s="80"/>
      <c r="P274" s="80"/>
      <c r="Q274" s="41">
        <f>Q273*100/$E$273</f>
        <v>1.9337016574585635</v>
      </c>
      <c r="R274" s="41">
        <f>R273*100/$E$273</f>
        <v>1.7265193370165746</v>
      </c>
    </row>
    <row r="275" spans="1:18" ht="18.75" customHeight="1" thickTop="1">
      <c r="A275" s="82" t="s">
        <v>11</v>
      </c>
      <c r="B275" s="82"/>
      <c r="C275" s="82"/>
      <c r="D275" s="82"/>
      <c r="E275" s="42">
        <f>SUM(E249,E273)</f>
        <v>3915</v>
      </c>
      <c r="F275" s="42">
        <f aca="true" t="shared" si="48" ref="F275:N275">SUM(F249,F273)</f>
        <v>198</v>
      </c>
      <c r="G275" s="42">
        <f t="shared" si="48"/>
        <v>188</v>
      </c>
      <c r="H275" s="42">
        <f t="shared" si="48"/>
        <v>237</v>
      </c>
      <c r="I275" s="42">
        <f t="shared" si="48"/>
        <v>399</v>
      </c>
      <c r="J275" s="42">
        <f t="shared" si="48"/>
        <v>451</v>
      </c>
      <c r="K275" s="42">
        <f t="shared" si="48"/>
        <v>602</v>
      </c>
      <c r="L275" s="42">
        <f t="shared" si="48"/>
        <v>510</v>
      </c>
      <c r="M275" s="42">
        <f t="shared" si="48"/>
        <v>1184</v>
      </c>
      <c r="N275" s="42">
        <f t="shared" si="48"/>
        <v>3769</v>
      </c>
      <c r="O275" s="77">
        <f>(1*G275+1.5*H275+2*I275+2.5*J275+3*K275+3.5*L275+4*M275)/N275</f>
        <v>2.864420270628814</v>
      </c>
      <c r="P275" s="77">
        <f>SQRT((F275*0^2+G275*1^2+H275*1.5^2+I275*2^2+J275*2.5^2+K275*3^2+L275*3.5^2+M275*4^2)/N275-O275^2)</f>
        <v>1.1310071490535416</v>
      </c>
      <c r="Q275" s="42">
        <f>SUM(Q249,Q273)</f>
        <v>57</v>
      </c>
      <c r="R275" s="42">
        <f>SUM(R249,R273)</f>
        <v>89</v>
      </c>
    </row>
    <row r="276" spans="1:18" ht="18.75" customHeight="1" thickBot="1">
      <c r="A276" s="81" t="s">
        <v>12</v>
      </c>
      <c r="B276" s="81"/>
      <c r="C276" s="81"/>
      <c r="D276" s="81"/>
      <c r="E276" s="41">
        <f>E275*100/$E$275</f>
        <v>100</v>
      </c>
      <c r="F276" s="41">
        <f aca="true" t="shared" si="49" ref="F276:N276">F275*100/$E$275</f>
        <v>5.057471264367816</v>
      </c>
      <c r="G276" s="41">
        <f t="shared" si="49"/>
        <v>4.802043422733078</v>
      </c>
      <c r="H276" s="41">
        <f t="shared" si="49"/>
        <v>6.053639846743295</v>
      </c>
      <c r="I276" s="41">
        <f t="shared" si="49"/>
        <v>10.191570881226054</v>
      </c>
      <c r="J276" s="41">
        <f t="shared" si="49"/>
        <v>11.519795657726693</v>
      </c>
      <c r="K276" s="41">
        <f t="shared" si="49"/>
        <v>15.37675606641124</v>
      </c>
      <c r="L276" s="41">
        <f t="shared" si="49"/>
        <v>13.026819923371647</v>
      </c>
      <c r="M276" s="41">
        <f t="shared" si="49"/>
        <v>30.242656449553003</v>
      </c>
      <c r="N276" s="41">
        <f t="shared" si="49"/>
        <v>96.27075351213283</v>
      </c>
      <c r="O276" s="80"/>
      <c r="P276" s="80"/>
      <c r="Q276" s="41">
        <f>Q275*100/$E$275</f>
        <v>1.4559386973180077</v>
      </c>
      <c r="R276" s="41">
        <f>R275*100/$E$275</f>
        <v>2.2733077905491696</v>
      </c>
    </row>
    <row r="277" ht="22.5" thickTop="1"/>
    <row r="299" spans="2:18" ht="23.25">
      <c r="B299" s="35"/>
      <c r="C299" s="36" t="s">
        <v>501</v>
      </c>
      <c r="R299" s="38"/>
    </row>
    <row r="300" spans="1:18" ht="21.75">
      <c r="A300" s="72" t="s">
        <v>215</v>
      </c>
      <c r="B300" s="72" t="s">
        <v>0</v>
      </c>
      <c r="C300" s="72" t="s">
        <v>1</v>
      </c>
      <c r="D300" s="72" t="s">
        <v>216</v>
      </c>
      <c r="E300" s="57" t="s">
        <v>217</v>
      </c>
      <c r="F300" s="67" t="s">
        <v>218</v>
      </c>
      <c r="G300" s="68"/>
      <c r="H300" s="68"/>
      <c r="I300" s="68"/>
      <c r="J300" s="68"/>
      <c r="K300" s="68"/>
      <c r="L300" s="68"/>
      <c r="M300" s="69"/>
      <c r="N300" s="72" t="s">
        <v>219</v>
      </c>
      <c r="O300" s="72" t="s">
        <v>6</v>
      </c>
      <c r="P300" s="72" t="s">
        <v>7</v>
      </c>
      <c r="Q300" s="73" t="s">
        <v>220</v>
      </c>
      <c r="R300" s="73"/>
    </row>
    <row r="301" spans="1:18" ht="21.75">
      <c r="A301" s="72"/>
      <c r="B301" s="72"/>
      <c r="C301" s="72"/>
      <c r="D301" s="72"/>
      <c r="E301" s="57"/>
      <c r="F301" s="2">
        <v>0</v>
      </c>
      <c r="G301" s="2">
        <v>1</v>
      </c>
      <c r="H301" s="2">
        <v>1.5</v>
      </c>
      <c r="I301" s="2">
        <v>2</v>
      </c>
      <c r="J301" s="2">
        <v>2.5</v>
      </c>
      <c r="K301" s="2">
        <v>3</v>
      </c>
      <c r="L301" s="2">
        <v>3.5</v>
      </c>
      <c r="M301" s="2">
        <v>4</v>
      </c>
      <c r="N301" s="72"/>
      <c r="O301" s="72"/>
      <c r="P301" s="72"/>
      <c r="Q301" s="2" t="s">
        <v>9</v>
      </c>
      <c r="R301" s="5" t="s">
        <v>10</v>
      </c>
    </row>
    <row r="302" spans="1:18" ht="21.75">
      <c r="A302" s="58" t="s">
        <v>221</v>
      </c>
      <c r="B302" s="3" t="s">
        <v>382</v>
      </c>
      <c r="C302" s="8" t="s">
        <v>390</v>
      </c>
      <c r="D302" s="2">
        <v>1</v>
      </c>
      <c r="E302" s="14">
        <f>SUM(Q302:R302,F302:M302)</f>
        <v>235</v>
      </c>
      <c r="F302" s="2">
        <v>18</v>
      </c>
      <c r="G302" s="2">
        <v>16</v>
      </c>
      <c r="H302" s="2">
        <v>12</v>
      </c>
      <c r="I302" s="2">
        <v>40</v>
      </c>
      <c r="J302" s="2">
        <v>21</v>
      </c>
      <c r="K302" s="2">
        <v>49</v>
      </c>
      <c r="L302" s="2">
        <v>39</v>
      </c>
      <c r="M302" s="2">
        <v>40</v>
      </c>
      <c r="N302" s="2">
        <f>SUM(F302:M302)</f>
        <v>235</v>
      </c>
      <c r="O302" s="5">
        <f>(1*G302+1.5*H302+2*I302+2.5*J302+3*K302+3.5*L302+4*M302)/N302</f>
        <v>2.595744680851064</v>
      </c>
      <c r="P302" s="5">
        <f>SQRT((F302*0^2+G302*1^2+H302*1.5^2+I302*2^2+J302*2.5^2+K302*3^2+L302*3.5^2+M302*4^2)/N302-O302^2)</f>
        <v>1.1477929694720994</v>
      </c>
      <c r="Q302" s="2">
        <v>0</v>
      </c>
      <c r="R302" s="2">
        <v>0</v>
      </c>
    </row>
    <row r="303" spans="1:18" ht="21.75">
      <c r="A303" s="74"/>
      <c r="B303" s="3" t="s">
        <v>383</v>
      </c>
      <c r="C303" s="8" t="s">
        <v>391</v>
      </c>
      <c r="D303" s="2">
        <v>1</v>
      </c>
      <c r="E303" s="14">
        <f>SUM(Q303:R303,F303:M303)</f>
        <v>235</v>
      </c>
      <c r="F303" s="2">
        <v>9</v>
      </c>
      <c r="G303" s="2">
        <v>28</v>
      </c>
      <c r="H303" s="2">
        <v>35</v>
      </c>
      <c r="I303" s="2">
        <v>41</v>
      </c>
      <c r="J303" s="2">
        <v>39</v>
      </c>
      <c r="K303" s="2">
        <v>47</v>
      </c>
      <c r="L303" s="2">
        <v>23</v>
      </c>
      <c r="M303" s="2">
        <v>12</v>
      </c>
      <c r="N303" s="2">
        <f>SUM(F303:M303)</f>
        <v>234</v>
      </c>
      <c r="O303" s="5">
        <f>(1*G303+1.5*H303+2*I303+2.5*J303+3*K303+3.5*L303+4*M303)/N303</f>
        <v>2.2628205128205128</v>
      </c>
      <c r="P303" s="5">
        <f>SQRT((F303*0^2+G303*1^2+H303*1.5^2+I303*2^2+J303*2.5^2+K303*3^2+L303*3.5^2+M303*4^2)/N303-O303^2)</f>
        <v>0.954267380109798</v>
      </c>
      <c r="Q303" s="2">
        <v>1</v>
      </c>
      <c r="R303" s="2">
        <v>0</v>
      </c>
    </row>
    <row r="304" spans="1:18" ht="21.75">
      <c r="A304" s="74"/>
      <c r="B304" s="3" t="s">
        <v>384</v>
      </c>
      <c r="C304" s="8" t="s">
        <v>392</v>
      </c>
      <c r="D304" s="2">
        <v>1</v>
      </c>
      <c r="E304" s="14">
        <f aca="true" t="shared" si="50" ref="E304:E331">SUM(Q304:R304,F304:M304)</f>
        <v>285</v>
      </c>
      <c r="F304" s="2">
        <v>0</v>
      </c>
      <c r="G304" s="2">
        <v>4</v>
      </c>
      <c r="H304" s="2">
        <v>5</v>
      </c>
      <c r="I304" s="2">
        <v>13</v>
      </c>
      <c r="J304" s="2">
        <v>30</v>
      </c>
      <c r="K304" s="2">
        <v>44</v>
      </c>
      <c r="L304" s="2">
        <v>137</v>
      </c>
      <c r="M304" s="2">
        <v>51</v>
      </c>
      <c r="N304" s="2">
        <f aca="true" t="shared" si="51" ref="N304:N328">SUM(F304:M304)</f>
        <v>284</v>
      </c>
      <c r="O304" s="5">
        <f aca="true" t="shared" si="52" ref="O304:O332">(1*G304+1.5*H304+2*I304+2.5*J304+3*K304+3.5*L304+4*M304)/N304</f>
        <v>3.267605633802817</v>
      </c>
      <c r="P304" s="5">
        <f aca="true" t="shared" si="53" ref="P304:P332">SQRT((F304*0^2+G304*1^2+H304*1.5^2+I304*2^2+J304*2.5^2+K304*3^2+L304*3.5^2+M304*4^2)/N304-O304^2)</f>
        <v>0.6298389348967882</v>
      </c>
      <c r="Q304" s="2">
        <v>1</v>
      </c>
      <c r="R304" s="2">
        <v>0</v>
      </c>
    </row>
    <row r="305" spans="1:18" ht="21.75">
      <c r="A305" s="74"/>
      <c r="B305" s="3" t="s">
        <v>385</v>
      </c>
      <c r="C305" s="8" t="s">
        <v>393</v>
      </c>
      <c r="D305" s="2">
        <v>0.5</v>
      </c>
      <c r="E305" s="14">
        <f t="shared" si="50"/>
        <v>234</v>
      </c>
      <c r="F305" s="2">
        <v>2</v>
      </c>
      <c r="G305" s="2">
        <v>2</v>
      </c>
      <c r="H305" s="2">
        <v>5</v>
      </c>
      <c r="I305" s="2">
        <v>11</v>
      </c>
      <c r="J305" s="2">
        <v>14</v>
      </c>
      <c r="K305" s="2">
        <v>27</v>
      </c>
      <c r="L305" s="2">
        <v>46</v>
      </c>
      <c r="M305" s="2">
        <v>127</v>
      </c>
      <c r="N305" s="2">
        <f t="shared" si="51"/>
        <v>234</v>
      </c>
      <c r="O305" s="5">
        <f t="shared" si="52"/>
        <v>3.4893162393162394</v>
      </c>
      <c r="P305" s="5">
        <f t="shared" si="53"/>
        <v>0.7573663617930225</v>
      </c>
      <c r="Q305" s="2">
        <v>0</v>
      </c>
      <c r="R305" s="2">
        <v>0</v>
      </c>
    </row>
    <row r="306" spans="1:18" ht="21.75">
      <c r="A306" s="74"/>
      <c r="B306" s="3" t="s">
        <v>386</v>
      </c>
      <c r="C306" s="8" t="s">
        <v>394</v>
      </c>
      <c r="D306" s="2">
        <v>0.5</v>
      </c>
      <c r="E306" s="14">
        <f t="shared" si="50"/>
        <v>232</v>
      </c>
      <c r="F306" s="2">
        <v>2</v>
      </c>
      <c r="G306" s="2">
        <v>2</v>
      </c>
      <c r="H306" s="2">
        <v>2</v>
      </c>
      <c r="I306" s="2">
        <v>7</v>
      </c>
      <c r="J306" s="2">
        <v>14</v>
      </c>
      <c r="K306" s="2">
        <v>31</v>
      </c>
      <c r="L306" s="2">
        <v>30</v>
      </c>
      <c r="M306" s="2">
        <v>143</v>
      </c>
      <c r="N306" s="2">
        <f t="shared" si="51"/>
        <v>231</v>
      </c>
      <c r="O306" s="5">
        <f t="shared" si="52"/>
        <v>3.567099567099567</v>
      </c>
      <c r="P306" s="5">
        <f t="shared" si="53"/>
        <v>0.7123218443932579</v>
      </c>
      <c r="Q306" s="2">
        <v>1</v>
      </c>
      <c r="R306" s="2">
        <v>0</v>
      </c>
    </row>
    <row r="307" spans="1:18" ht="21.75">
      <c r="A307" s="74"/>
      <c r="B307" s="3" t="s">
        <v>387</v>
      </c>
      <c r="C307" s="8" t="s">
        <v>395</v>
      </c>
      <c r="D307" s="2">
        <v>0.5</v>
      </c>
      <c r="E307" s="14">
        <f t="shared" si="50"/>
        <v>234</v>
      </c>
      <c r="F307" s="2">
        <v>0</v>
      </c>
      <c r="G307" s="2">
        <v>6</v>
      </c>
      <c r="H307" s="2">
        <v>4</v>
      </c>
      <c r="I307" s="2">
        <v>18</v>
      </c>
      <c r="J307" s="2">
        <v>23</v>
      </c>
      <c r="K307" s="2">
        <v>104</v>
      </c>
      <c r="L307" s="2">
        <v>51</v>
      </c>
      <c r="M307" s="2">
        <v>22</v>
      </c>
      <c r="N307" s="2">
        <f t="shared" si="51"/>
        <v>228</v>
      </c>
      <c r="O307" s="5">
        <f t="shared" si="52"/>
        <v>3</v>
      </c>
      <c r="P307" s="5">
        <f t="shared" si="53"/>
        <v>0.633494900905828</v>
      </c>
      <c r="Q307" s="2">
        <v>5</v>
      </c>
      <c r="R307" s="2">
        <v>1</v>
      </c>
    </row>
    <row r="308" spans="1:18" ht="21.75">
      <c r="A308" s="74"/>
      <c r="B308" s="3" t="s">
        <v>388</v>
      </c>
      <c r="C308" s="8" t="s">
        <v>396</v>
      </c>
      <c r="D308" s="2">
        <v>0.5</v>
      </c>
      <c r="E308" s="14">
        <f t="shared" si="50"/>
        <v>234</v>
      </c>
      <c r="F308" s="2">
        <v>6</v>
      </c>
      <c r="G308" s="2">
        <v>1</v>
      </c>
      <c r="H308" s="2">
        <v>2</v>
      </c>
      <c r="I308" s="2">
        <v>5</v>
      </c>
      <c r="J308" s="2">
        <v>1</v>
      </c>
      <c r="K308" s="2">
        <v>12</v>
      </c>
      <c r="L308" s="2">
        <v>9</v>
      </c>
      <c r="M308" s="2">
        <v>198</v>
      </c>
      <c r="N308" s="2">
        <f t="shared" si="51"/>
        <v>234</v>
      </c>
      <c r="O308" s="5">
        <f t="shared" si="52"/>
        <v>3.7435897435897436</v>
      </c>
      <c r="P308" s="5">
        <f t="shared" si="53"/>
        <v>0.7696580010155706</v>
      </c>
      <c r="Q308" s="2">
        <v>0</v>
      </c>
      <c r="R308" s="2">
        <v>0</v>
      </c>
    </row>
    <row r="309" spans="1:18" ht="21.75">
      <c r="A309" s="74"/>
      <c r="B309" s="3" t="s">
        <v>389</v>
      </c>
      <c r="C309" s="8" t="s">
        <v>397</v>
      </c>
      <c r="D309" s="2">
        <v>2</v>
      </c>
      <c r="E309" s="14">
        <f t="shared" si="50"/>
        <v>235</v>
      </c>
      <c r="F309" s="2">
        <v>13</v>
      </c>
      <c r="G309" s="2">
        <v>20</v>
      </c>
      <c r="H309" s="2">
        <v>20</v>
      </c>
      <c r="I309" s="2">
        <v>46</v>
      </c>
      <c r="J309" s="2">
        <v>70</v>
      </c>
      <c r="K309" s="2">
        <v>50</v>
      </c>
      <c r="L309" s="2">
        <v>8</v>
      </c>
      <c r="M309" s="2">
        <v>3</v>
      </c>
      <c r="N309" s="2">
        <f t="shared" si="51"/>
        <v>230</v>
      </c>
      <c r="O309" s="5">
        <f t="shared" si="52"/>
        <v>2.2043478260869565</v>
      </c>
      <c r="P309" s="5">
        <f t="shared" si="53"/>
        <v>0.8467216887191732</v>
      </c>
      <c r="Q309" s="2">
        <v>1</v>
      </c>
      <c r="R309" s="2">
        <v>4</v>
      </c>
    </row>
    <row r="310" spans="1:18" ht="21.75">
      <c r="A310" s="74"/>
      <c r="B310" s="76" t="s">
        <v>11</v>
      </c>
      <c r="C310" s="76"/>
      <c r="D310" s="76"/>
      <c r="E310" s="39">
        <f aca="true" t="shared" si="54" ref="E310:N310">SUM(E302:E309)</f>
        <v>1924</v>
      </c>
      <c r="F310" s="39">
        <f t="shared" si="54"/>
        <v>50</v>
      </c>
      <c r="G310" s="39">
        <f t="shared" si="54"/>
        <v>79</v>
      </c>
      <c r="H310" s="39">
        <f t="shared" si="54"/>
        <v>85</v>
      </c>
      <c r="I310" s="39">
        <f t="shared" si="54"/>
        <v>181</v>
      </c>
      <c r="J310" s="39">
        <f t="shared" si="54"/>
        <v>212</v>
      </c>
      <c r="K310" s="39">
        <f t="shared" si="54"/>
        <v>364</v>
      </c>
      <c r="L310" s="39">
        <f t="shared" si="54"/>
        <v>343</v>
      </c>
      <c r="M310" s="39">
        <f t="shared" si="54"/>
        <v>596</v>
      </c>
      <c r="N310" s="39">
        <f t="shared" si="54"/>
        <v>1910</v>
      </c>
      <c r="O310" s="77">
        <f t="shared" si="52"/>
        <v>3.0235602094240837</v>
      </c>
      <c r="P310" s="77">
        <f t="shared" si="53"/>
        <v>0.9899864588888089</v>
      </c>
      <c r="Q310" s="39">
        <f>SUM(Q302:Q309)</f>
        <v>9</v>
      </c>
      <c r="R310" s="39">
        <f>SUM(R302:R309)</f>
        <v>5</v>
      </c>
    </row>
    <row r="311" spans="1:18" ht="21.75">
      <c r="A311" s="75"/>
      <c r="B311" s="76" t="s">
        <v>12</v>
      </c>
      <c r="C311" s="76"/>
      <c r="D311" s="76"/>
      <c r="E311" s="40">
        <f>E310*100/$E$310</f>
        <v>100</v>
      </c>
      <c r="F311" s="40">
        <f aca="true" t="shared" si="55" ref="F311:N311">F310*100/$E$310</f>
        <v>2.598752598752599</v>
      </c>
      <c r="G311" s="40">
        <f t="shared" si="55"/>
        <v>4.106029106029106</v>
      </c>
      <c r="H311" s="40">
        <f t="shared" si="55"/>
        <v>4.417879417879418</v>
      </c>
      <c r="I311" s="40">
        <f t="shared" si="55"/>
        <v>9.407484407484407</v>
      </c>
      <c r="J311" s="40">
        <f t="shared" si="55"/>
        <v>11.018711018711018</v>
      </c>
      <c r="K311" s="40">
        <f t="shared" si="55"/>
        <v>18.91891891891892</v>
      </c>
      <c r="L311" s="40">
        <f t="shared" si="55"/>
        <v>17.827442827442827</v>
      </c>
      <c r="M311" s="40">
        <f t="shared" si="55"/>
        <v>30.977130977130976</v>
      </c>
      <c r="N311" s="40">
        <f t="shared" si="55"/>
        <v>99.27234927234927</v>
      </c>
      <c r="O311" s="78"/>
      <c r="P311" s="78"/>
      <c r="Q311" s="40">
        <f>Q310*100/$E$310</f>
        <v>0.4677754677754678</v>
      </c>
      <c r="R311" s="40">
        <f>R310*100/$E$310</f>
        <v>0.2598752598752599</v>
      </c>
    </row>
    <row r="312" spans="1:18" ht="18.75" customHeight="1">
      <c r="A312" s="72" t="s">
        <v>215</v>
      </c>
      <c r="B312" s="72" t="s">
        <v>0</v>
      </c>
      <c r="C312" s="72" t="s">
        <v>1</v>
      </c>
      <c r="D312" s="72" t="s">
        <v>216</v>
      </c>
      <c r="E312" s="57" t="s">
        <v>217</v>
      </c>
      <c r="F312" s="67" t="s">
        <v>218</v>
      </c>
      <c r="G312" s="68"/>
      <c r="H312" s="68"/>
      <c r="I312" s="68"/>
      <c r="J312" s="68"/>
      <c r="K312" s="68"/>
      <c r="L312" s="68"/>
      <c r="M312" s="69"/>
      <c r="N312" s="72" t="s">
        <v>219</v>
      </c>
      <c r="O312" s="72" t="s">
        <v>6</v>
      </c>
      <c r="P312" s="72" t="s">
        <v>7</v>
      </c>
      <c r="Q312" s="73" t="s">
        <v>220</v>
      </c>
      <c r="R312" s="73"/>
    </row>
    <row r="313" spans="1:18" ht="18.75" customHeight="1">
      <c r="A313" s="72"/>
      <c r="B313" s="72"/>
      <c r="C313" s="72"/>
      <c r="D313" s="72"/>
      <c r="E313" s="57"/>
      <c r="F313" s="2">
        <v>0</v>
      </c>
      <c r="G313" s="2">
        <v>1</v>
      </c>
      <c r="H313" s="2">
        <v>1.5</v>
      </c>
      <c r="I313" s="2">
        <v>2</v>
      </c>
      <c r="J313" s="2">
        <v>2.5</v>
      </c>
      <c r="K313" s="2">
        <v>3</v>
      </c>
      <c r="L313" s="2">
        <v>3.5</v>
      </c>
      <c r="M313" s="2">
        <v>4</v>
      </c>
      <c r="N313" s="72"/>
      <c r="O313" s="72"/>
      <c r="P313" s="72"/>
      <c r="Q313" s="2" t="s">
        <v>9</v>
      </c>
      <c r="R313" s="5" t="s">
        <v>10</v>
      </c>
    </row>
    <row r="314" spans="1:18" ht="18.75" customHeight="1">
      <c r="A314" s="58" t="s">
        <v>233</v>
      </c>
      <c r="B314" s="3" t="s">
        <v>398</v>
      </c>
      <c r="C314" s="8" t="s">
        <v>408</v>
      </c>
      <c r="D314" s="2">
        <v>1</v>
      </c>
      <c r="E314" s="14">
        <f t="shared" si="50"/>
        <v>70</v>
      </c>
      <c r="F314" s="2">
        <v>3</v>
      </c>
      <c r="G314" s="2">
        <v>18</v>
      </c>
      <c r="H314" s="2">
        <v>3</v>
      </c>
      <c r="I314" s="2">
        <v>4</v>
      </c>
      <c r="J314" s="2">
        <v>3</v>
      </c>
      <c r="K314" s="2">
        <v>10</v>
      </c>
      <c r="L314" s="2">
        <v>2</v>
      </c>
      <c r="M314" s="2">
        <v>27</v>
      </c>
      <c r="N314" s="2">
        <f t="shared" si="51"/>
        <v>70</v>
      </c>
      <c r="O314" s="5">
        <f t="shared" si="52"/>
        <v>2.6142857142857143</v>
      </c>
      <c r="P314" s="5">
        <f t="shared" si="53"/>
        <v>1.350056688152201</v>
      </c>
      <c r="Q314" s="2">
        <v>0</v>
      </c>
      <c r="R314" s="2">
        <v>0</v>
      </c>
    </row>
    <row r="315" spans="1:18" ht="18.75" customHeight="1">
      <c r="A315" s="74"/>
      <c r="B315" s="3" t="s">
        <v>399</v>
      </c>
      <c r="C315" s="8" t="s">
        <v>466</v>
      </c>
      <c r="D315" s="2">
        <v>2</v>
      </c>
      <c r="E315" s="14">
        <f t="shared" si="50"/>
        <v>121</v>
      </c>
      <c r="F315" s="2">
        <v>2</v>
      </c>
      <c r="G315" s="2">
        <v>4</v>
      </c>
      <c r="H315" s="2">
        <v>10</v>
      </c>
      <c r="I315" s="2">
        <v>9</v>
      </c>
      <c r="J315" s="2">
        <v>14</v>
      </c>
      <c r="K315" s="2">
        <v>35</v>
      </c>
      <c r="L315" s="2">
        <v>33</v>
      </c>
      <c r="M315" s="2">
        <v>14</v>
      </c>
      <c r="N315" s="2">
        <f t="shared" si="51"/>
        <v>121</v>
      </c>
      <c r="O315" s="5">
        <f t="shared" si="52"/>
        <v>2.8801652892561984</v>
      </c>
      <c r="P315" s="5">
        <f t="shared" si="53"/>
        <v>0.860099920652192</v>
      </c>
      <c r="Q315" s="2">
        <v>0</v>
      </c>
      <c r="R315" s="2">
        <v>0</v>
      </c>
    </row>
    <row r="316" spans="1:18" ht="18.75" customHeight="1">
      <c r="A316" s="74"/>
      <c r="B316" s="3" t="s">
        <v>400</v>
      </c>
      <c r="C316" s="8" t="s">
        <v>409</v>
      </c>
      <c r="D316" s="2">
        <v>1.5</v>
      </c>
      <c r="E316" s="14">
        <f t="shared" si="50"/>
        <v>29</v>
      </c>
      <c r="F316" s="2">
        <v>1</v>
      </c>
      <c r="G316" s="2">
        <v>3</v>
      </c>
      <c r="H316" s="2">
        <v>5</v>
      </c>
      <c r="I316" s="2">
        <v>1</v>
      </c>
      <c r="J316" s="2">
        <v>14</v>
      </c>
      <c r="K316" s="2">
        <v>4</v>
      </c>
      <c r="L316" s="2">
        <v>1</v>
      </c>
      <c r="M316" s="2">
        <v>0</v>
      </c>
      <c r="N316" s="2">
        <f t="shared" si="51"/>
        <v>29</v>
      </c>
      <c r="O316" s="5">
        <f t="shared" si="52"/>
        <v>2.1724137931034484</v>
      </c>
      <c r="P316" s="5">
        <f t="shared" si="53"/>
        <v>0.7687412692968262</v>
      </c>
      <c r="Q316" s="2">
        <v>0</v>
      </c>
      <c r="R316" s="2">
        <v>0</v>
      </c>
    </row>
    <row r="317" spans="1:18" ht="18.75" customHeight="1">
      <c r="A317" s="74"/>
      <c r="B317" s="3" t="s">
        <v>441</v>
      </c>
      <c r="C317" s="8" t="s">
        <v>459</v>
      </c>
      <c r="D317" s="2">
        <v>0.5</v>
      </c>
      <c r="E317" s="14">
        <f t="shared" si="50"/>
        <v>87</v>
      </c>
      <c r="F317" s="2">
        <v>3</v>
      </c>
      <c r="G317" s="2">
        <v>9</v>
      </c>
      <c r="H317" s="2">
        <v>13</v>
      </c>
      <c r="I317" s="2">
        <v>24</v>
      </c>
      <c r="J317" s="2">
        <v>19</v>
      </c>
      <c r="K317" s="2">
        <v>17</v>
      </c>
      <c r="L317" s="2">
        <v>2</v>
      </c>
      <c r="M317" s="2">
        <v>0</v>
      </c>
      <c r="N317" s="2">
        <f t="shared" si="51"/>
        <v>87</v>
      </c>
      <c r="O317" s="5">
        <f t="shared" si="52"/>
        <v>2.0919540229885056</v>
      </c>
      <c r="P317" s="5">
        <f t="shared" si="53"/>
        <v>0.7563096110530213</v>
      </c>
      <c r="Q317" s="2">
        <v>0</v>
      </c>
      <c r="R317" s="2">
        <v>0</v>
      </c>
    </row>
    <row r="318" spans="1:18" ht="18.75" customHeight="1">
      <c r="A318" s="74"/>
      <c r="B318" s="3" t="s">
        <v>401</v>
      </c>
      <c r="C318" s="8" t="s">
        <v>410</v>
      </c>
      <c r="D318" s="2">
        <v>2</v>
      </c>
      <c r="E318" s="14">
        <f t="shared" si="50"/>
        <v>121</v>
      </c>
      <c r="F318" s="2">
        <v>1</v>
      </c>
      <c r="G318" s="2">
        <v>3</v>
      </c>
      <c r="H318" s="2">
        <v>1</v>
      </c>
      <c r="I318" s="2">
        <v>3</v>
      </c>
      <c r="J318" s="2">
        <v>8</v>
      </c>
      <c r="K318" s="2">
        <v>13</v>
      </c>
      <c r="L318" s="2">
        <v>28</v>
      </c>
      <c r="M318" s="2">
        <v>64</v>
      </c>
      <c r="N318" s="2">
        <f t="shared" si="51"/>
        <v>121</v>
      </c>
      <c r="O318" s="5">
        <f t="shared" si="52"/>
        <v>3.5</v>
      </c>
      <c r="P318" s="5">
        <f t="shared" si="53"/>
        <v>0.7551476239016436</v>
      </c>
      <c r="Q318" s="2">
        <v>0</v>
      </c>
      <c r="R318" s="2">
        <v>0</v>
      </c>
    </row>
    <row r="319" spans="1:18" ht="18.75" customHeight="1">
      <c r="A319" s="74"/>
      <c r="B319" s="3" t="s">
        <v>442</v>
      </c>
      <c r="C319" s="8" t="s">
        <v>186</v>
      </c>
      <c r="D319" s="2">
        <v>1.5</v>
      </c>
      <c r="E319" s="14">
        <f t="shared" si="50"/>
        <v>121</v>
      </c>
      <c r="F319" s="2">
        <v>3</v>
      </c>
      <c r="G319" s="2">
        <v>9</v>
      </c>
      <c r="H319" s="2">
        <v>11</v>
      </c>
      <c r="I319" s="2">
        <v>43</v>
      </c>
      <c r="J319" s="2">
        <v>31</v>
      </c>
      <c r="K319" s="2">
        <v>20</v>
      </c>
      <c r="L319" s="2">
        <v>2</v>
      </c>
      <c r="M319" s="2">
        <v>1</v>
      </c>
      <c r="N319" s="2">
        <f t="shared" si="51"/>
        <v>120</v>
      </c>
      <c r="O319" s="5">
        <f t="shared" si="52"/>
        <v>2.1666666666666665</v>
      </c>
      <c r="P319" s="5">
        <f t="shared" si="53"/>
        <v>0.6871842709362774</v>
      </c>
      <c r="Q319" s="2">
        <v>0</v>
      </c>
      <c r="R319" s="2">
        <v>1</v>
      </c>
    </row>
    <row r="320" spans="1:18" ht="18.75" customHeight="1">
      <c r="A320" s="74"/>
      <c r="B320" s="3" t="s">
        <v>402</v>
      </c>
      <c r="C320" s="8" t="s">
        <v>411</v>
      </c>
      <c r="D320" s="2">
        <v>1.5</v>
      </c>
      <c r="E320" s="14">
        <f t="shared" si="50"/>
        <v>121</v>
      </c>
      <c r="F320" s="2">
        <v>6</v>
      </c>
      <c r="G320" s="2">
        <v>33</v>
      </c>
      <c r="H320" s="2">
        <v>20</v>
      </c>
      <c r="I320" s="2">
        <v>32</v>
      </c>
      <c r="J320" s="2">
        <v>15</v>
      </c>
      <c r="K320" s="2">
        <v>7</v>
      </c>
      <c r="L320" s="2">
        <v>1</v>
      </c>
      <c r="M320" s="2">
        <v>1</v>
      </c>
      <c r="N320" s="2">
        <f t="shared" si="51"/>
        <v>115</v>
      </c>
      <c r="O320" s="5">
        <f t="shared" si="52"/>
        <v>1.6782608695652175</v>
      </c>
      <c r="P320" s="5">
        <f t="shared" si="53"/>
        <v>0.7638327393390519</v>
      </c>
      <c r="Q320" s="2">
        <v>6</v>
      </c>
      <c r="R320" s="2">
        <v>0</v>
      </c>
    </row>
    <row r="321" spans="1:18" ht="18.75" customHeight="1">
      <c r="A321" s="74"/>
      <c r="B321" s="3" t="s">
        <v>403</v>
      </c>
      <c r="C321" s="8" t="s">
        <v>412</v>
      </c>
      <c r="D321" s="2">
        <v>1</v>
      </c>
      <c r="E321" s="14">
        <f t="shared" si="50"/>
        <v>234</v>
      </c>
      <c r="F321" s="2">
        <v>3</v>
      </c>
      <c r="G321" s="2">
        <v>10</v>
      </c>
      <c r="H321" s="2">
        <v>8</v>
      </c>
      <c r="I321" s="2">
        <v>17</v>
      </c>
      <c r="J321" s="2">
        <v>13</v>
      </c>
      <c r="K321" s="2">
        <v>32</v>
      </c>
      <c r="L321" s="2">
        <v>38</v>
      </c>
      <c r="M321" s="2">
        <v>113</v>
      </c>
      <c r="N321" s="2">
        <f t="shared" si="51"/>
        <v>234</v>
      </c>
      <c r="O321" s="5">
        <f t="shared" si="52"/>
        <v>3.2884615384615383</v>
      </c>
      <c r="P321" s="5">
        <f t="shared" si="53"/>
        <v>0.9434407978877122</v>
      </c>
      <c r="Q321" s="2">
        <v>0</v>
      </c>
      <c r="R321" s="2">
        <v>0</v>
      </c>
    </row>
    <row r="322" spans="1:18" ht="18.75" customHeight="1">
      <c r="A322" s="74"/>
      <c r="B322" s="3" t="s">
        <v>94</v>
      </c>
      <c r="C322" s="8" t="s">
        <v>112</v>
      </c>
      <c r="D322" s="2">
        <v>1</v>
      </c>
      <c r="E322" s="14">
        <f t="shared" si="50"/>
        <v>38</v>
      </c>
      <c r="F322" s="2">
        <v>4</v>
      </c>
      <c r="G322" s="2">
        <v>6</v>
      </c>
      <c r="H322" s="2">
        <v>3</v>
      </c>
      <c r="I322" s="2">
        <v>4</v>
      </c>
      <c r="J322" s="2">
        <v>12</v>
      </c>
      <c r="K322" s="2">
        <v>9</v>
      </c>
      <c r="L322" s="2">
        <v>0</v>
      </c>
      <c r="M322" s="2">
        <v>0</v>
      </c>
      <c r="N322" s="2">
        <f t="shared" si="51"/>
        <v>38</v>
      </c>
      <c r="O322" s="5">
        <f t="shared" si="52"/>
        <v>1.986842105263158</v>
      </c>
      <c r="P322" s="5">
        <f t="shared" si="53"/>
        <v>0.9561906473170609</v>
      </c>
      <c r="Q322" s="2">
        <v>0</v>
      </c>
      <c r="R322" s="2">
        <v>0</v>
      </c>
    </row>
    <row r="323" spans="1:18" ht="18.75" customHeight="1">
      <c r="A323" s="74"/>
      <c r="B323" s="3" t="s">
        <v>187</v>
      </c>
      <c r="C323" s="8" t="s">
        <v>188</v>
      </c>
      <c r="D323" s="2">
        <v>1</v>
      </c>
      <c r="E323" s="14">
        <f t="shared" si="50"/>
        <v>32</v>
      </c>
      <c r="F323" s="2">
        <v>1</v>
      </c>
      <c r="G323" s="2">
        <v>9</v>
      </c>
      <c r="H323" s="2">
        <v>11</v>
      </c>
      <c r="I323" s="2">
        <v>2</v>
      </c>
      <c r="J323" s="2">
        <v>3</v>
      </c>
      <c r="K323" s="2">
        <v>4</v>
      </c>
      <c r="L323" s="2">
        <v>1</v>
      </c>
      <c r="M323" s="2">
        <v>1</v>
      </c>
      <c r="N323" s="2">
        <f t="shared" si="51"/>
        <v>32</v>
      </c>
      <c r="O323" s="5">
        <f t="shared" si="52"/>
        <v>1.765625</v>
      </c>
      <c r="P323" s="5">
        <f t="shared" si="53"/>
        <v>0.8837453588987045</v>
      </c>
      <c r="Q323" s="2">
        <v>0</v>
      </c>
      <c r="R323" s="2">
        <v>0</v>
      </c>
    </row>
    <row r="324" spans="1:18" ht="18.75" customHeight="1">
      <c r="A324" s="74"/>
      <c r="B324" s="3" t="s">
        <v>443</v>
      </c>
      <c r="C324" s="8" t="s">
        <v>461</v>
      </c>
      <c r="D324" s="2">
        <v>2</v>
      </c>
      <c r="E324" s="14">
        <f t="shared" si="50"/>
        <v>10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1</v>
      </c>
      <c r="L324" s="2">
        <v>0</v>
      </c>
      <c r="M324" s="2">
        <v>9</v>
      </c>
      <c r="N324" s="2">
        <f t="shared" si="51"/>
        <v>10</v>
      </c>
      <c r="O324" s="5">
        <f t="shared" si="52"/>
        <v>3.9</v>
      </c>
      <c r="P324" s="5">
        <f t="shared" si="53"/>
        <v>0.3000000000000027</v>
      </c>
      <c r="Q324" s="2">
        <v>0</v>
      </c>
      <c r="R324" s="2">
        <v>0</v>
      </c>
    </row>
    <row r="325" spans="1:18" ht="18.75" customHeight="1">
      <c r="A325" s="74"/>
      <c r="B325" s="3" t="s">
        <v>444</v>
      </c>
      <c r="C325" s="8" t="s">
        <v>460</v>
      </c>
      <c r="D325" s="2">
        <v>2</v>
      </c>
      <c r="E325" s="14">
        <f t="shared" si="50"/>
        <v>10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1</v>
      </c>
      <c r="L325" s="2">
        <v>0</v>
      </c>
      <c r="M325" s="2">
        <v>9</v>
      </c>
      <c r="N325" s="2">
        <f t="shared" si="51"/>
        <v>10</v>
      </c>
      <c r="O325" s="5">
        <f t="shared" si="52"/>
        <v>3.9</v>
      </c>
      <c r="P325" s="5">
        <f t="shared" si="53"/>
        <v>0.3000000000000027</v>
      </c>
      <c r="Q325" s="2">
        <v>0</v>
      </c>
      <c r="R325" s="2">
        <v>0</v>
      </c>
    </row>
    <row r="326" spans="1:18" ht="18.75" customHeight="1">
      <c r="A326" s="74"/>
      <c r="B326" s="3" t="s">
        <v>445</v>
      </c>
      <c r="C326" s="8" t="s">
        <v>462</v>
      </c>
      <c r="D326" s="2">
        <v>2</v>
      </c>
      <c r="E326" s="14">
        <f t="shared" si="50"/>
        <v>5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5</v>
      </c>
      <c r="N326" s="2">
        <f t="shared" si="51"/>
        <v>5</v>
      </c>
      <c r="O326" s="5">
        <f t="shared" si="52"/>
        <v>4</v>
      </c>
      <c r="P326" s="5">
        <f t="shared" si="53"/>
        <v>0</v>
      </c>
      <c r="Q326" s="2">
        <v>0</v>
      </c>
      <c r="R326" s="2">
        <v>0</v>
      </c>
    </row>
    <row r="327" spans="1:18" ht="18.75" customHeight="1">
      <c r="A327" s="74"/>
      <c r="B327" s="3" t="s">
        <v>446</v>
      </c>
      <c r="C327" s="8" t="s">
        <v>463</v>
      </c>
      <c r="D327" s="2">
        <v>2</v>
      </c>
      <c r="E327" s="14">
        <f t="shared" si="50"/>
        <v>5</v>
      </c>
      <c r="F327" s="2">
        <v>0</v>
      </c>
      <c r="G327" s="2">
        <v>0</v>
      </c>
      <c r="H327" s="2">
        <v>0</v>
      </c>
      <c r="I327" s="2">
        <v>1</v>
      </c>
      <c r="J327" s="2">
        <v>0</v>
      </c>
      <c r="K327" s="2">
        <v>0</v>
      </c>
      <c r="L327" s="2">
        <v>0</v>
      </c>
      <c r="M327" s="2">
        <v>4</v>
      </c>
      <c r="N327" s="2">
        <f t="shared" si="51"/>
        <v>5</v>
      </c>
      <c r="O327" s="5">
        <f t="shared" si="52"/>
        <v>3.6</v>
      </c>
      <c r="P327" s="5">
        <f t="shared" si="53"/>
        <v>0.7999999999999993</v>
      </c>
      <c r="Q327" s="2">
        <v>0</v>
      </c>
      <c r="R327" s="2">
        <v>0</v>
      </c>
    </row>
    <row r="328" spans="1:18" ht="18.75" customHeight="1">
      <c r="A328" s="74"/>
      <c r="B328" s="3" t="s">
        <v>404</v>
      </c>
      <c r="C328" s="8" t="s">
        <v>465</v>
      </c>
      <c r="D328" s="2">
        <v>1</v>
      </c>
      <c r="E328" s="14">
        <f t="shared" si="50"/>
        <v>237</v>
      </c>
      <c r="F328" s="2">
        <v>0</v>
      </c>
      <c r="G328" s="2">
        <v>7</v>
      </c>
      <c r="H328" s="2">
        <v>6</v>
      </c>
      <c r="I328" s="2">
        <v>12</v>
      </c>
      <c r="J328" s="2">
        <v>18</v>
      </c>
      <c r="K328" s="2">
        <v>49</v>
      </c>
      <c r="L328" s="2">
        <v>55</v>
      </c>
      <c r="M328" s="2">
        <v>82</v>
      </c>
      <c r="N328" s="2">
        <f t="shared" si="51"/>
        <v>229</v>
      </c>
      <c r="O328" s="5">
        <f t="shared" si="52"/>
        <v>3.2860262008733625</v>
      </c>
      <c r="P328" s="5">
        <f t="shared" si="53"/>
        <v>0.7678452919218913</v>
      </c>
      <c r="Q328" s="2">
        <v>3</v>
      </c>
      <c r="R328" s="2">
        <v>5</v>
      </c>
    </row>
    <row r="329" spans="1:18" ht="18.75" customHeight="1">
      <c r="A329" s="74"/>
      <c r="B329" s="3" t="s">
        <v>405</v>
      </c>
      <c r="C329" s="8" t="s">
        <v>464</v>
      </c>
      <c r="D329" s="2">
        <v>2</v>
      </c>
      <c r="E329" s="14">
        <f t="shared" si="50"/>
        <v>29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29</v>
      </c>
      <c r="N329" s="2">
        <f>SUM(F329:M329)</f>
        <v>29</v>
      </c>
      <c r="O329" s="5">
        <f>(1*G329+1.5*H329+2*I329+2.5*J329+3*K329+3.5*L329+4*M329)/N329</f>
        <v>4</v>
      </c>
      <c r="P329" s="5">
        <f>SQRT((F329*0^2+G329*1^2+H329*1.5^2+I329*2^2+J329*2.5^2+K329*3^2+L329*3.5^2+M329*4^2)/N329-O329^2)</f>
        <v>0</v>
      </c>
      <c r="Q329" s="2">
        <v>0</v>
      </c>
      <c r="R329" s="2">
        <v>0</v>
      </c>
    </row>
    <row r="330" spans="1:18" ht="18.75" customHeight="1">
      <c r="A330" s="74"/>
      <c r="B330" s="3" t="s">
        <v>406</v>
      </c>
      <c r="C330" s="8" t="s">
        <v>413</v>
      </c>
      <c r="D330" s="2">
        <v>1</v>
      </c>
      <c r="E330" s="14">
        <f t="shared" si="50"/>
        <v>68</v>
      </c>
      <c r="F330" s="2">
        <v>14</v>
      </c>
      <c r="G330" s="2">
        <v>19</v>
      </c>
      <c r="H330" s="2">
        <v>11</v>
      </c>
      <c r="I330" s="2">
        <v>14</v>
      </c>
      <c r="J330" s="2">
        <v>7</v>
      </c>
      <c r="K330" s="2">
        <v>2</v>
      </c>
      <c r="L330" s="2">
        <v>0</v>
      </c>
      <c r="M330" s="2">
        <v>0</v>
      </c>
      <c r="N330" s="2">
        <f>SUM(F330:M330)</f>
        <v>67</v>
      </c>
      <c r="O330" s="5">
        <f>(1*G330+1.5*H330+2*I330+2.5*J330+3*K330+3.5*L330+4*M330)/N330</f>
        <v>1.2985074626865671</v>
      </c>
      <c r="P330" s="5">
        <f>SQRT((F330*0^2+G330*1^2+H330*1.5^2+I330*2^2+J330*2.5^2+K330*3^2+L330*3.5^2+M330*4^2)/N330-O330^2)</f>
        <v>0.8510735165315177</v>
      </c>
      <c r="Q330" s="2">
        <v>1</v>
      </c>
      <c r="R330" s="2">
        <v>0</v>
      </c>
    </row>
    <row r="331" spans="1:18" ht="18.75" customHeight="1">
      <c r="A331" s="74"/>
      <c r="B331" s="3" t="s">
        <v>407</v>
      </c>
      <c r="C331" s="8" t="s">
        <v>414</v>
      </c>
      <c r="D331" s="2">
        <v>1</v>
      </c>
      <c r="E331" s="14">
        <f t="shared" si="50"/>
        <v>70</v>
      </c>
      <c r="F331" s="2">
        <v>2</v>
      </c>
      <c r="G331" s="2">
        <v>16</v>
      </c>
      <c r="H331" s="2">
        <v>17</v>
      </c>
      <c r="I331" s="2">
        <v>9</v>
      </c>
      <c r="J331" s="2">
        <v>5</v>
      </c>
      <c r="K331" s="2">
        <v>10</v>
      </c>
      <c r="L331" s="2">
        <v>7</v>
      </c>
      <c r="M331" s="2">
        <v>4</v>
      </c>
      <c r="N331" s="2">
        <f>SUM(F331:M331)</f>
        <v>70</v>
      </c>
      <c r="O331" s="5">
        <f>(1*G331+1.5*H331+2*I331+2.5*J331+3*K331+3.5*L331+4*M331)/N331</f>
        <v>2.0357142857142856</v>
      </c>
      <c r="P331" s="5">
        <f>SQRT((F331*0^2+G331*1^2+H331*1.5^2+I331*2^2+J331*2.5^2+K331*3^2+L331*3.5^2+M331*4^2)/N331-O331^2)</f>
        <v>1.008256729535222</v>
      </c>
      <c r="Q331" s="2">
        <v>0</v>
      </c>
      <c r="R331" s="2">
        <v>0</v>
      </c>
    </row>
    <row r="332" spans="1:18" ht="21.75">
      <c r="A332" s="74"/>
      <c r="B332" s="76" t="s">
        <v>255</v>
      </c>
      <c r="C332" s="76"/>
      <c r="D332" s="76"/>
      <c r="E332" s="39">
        <f>SUM(E314:E331)</f>
        <v>1408</v>
      </c>
      <c r="F332" s="39">
        <f aca="true" t="shared" si="56" ref="F332:N332">SUM(F314:F331)</f>
        <v>43</v>
      </c>
      <c r="G332" s="39">
        <f t="shared" si="56"/>
        <v>146</v>
      </c>
      <c r="H332" s="39">
        <f t="shared" si="56"/>
        <v>119</v>
      </c>
      <c r="I332" s="39">
        <f t="shared" si="56"/>
        <v>175</v>
      </c>
      <c r="J332" s="39">
        <f t="shared" si="56"/>
        <v>162</v>
      </c>
      <c r="K332" s="39">
        <f t="shared" si="56"/>
        <v>214</v>
      </c>
      <c r="L332" s="39">
        <f t="shared" si="56"/>
        <v>170</v>
      </c>
      <c r="M332" s="39">
        <f t="shared" si="56"/>
        <v>363</v>
      </c>
      <c r="N332" s="39">
        <f t="shared" si="56"/>
        <v>1392</v>
      </c>
      <c r="O332" s="77">
        <f t="shared" si="52"/>
        <v>2.7072557471264367</v>
      </c>
      <c r="P332" s="77">
        <f t="shared" si="53"/>
        <v>1.1181807104668167</v>
      </c>
      <c r="Q332" s="39">
        <f>SUM(Q314:Q331)</f>
        <v>10</v>
      </c>
      <c r="R332" s="39">
        <f>SUM(R314:R331)</f>
        <v>6</v>
      </c>
    </row>
    <row r="333" spans="1:18" ht="22.5" thickBot="1">
      <c r="A333" s="79"/>
      <c r="B333" s="81" t="s">
        <v>256</v>
      </c>
      <c r="C333" s="81"/>
      <c r="D333" s="81"/>
      <c r="E333" s="41">
        <f>E332*100/$E$332</f>
        <v>100</v>
      </c>
      <c r="F333" s="41">
        <f aca="true" t="shared" si="57" ref="F333:N333">F332*100/$E$332</f>
        <v>3.053977272727273</v>
      </c>
      <c r="G333" s="41">
        <f t="shared" si="57"/>
        <v>10.369318181818182</v>
      </c>
      <c r="H333" s="41">
        <f t="shared" si="57"/>
        <v>8.451704545454545</v>
      </c>
      <c r="I333" s="41">
        <f t="shared" si="57"/>
        <v>12.428977272727273</v>
      </c>
      <c r="J333" s="41">
        <f t="shared" si="57"/>
        <v>11.505681818181818</v>
      </c>
      <c r="K333" s="41">
        <f t="shared" si="57"/>
        <v>15.198863636363637</v>
      </c>
      <c r="L333" s="41">
        <f t="shared" si="57"/>
        <v>12.073863636363637</v>
      </c>
      <c r="M333" s="41">
        <f t="shared" si="57"/>
        <v>25.78125</v>
      </c>
      <c r="N333" s="41">
        <f t="shared" si="57"/>
        <v>98.86363636363636</v>
      </c>
      <c r="O333" s="80"/>
      <c r="P333" s="80"/>
      <c r="Q333" s="41">
        <f>Q332*100/$E$332</f>
        <v>0.7102272727272727</v>
      </c>
      <c r="R333" s="41">
        <f>R332*100/$E$332</f>
        <v>0.42613636363636365</v>
      </c>
    </row>
    <row r="334" spans="1:18" ht="22.5" thickTop="1">
      <c r="A334" s="82" t="s">
        <v>11</v>
      </c>
      <c r="B334" s="82"/>
      <c r="C334" s="82"/>
      <c r="D334" s="82"/>
      <c r="E334" s="42">
        <f>SUM(E310,E332)</f>
        <v>3332</v>
      </c>
      <c r="F334" s="42">
        <f aca="true" t="shared" si="58" ref="F334:N334">SUM(F310,F332)</f>
        <v>93</v>
      </c>
      <c r="G334" s="42">
        <f t="shared" si="58"/>
        <v>225</v>
      </c>
      <c r="H334" s="42">
        <f t="shared" si="58"/>
        <v>204</v>
      </c>
      <c r="I334" s="42">
        <f t="shared" si="58"/>
        <v>356</v>
      </c>
      <c r="J334" s="42">
        <f t="shared" si="58"/>
        <v>374</v>
      </c>
      <c r="K334" s="42">
        <f t="shared" si="58"/>
        <v>578</v>
      </c>
      <c r="L334" s="42">
        <f t="shared" si="58"/>
        <v>513</v>
      </c>
      <c r="M334" s="42">
        <f t="shared" si="58"/>
        <v>959</v>
      </c>
      <c r="N334" s="42">
        <f t="shared" si="58"/>
        <v>3302</v>
      </c>
      <c r="O334" s="77">
        <f>(1*G334+1.5*H334+2*I334+2.5*J334+3*K334+3.5*L334+4*M334)/N334</f>
        <v>2.8902180496668683</v>
      </c>
      <c r="P334" s="77">
        <f>SQRT((F334*0^2+G334*1^2+H334*1.5^2+I334*2^2+J334*2.5^2+K334*3^2+L334*3.5^2+M334*4^2)/N334-O334^2)</f>
        <v>1.0575439305545513</v>
      </c>
      <c r="Q334" s="42">
        <f>SUM(Q310,Q332)</f>
        <v>19</v>
      </c>
      <c r="R334" s="42">
        <f>SUM(R310,R332)</f>
        <v>11</v>
      </c>
    </row>
    <row r="335" spans="1:18" ht="22.5" thickBot="1">
      <c r="A335" s="81" t="s">
        <v>12</v>
      </c>
      <c r="B335" s="81"/>
      <c r="C335" s="81"/>
      <c r="D335" s="81"/>
      <c r="E335" s="41">
        <f>E334*100/$E$334</f>
        <v>100</v>
      </c>
      <c r="F335" s="41">
        <f aca="true" t="shared" si="59" ref="F335:N335">F334*100/$E$334</f>
        <v>2.7911164465786316</v>
      </c>
      <c r="G335" s="41">
        <f t="shared" si="59"/>
        <v>6.752701080432173</v>
      </c>
      <c r="H335" s="41">
        <f t="shared" si="59"/>
        <v>6.122448979591836</v>
      </c>
      <c r="I335" s="41">
        <f t="shared" si="59"/>
        <v>10.684273709483794</v>
      </c>
      <c r="J335" s="41">
        <f t="shared" si="59"/>
        <v>11.224489795918368</v>
      </c>
      <c r="K335" s="41">
        <f t="shared" si="59"/>
        <v>17.346938775510203</v>
      </c>
      <c r="L335" s="41">
        <f t="shared" si="59"/>
        <v>15.396158463385355</v>
      </c>
      <c r="M335" s="41">
        <f t="shared" si="59"/>
        <v>28.781512605042018</v>
      </c>
      <c r="N335" s="41">
        <f t="shared" si="59"/>
        <v>99.09963985594237</v>
      </c>
      <c r="O335" s="80"/>
      <c r="P335" s="80"/>
      <c r="Q335" s="41">
        <f>Q334*100/$E$334</f>
        <v>0.5702280912364946</v>
      </c>
      <c r="R335" s="41">
        <f>R334*100/$E$334</f>
        <v>0.33013205282112845</v>
      </c>
    </row>
    <row r="336" ht="22.5" thickTop="1"/>
  </sheetData>
  <mergeCells count="204">
    <mergeCell ref="A334:D334"/>
    <mergeCell ref="O334:O335"/>
    <mergeCell ref="P334:P335"/>
    <mergeCell ref="A335:D335"/>
    <mergeCell ref="A314:A333"/>
    <mergeCell ref="B332:D332"/>
    <mergeCell ref="O332:O333"/>
    <mergeCell ref="P332:P333"/>
    <mergeCell ref="B333:D333"/>
    <mergeCell ref="A302:A311"/>
    <mergeCell ref="B310:D310"/>
    <mergeCell ref="O310:O311"/>
    <mergeCell ref="P310:P311"/>
    <mergeCell ref="B311:D311"/>
    <mergeCell ref="O300:O301"/>
    <mergeCell ref="A300:A301"/>
    <mergeCell ref="B300:B301"/>
    <mergeCell ref="C300:C301"/>
    <mergeCell ref="D300:D301"/>
    <mergeCell ref="E300:E301"/>
    <mergeCell ref="F300:M300"/>
    <mergeCell ref="N300:N301"/>
    <mergeCell ref="A275:D275"/>
    <mergeCell ref="O275:O276"/>
    <mergeCell ref="P275:P276"/>
    <mergeCell ref="A276:D276"/>
    <mergeCell ref="A253:A274"/>
    <mergeCell ref="B273:D273"/>
    <mergeCell ref="O273:O274"/>
    <mergeCell ref="P273:P274"/>
    <mergeCell ref="B274:D274"/>
    <mergeCell ref="P238:P239"/>
    <mergeCell ref="Q238:R238"/>
    <mergeCell ref="A240:A250"/>
    <mergeCell ref="B249:D249"/>
    <mergeCell ref="O249:O250"/>
    <mergeCell ref="P249:P250"/>
    <mergeCell ref="B250:D250"/>
    <mergeCell ref="E238:E239"/>
    <mergeCell ref="F238:M238"/>
    <mergeCell ref="N238:N239"/>
    <mergeCell ref="O238:O239"/>
    <mergeCell ref="A238:A239"/>
    <mergeCell ref="B238:B239"/>
    <mergeCell ref="C238:C239"/>
    <mergeCell ref="D238:D239"/>
    <mergeCell ref="A212:D212"/>
    <mergeCell ref="O212:O213"/>
    <mergeCell ref="P212:P213"/>
    <mergeCell ref="A213:D213"/>
    <mergeCell ref="A195:A211"/>
    <mergeCell ref="B210:D210"/>
    <mergeCell ref="O210:O211"/>
    <mergeCell ref="P210:P211"/>
    <mergeCell ref="B211:D211"/>
    <mergeCell ref="P178:P179"/>
    <mergeCell ref="Q178:R178"/>
    <mergeCell ref="A180:A192"/>
    <mergeCell ref="B191:D191"/>
    <mergeCell ref="O191:O192"/>
    <mergeCell ref="P191:P192"/>
    <mergeCell ref="B192:D192"/>
    <mergeCell ref="E178:E179"/>
    <mergeCell ref="F178:M178"/>
    <mergeCell ref="N178:N179"/>
    <mergeCell ref="O178:O179"/>
    <mergeCell ref="A178:A179"/>
    <mergeCell ref="B178:B179"/>
    <mergeCell ref="C178:C179"/>
    <mergeCell ref="D178:D179"/>
    <mergeCell ref="A135:A152"/>
    <mergeCell ref="A153:D153"/>
    <mergeCell ref="O153:O154"/>
    <mergeCell ref="P153:P154"/>
    <mergeCell ref="A154:D154"/>
    <mergeCell ref="B151:D151"/>
    <mergeCell ref="O151:O152"/>
    <mergeCell ref="P151:P152"/>
    <mergeCell ref="B152:D152"/>
    <mergeCell ref="P119:P120"/>
    <mergeCell ref="Q119:R119"/>
    <mergeCell ref="A121:A132"/>
    <mergeCell ref="B131:D131"/>
    <mergeCell ref="O131:O132"/>
    <mergeCell ref="P131:P132"/>
    <mergeCell ref="B132:D132"/>
    <mergeCell ref="E119:E120"/>
    <mergeCell ref="F119:M119"/>
    <mergeCell ref="N119:N120"/>
    <mergeCell ref="O119:O120"/>
    <mergeCell ref="A119:A120"/>
    <mergeCell ref="B119:B120"/>
    <mergeCell ref="C119:C120"/>
    <mergeCell ref="D119:D120"/>
    <mergeCell ref="A94:D94"/>
    <mergeCell ref="O94:O95"/>
    <mergeCell ref="P94:P95"/>
    <mergeCell ref="A95:D95"/>
    <mergeCell ref="A75:A93"/>
    <mergeCell ref="B92:D92"/>
    <mergeCell ref="O92:O93"/>
    <mergeCell ref="P92:P93"/>
    <mergeCell ref="B93:D93"/>
    <mergeCell ref="P59:P60"/>
    <mergeCell ref="Q59:R59"/>
    <mergeCell ref="A61:A72"/>
    <mergeCell ref="B71:D71"/>
    <mergeCell ref="O71:O72"/>
    <mergeCell ref="P71:P72"/>
    <mergeCell ref="B72:D72"/>
    <mergeCell ref="E59:E60"/>
    <mergeCell ref="F59:M59"/>
    <mergeCell ref="N59:N60"/>
    <mergeCell ref="O59:O60"/>
    <mergeCell ref="A59:A60"/>
    <mergeCell ref="B59:B60"/>
    <mergeCell ref="C59:C60"/>
    <mergeCell ref="D59:D60"/>
    <mergeCell ref="A33:D33"/>
    <mergeCell ref="O33:O34"/>
    <mergeCell ref="P33:P34"/>
    <mergeCell ref="A34:D34"/>
    <mergeCell ref="A18:A32"/>
    <mergeCell ref="B31:D31"/>
    <mergeCell ref="O31:O32"/>
    <mergeCell ref="P31:P32"/>
    <mergeCell ref="B32:D32"/>
    <mergeCell ref="P2:P3"/>
    <mergeCell ref="Q2:R2"/>
    <mergeCell ref="A4:A15"/>
    <mergeCell ref="B14:D14"/>
    <mergeCell ref="O14:O15"/>
    <mergeCell ref="P14:P15"/>
    <mergeCell ref="B15:D15"/>
    <mergeCell ref="E2:E3"/>
    <mergeCell ref="F2:M2"/>
    <mergeCell ref="N2:N3"/>
    <mergeCell ref="O2:O3"/>
    <mergeCell ref="A2:A3"/>
    <mergeCell ref="B2:B3"/>
    <mergeCell ref="C2:C3"/>
    <mergeCell ref="D2:D3"/>
    <mergeCell ref="A16:A17"/>
    <mergeCell ref="B16:B17"/>
    <mergeCell ref="C16:C17"/>
    <mergeCell ref="D16:D17"/>
    <mergeCell ref="E16:E17"/>
    <mergeCell ref="F16:M16"/>
    <mergeCell ref="N16:N17"/>
    <mergeCell ref="O16:O17"/>
    <mergeCell ref="P16:P17"/>
    <mergeCell ref="Q16:R16"/>
    <mergeCell ref="A73:A74"/>
    <mergeCell ref="B73:B74"/>
    <mergeCell ref="C73:C74"/>
    <mergeCell ref="D73:D74"/>
    <mergeCell ref="E73:E74"/>
    <mergeCell ref="F73:M73"/>
    <mergeCell ref="N73:N74"/>
    <mergeCell ref="O73:O74"/>
    <mergeCell ref="P73:P74"/>
    <mergeCell ref="Q73:R73"/>
    <mergeCell ref="A133:A134"/>
    <mergeCell ref="B133:B134"/>
    <mergeCell ref="C133:C134"/>
    <mergeCell ref="D133:D134"/>
    <mergeCell ref="E133:E134"/>
    <mergeCell ref="F133:M133"/>
    <mergeCell ref="N133:N134"/>
    <mergeCell ref="O133:O134"/>
    <mergeCell ref="P133:P134"/>
    <mergeCell ref="Q133:R133"/>
    <mergeCell ref="A193:A194"/>
    <mergeCell ref="B193:B194"/>
    <mergeCell ref="C193:C194"/>
    <mergeCell ref="D193:D194"/>
    <mergeCell ref="E193:E194"/>
    <mergeCell ref="F193:M193"/>
    <mergeCell ref="N193:N194"/>
    <mergeCell ref="O193:O194"/>
    <mergeCell ref="P193:P194"/>
    <mergeCell ref="Q193:R193"/>
    <mergeCell ref="A251:A252"/>
    <mergeCell ref="B251:B252"/>
    <mergeCell ref="C251:C252"/>
    <mergeCell ref="D251:D252"/>
    <mergeCell ref="E251:E252"/>
    <mergeCell ref="F251:M251"/>
    <mergeCell ref="N251:N252"/>
    <mergeCell ref="O251:O252"/>
    <mergeCell ref="E312:E313"/>
    <mergeCell ref="F312:M312"/>
    <mergeCell ref="N312:N313"/>
    <mergeCell ref="O312:O313"/>
    <mergeCell ref="A312:A313"/>
    <mergeCell ref="B312:B313"/>
    <mergeCell ref="C312:C313"/>
    <mergeCell ref="D312:D313"/>
    <mergeCell ref="P312:P313"/>
    <mergeCell ref="Q312:R312"/>
    <mergeCell ref="P251:P252"/>
    <mergeCell ref="Q251:R251"/>
    <mergeCell ref="P300:P301"/>
    <mergeCell ref="Q300:R300"/>
  </mergeCells>
  <printOptions horizontalCentered="1"/>
  <pageMargins left="0.5511811023622047" right="0.5511811023622047" top="0.5905511811023623" bottom="0.3937007874015748" header="0.31496062992125984" footer="0.31496062992125984"/>
  <pageSetup horizontalDpi="600" verticalDpi="600" orientation="landscape" paperSize="9" r:id="rId2"/>
  <headerFooter alignWithMargins="0">
    <oddHeader>&amp;R&amp;P</oddHeader>
  </headerFooter>
  <rowBreaks count="17" manualBreakCount="17">
    <brk id="15" max="255" man="1"/>
    <brk id="35" max="255" man="1"/>
    <brk id="57" max="255" man="1"/>
    <brk id="72" max="255" man="1"/>
    <brk id="95" max="255" man="1"/>
    <brk id="117" max="17" man="1"/>
    <brk id="132" max="255" man="1"/>
    <brk id="154" max="255" man="1"/>
    <brk id="176" max="255" man="1"/>
    <brk id="192" max="255" man="1"/>
    <brk id="214" max="255" man="1"/>
    <brk id="236" max="255" man="1"/>
    <brk id="250" max="255" man="1"/>
    <brk id="276" max="255" man="1"/>
    <brk id="298" max="255" man="1"/>
    <brk id="311" max="255" man="1"/>
    <brk id="33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0"/>
  <sheetViews>
    <sheetView view="pageBreakPreview" zoomScaleSheetLayoutView="100" workbookViewId="0" topLeftCell="A214">
      <selection activeCell="A172" sqref="A172:IV172"/>
    </sheetView>
  </sheetViews>
  <sheetFormatPr defaultColWidth="9.140625" defaultRowHeight="21" customHeight="1"/>
  <cols>
    <col min="1" max="1" width="8.140625" style="44" customWidth="1"/>
    <col min="2" max="2" width="22.421875" style="44" customWidth="1"/>
    <col min="3" max="3" width="7.57421875" style="49" bestFit="1" customWidth="1"/>
    <col min="4" max="4" width="10.00390625" style="50" customWidth="1"/>
    <col min="5" max="12" width="5.421875" style="49" customWidth="1"/>
    <col min="13" max="13" width="9.57421875" style="49" bestFit="1" customWidth="1"/>
    <col min="14" max="15" width="7.421875" style="49" customWidth="1"/>
    <col min="16" max="16" width="6.7109375" style="49" customWidth="1"/>
    <col min="17" max="17" width="6.28125" style="49" customWidth="1"/>
    <col min="18" max="18" width="4.140625" style="44" customWidth="1"/>
    <col min="19" max="16384" width="9.140625" style="44" customWidth="1"/>
  </cols>
  <sheetData>
    <row r="1" spans="1:17" ht="21" customHeight="1">
      <c r="A1" s="35"/>
      <c r="B1" s="36" t="s">
        <v>502</v>
      </c>
      <c r="C1" s="6"/>
      <c r="D1" s="3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38"/>
    </row>
    <row r="2" spans="1:17" ht="21" customHeight="1">
      <c r="A2" s="72" t="s">
        <v>0</v>
      </c>
      <c r="B2" s="72" t="s">
        <v>1</v>
      </c>
      <c r="C2" s="72" t="s">
        <v>216</v>
      </c>
      <c r="D2" s="57" t="s">
        <v>217</v>
      </c>
      <c r="E2" s="67" t="s">
        <v>218</v>
      </c>
      <c r="F2" s="68"/>
      <c r="G2" s="68"/>
      <c r="H2" s="68"/>
      <c r="I2" s="68"/>
      <c r="J2" s="68"/>
      <c r="K2" s="68"/>
      <c r="L2" s="69"/>
      <c r="M2" s="72" t="s">
        <v>219</v>
      </c>
      <c r="N2" s="72" t="s">
        <v>6</v>
      </c>
      <c r="O2" s="72" t="s">
        <v>7</v>
      </c>
      <c r="P2" s="73" t="s">
        <v>220</v>
      </c>
      <c r="Q2" s="73"/>
    </row>
    <row r="3" spans="1:17" ht="21" customHeight="1">
      <c r="A3" s="72"/>
      <c r="B3" s="72"/>
      <c r="C3" s="72"/>
      <c r="D3" s="57"/>
      <c r="E3" s="2">
        <v>0</v>
      </c>
      <c r="F3" s="2">
        <v>1</v>
      </c>
      <c r="G3" s="2">
        <v>1.5</v>
      </c>
      <c r="H3" s="2">
        <v>2</v>
      </c>
      <c r="I3" s="2">
        <v>2.5</v>
      </c>
      <c r="J3" s="2">
        <v>3</v>
      </c>
      <c r="K3" s="2">
        <v>3.5</v>
      </c>
      <c r="L3" s="2">
        <v>4</v>
      </c>
      <c r="M3" s="72"/>
      <c r="N3" s="72"/>
      <c r="O3" s="72"/>
      <c r="P3" s="2" t="s">
        <v>9</v>
      </c>
      <c r="Q3" s="5" t="s">
        <v>10</v>
      </c>
    </row>
    <row r="4" spans="1:19" ht="21" customHeight="1">
      <c r="A4" s="45" t="s">
        <v>222</v>
      </c>
      <c r="B4" s="48" t="s">
        <v>19</v>
      </c>
      <c r="C4" s="43">
        <v>3</v>
      </c>
      <c r="D4" s="46">
        <f aca="true" t="shared" si="0" ref="D4:D16">SUM(P4:Q4,E4:L4)</f>
        <v>429</v>
      </c>
      <c r="E4" s="43">
        <v>18</v>
      </c>
      <c r="F4" s="43">
        <v>30</v>
      </c>
      <c r="G4" s="43">
        <v>65</v>
      </c>
      <c r="H4" s="43">
        <v>75</v>
      </c>
      <c r="I4" s="43">
        <v>82</v>
      </c>
      <c r="J4" s="43">
        <v>70</v>
      </c>
      <c r="K4" s="43">
        <v>45</v>
      </c>
      <c r="L4" s="43">
        <v>42</v>
      </c>
      <c r="M4" s="43">
        <f aca="true" t="shared" si="1" ref="M4:M16">SUM(E4:L4)</f>
        <v>427</v>
      </c>
      <c r="N4" s="47">
        <f aca="true" t="shared" si="2" ref="N4:N16">(1*F4+1.5*G4+2*H4+2.5*I4+3*J4+3.5*K4+4*L4)/M4</f>
        <v>2.3840749414519906</v>
      </c>
      <c r="O4" s="47">
        <f aca="true" t="shared" si="3" ref="O4:O16">SQRT((E4*0^2+F4*1^2+G4*1.5^2+H4*2^2+I4*2.5^2+J4*3^2+K4*3.5^2+L4*4^2)/M4-N4^2)</f>
        <v>0.9858622512596371</v>
      </c>
      <c r="P4" s="43">
        <v>2</v>
      </c>
      <c r="Q4" s="43">
        <v>0</v>
      </c>
      <c r="R4" s="51"/>
      <c r="S4" s="51"/>
    </row>
    <row r="5" spans="1:19" ht="21" customHeight="1">
      <c r="A5" s="45" t="s">
        <v>257</v>
      </c>
      <c r="B5" s="48" t="s">
        <v>267</v>
      </c>
      <c r="C5" s="43">
        <v>3</v>
      </c>
      <c r="D5" s="46">
        <f t="shared" si="0"/>
        <v>381</v>
      </c>
      <c r="E5" s="43">
        <v>16</v>
      </c>
      <c r="F5" s="43">
        <v>37</v>
      </c>
      <c r="G5" s="43">
        <v>40</v>
      </c>
      <c r="H5" s="43">
        <v>62</v>
      </c>
      <c r="I5" s="43">
        <v>62</v>
      </c>
      <c r="J5" s="43">
        <v>80</v>
      </c>
      <c r="K5" s="43">
        <v>50</v>
      </c>
      <c r="L5" s="43">
        <v>34</v>
      </c>
      <c r="M5" s="43">
        <f t="shared" si="1"/>
        <v>381</v>
      </c>
      <c r="N5" s="47">
        <f t="shared" si="2"/>
        <v>2.4330708661417324</v>
      </c>
      <c r="O5" s="47">
        <f t="shared" si="3"/>
        <v>1.0033321218240876</v>
      </c>
      <c r="P5" s="43">
        <v>0</v>
      </c>
      <c r="Q5" s="43">
        <v>0</v>
      </c>
      <c r="R5" s="51"/>
      <c r="S5" s="51"/>
    </row>
    <row r="6" spans="1:19" ht="21" customHeight="1">
      <c r="A6" s="45" t="s">
        <v>297</v>
      </c>
      <c r="B6" s="48" t="s">
        <v>177</v>
      </c>
      <c r="C6" s="43">
        <v>3</v>
      </c>
      <c r="D6" s="46">
        <f t="shared" si="0"/>
        <v>387</v>
      </c>
      <c r="E6" s="43">
        <v>69</v>
      </c>
      <c r="F6" s="43">
        <v>82</v>
      </c>
      <c r="G6" s="43">
        <v>36</v>
      </c>
      <c r="H6" s="43">
        <v>41</v>
      </c>
      <c r="I6" s="43">
        <v>36</v>
      </c>
      <c r="J6" s="43">
        <v>41</v>
      </c>
      <c r="K6" s="43">
        <v>22</v>
      </c>
      <c r="L6" s="43">
        <v>44</v>
      </c>
      <c r="M6" s="43">
        <f t="shared" si="1"/>
        <v>371</v>
      </c>
      <c r="N6" s="47">
        <f t="shared" si="2"/>
        <v>1.84366576819407</v>
      </c>
      <c r="O6" s="47">
        <f t="shared" si="3"/>
        <v>1.3066619830257509</v>
      </c>
      <c r="P6" s="43">
        <v>0</v>
      </c>
      <c r="Q6" s="43">
        <v>16</v>
      </c>
      <c r="R6" s="51"/>
      <c r="S6" s="51"/>
    </row>
    <row r="7" spans="1:19" ht="21" customHeight="1">
      <c r="A7" s="45" t="s">
        <v>234</v>
      </c>
      <c r="B7" s="48" t="s">
        <v>235</v>
      </c>
      <c r="C7" s="43">
        <v>1</v>
      </c>
      <c r="D7" s="46">
        <f t="shared" si="0"/>
        <v>83</v>
      </c>
      <c r="E7" s="43">
        <v>0</v>
      </c>
      <c r="F7" s="43">
        <v>17</v>
      </c>
      <c r="G7" s="43">
        <v>21</v>
      </c>
      <c r="H7" s="43">
        <v>26</v>
      </c>
      <c r="I7" s="43">
        <v>11</v>
      </c>
      <c r="J7" s="43">
        <v>6</v>
      </c>
      <c r="K7" s="43">
        <v>2</v>
      </c>
      <c r="L7" s="43">
        <v>0</v>
      </c>
      <c r="M7" s="43">
        <f t="shared" si="1"/>
        <v>83</v>
      </c>
      <c r="N7" s="47">
        <f t="shared" si="2"/>
        <v>1.8433734939759037</v>
      </c>
      <c r="O7" s="47">
        <f t="shared" si="3"/>
        <v>0.6349637635205473</v>
      </c>
      <c r="P7" s="43">
        <v>0</v>
      </c>
      <c r="Q7" s="43">
        <v>0</v>
      </c>
      <c r="R7" s="51"/>
      <c r="S7" s="51"/>
    </row>
    <row r="8" spans="1:19" ht="21" customHeight="1">
      <c r="A8" s="45" t="s">
        <v>276</v>
      </c>
      <c r="B8" s="48" t="s">
        <v>467</v>
      </c>
      <c r="C8" s="43">
        <v>1</v>
      </c>
      <c r="D8" s="46">
        <f t="shared" si="0"/>
        <v>77</v>
      </c>
      <c r="E8" s="43">
        <v>0</v>
      </c>
      <c r="F8" s="43">
        <v>5</v>
      </c>
      <c r="G8" s="43">
        <v>4</v>
      </c>
      <c r="H8" s="43">
        <v>11</v>
      </c>
      <c r="I8" s="43">
        <v>8</v>
      </c>
      <c r="J8" s="43">
        <v>19</v>
      </c>
      <c r="K8" s="43">
        <v>12</v>
      </c>
      <c r="L8" s="43">
        <v>18</v>
      </c>
      <c r="M8" s="43">
        <f t="shared" si="1"/>
        <v>77</v>
      </c>
      <c r="N8" s="47">
        <f t="shared" si="2"/>
        <v>2.909090909090909</v>
      </c>
      <c r="O8" s="47">
        <f t="shared" si="3"/>
        <v>0.8999540851465153</v>
      </c>
      <c r="P8" s="43">
        <v>0</v>
      </c>
      <c r="Q8" s="43">
        <v>0</v>
      </c>
      <c r="R8" s="51"/>
      <c r="S8" s="51"/>
    </row>
    <row r="9" spans="1:19" ht="21" customHeight="1">
      <c r="A9" s="45" t="s">
        <v>471</v>
      </c>
      <c r="B9" s="48" t="s">
        <v>472</v>
      </c>
      <c r="C9" s="43">
        <v>1</v>
      </c>
      <c r="D9" s="46">
        <f t="shared" si="0"/>
        <v>111</v>
      </c>
      <c r="E9" s="43">
        <v>30</v>
      </c>
      <c r="F9" s="43">
        <v>36</v>
      </c>
      <c r="G9" s="43">
        <v>14</v>
      </c>
      <c r="H9" s="43">
        <v>22</v>
      </c>
      <c r="I9" s="43">
        <v>5</v>
      </c>
      <c r="J9" s="43">
        <v>2</v>
      </c>
      <c r="K9" s="43">
        <v>0</v>
      </c>
      <c r="L9" s="43">
        <v>0</v>
      </c>
      <c r="M9" s="43">
        <f t="shared" si="1"/>
        <v>109</v>
      </c>
      <c r="N9" s="47">
        <f t="shared" si="2"/>
        <v>1.0963302752293578</v>
      </c>
      <c r="O9" s="47">
        <f t="shared" si="3"/>
        <v>0.8224963796807848</v>
      </c>
      <c r="P9" s="43">
        <v>2</v>
      </c>
      <c r="Q9" s="43">
        <v>0</v>
      </c>
      <c r="R9" s="51"/>
      <c r="S9" s="51"/>
    </row>
    <row r="10" spans="1:19" ht="21" customHeight="1">
      <c r="A10" s="45" t="s">
        <v>324</v>
      </c>
      <c r="B10" s="48" t="s">
        <v>267</v>
      </c>
      <c r="C10" s="43">
        <v>1</v>
      </c>
      <c r="D10" s="46">
        <f t="shared" si="0"/>
        <v>340</v>
      </c>
      <c r="E10" s="43">
        <v>32</v>
      </c>
      <c r="F10" s="43">
        <v>40</v>
      </c>
      <c r="G10" s="43">
        <v>46</v>
      </c>
      <c r="H10" s="43">
        <v>40</v>
      </c>
      <c r="I10" s="43">
        <v>50</v>
      </c>
      <c r="J10" s="43">
        <v>59</v>
      </c>
      <c r="K10" s="43">
        <v>44</v>
      </c>
      <c r="L10" s="43">
        <v>28</v>
      </c>
      <c r="M10" s="43">
        <f t="shared" si="1"/>
        <v>339</v>
      </c>
      <c r="N10" s="47">
        <f t="shared" si="2"/>
        <v>2.2330383480825957</v>
      </c>
      <c r="O10" s="47">
        <f t="shared" si="3"/>
        <v>1.1439077702026572</v>
      </c>
      <c r="P10" s="43">
        <v>1</v>
      </c>
      <c r="Q10" s="43">
        <v>0</v>
      </c>
      <c r="R10" s="51"/>
      <c r="S10" s="51"/>
    </row>
    <row r="11" spans="1:17" ht="21" customHeight="1">
      <c r="A11" s="45" t="s">
        <v>348</v>
      </c>
      <c r="B11" s="48" t="s">
        <v>366</v>
      </c>
      <c r="C11" s="43">
        <v>1</v>
      </c>
      <c r="D11" s="46">
        <f t="shared" si="0"/>
        <v>263</v>
      </c>
      <c r="E11" s="43">
        <v>10</v>
      </c>
      <c r="F11" s="43">
        <v>10</v>
      </c>
      <c r="G11" s="43">
        <v>18</v>
      </c>
      <c r="H11" s="43">
        <v>35</v>
      </c>
      <c r="I11" s="43">
        <v>22</v>
      </c>
      <c r="J11" s="43">
        <v>28</v>
      </c>
      <c r="K11" s="43">
        <v>64</v>
      </c>
      <c r="L11" s="43">
        <v>76</v>
      </c>
      <c r="M11" s="43">
        <f t="shared" si="1"/>
        <v>263</v>
      </c>
      <c r="N11" s="47">
        <f t="shared" si="2"/>
        <v>2.9429657794676807</v>
      </c>
      <c r="O11" s="47">
        <f t="shared" si="3"/>
        <v>1.0718387716635012</v>
      </c>
      <c r="P11" s="43">
        <v>0</v>
      </c>
      <c r="Q11" s="43">
        <v>0</v>
      </c>
    </row>
    <row r="12" spans="1:17" ht="21" customHeight="1">
      <c r="A12" s="45" t="s">
        <v>382</v>
      </c>
      <c r="B12" s="48" t="s">
        <v>390</v>
      </c>
      <c r="C12" s="43">
        <v>1</v>
      </c>
      <c r="D12" s="46">
        <f t="shared" si="0"/>
        <v>235</v>
      </c>
      <c r="E12" s="43">
        <v>18</v>
      </c>
      <c r="F12" s="43">
        <v>16</v>
      </c>
      <c r="G12" s="43">
        <v>12</v>
      </c>
      <c r="H12" s="43">
        <v>40</v>
      </c>
      <c r="I12" s="43">
        <v>21</v>
      </c>
      <c r="J12" s="43">
        <v>49</v>
      </c>
      <c r="K12" s="43">
        <v>39</v>
      </c>
      <c r="L12" s="43">
        <v>40</v>
      </c>
      <c r="M12" s="43">
        <f t="shared" si="1"/>
        <v>235</v>
      </c>
      <c r="N12" s="47">
        <f t="shared" si="2"/>
        <v>2.595744680851064</v>
      </c>
      <c r="O12" s="47">
        <f t="shared" si="3"/>
        <v>1.1477929694720994</v>
      </c>
      <c r="P12" s="43">
        <v>0</v>
      </c>
      <c r="Q12" s="43">
        <v>0</v>
      </c>
    </row>
    <row r="13" spans="1:17" ht="21" customHeight="1">
      <c r="A13" s="45" t="s">
        <v>125</v>
      </c>
      <c r="B13" s="48" t="s">
        <v>420</v>
      </c>
      <c r="C13" s="43">
        <v>1</v>
      </c>
      <c r="D13" s="46">
        <f t="shared" si="0"/>
        <v>36</v>
      </c>
      <c r="E13" s="43">
        <v>1</v>
      </c>
      <c r="F13" s="43">
        <v>0</v>
      </c>
      <c r="G13" s="43">
        <v>1</v>
      </c>
      <c r="H13" s="43">
        <v>4</v>
      </c>
      <c r="I13" s="43">
        <v>6</v>
      </c>
      <c r="J13" s="43">
        <v>3</v>
      </c>
      <c r="K13" s="43">
        <v>5</v>
      </c>
      <c r="L13" s="43">
        <v>16</v>
      </c>
      <c r="M13" s="43">
        <f t="shared" si="1"/>
        <v>36</v>
      </c>
      <c r="N13" s="47">
        <f t="shared" si="2"/>
        <v>3.1944444444444446</v>
      </c>
      <c r="O13" s="47">
        <f t="shared" si="3"/>
        <v>0.9521742500556998</v>
      </c>
      <c r="P13" s="43">
        <v>0</v>
      </c>
      <c r="Q13" s="43">
        <v>0</v>
      </c>
    </row>
    <row r="14" spans="1:17" ht="21" customHeight="1">
      <c r="A14" s="45" t="s">
        <v>480</v>
      </c>
      <c r="B14" s="48" t="s">
        <v>481</v>
      </c>
      <c r="C14" s="43">
        <v>1</v>
      </c>
      <c r="D14" s="46">
        <f t="shared" si="0"/>
        <v>91</v>
      </c>
      <c r="E14" s="43">
        <v>4</v>
      </c>
      <c r="F14" s="43">
        <v>1</v>
      </c>
      <c r="G14" s="43">
        <v>0</v>
      </c>
      <c r="H14" s="43">
        <v>5</v>
      </c>
      <c r="I14" s="43">
        <v>12</v>
      </c>
      <c r="J14" s="43">
        <v>46</v>
      </c>
      <c r="K14" s="43">
        <v>18</v>
      </c>
      <c r="L14" s="43">
        <v>5</v>
      </c>
      <c r="M14" s="43">
        <f t="shared" si="1"/>
        <v>91</v>
      </c>
      <c r="N14" s="47">
        <f t="shared" si="2"/>
        <v>2.879120879120879</v>
      </c>
      <c r="O14" s="47">
        <f t="shared" si="3"/>
        <v>0.7856566489272674</v>
      </c>
      <c r="P14" s="43">
        <v>0</v>
      </c>
      <c r="Q14" s="43">
        <v>0</v>
      </c>
    </row>
    <row r="15" spans="1:17" ht="21" customHeight="1">
      <c r="A15" s="45" t="s">
        <v>398</v>
      </c>
      <c r="B15" s="48" t="s">
        <v>408</v>
      </c>
      <c r="C15" s="43">
        <v>1</v>
      </c>
      <c r="D15" s="46">
        <f t="shared" si="0"/>
        <v>70</v>
      </c>
      <c r="E15" s="43">
        <v>3</v>
      </c>
      <c r="F15" s="43">
        <v>18</v>
      </c>
      <c r="G15" s="43">
        <v>3</v>
      </c>
      <c r="H15" s="43">
        <v>4</v>
      </c>
      <c r="I15" s="43">
        <v>3</v>
      </c>
      <c r="J15" s="43">
        <v>10</v>
      </c>
      <c r="K15" s="43">
        <v>2</v>
      </c>
      <c r="L15" s="43">
        <v>27</v>
      </c>
      <c r="M15" s="43">
        <f t="shared" si="1"/>
        <v>70</v>
      </c>
      <c r="N15" s="47">
        <f t="shared" si="2"/>
        <v>2.6142857142857143</v>
      </c>
      <c r="O15" s="47">
        <f t="shared" si="3"/>
        <v>1.350056688152201</v>
      </c>
      <c r="P15" s="43">
        <v>0</v>
      </c>
      <c r="Q15" s="43">
        <v>0</v>
      </c>
    </row>
    <row r="16" spans="1:17" ht="21" customHeight="1">
      <c r="A16" s="45" t="s">
        <v>82</v>
      </c>
      <c r="B16" s="48" t="s">
        <v>83</v>
      </c>
      <c r="C16" s="43">
        <v>1</v>
      </c>
      <c r="D16" s="46">
        <f t="shared" si="0"/>
        <v>38</v>
      </c>
      <c r="E16" s="43">
        <v>0</v>
      </c>
      <c r="F16" s="43">
        <v>2</v>
      </c>
      <c r="G16" s="43">
        <v>0</v>
      </c>
      <c r="H16" s="43">
        <v>5</v>
      </c>
      <c r="I16" s="43">
        <v>13</v>
      </c>
      <c r="J16" s="43">
        <v>4</v>
      </c>
      <c r="K16" s="43">
        <v>6</v>
      </c>
      <c r="L16" s="43">
        <v>8</v>
      </c>
      <c r="M16" s="43">
        <f t="shared" si="1"/>
        <v>38</v>
      </c>
      <c r="N16" s="47">
        <f t="shared" si="2"/>
        <v>2.8815789473684212</v>
      </c>
      <c r="O16" s="47">
        <f t="shared" si="3"/>
        <v>0.8146214048507426</v>
      </c>
      <c r="P16" s="43">
        <v>0</v>
      </c>
      <c r="Q16" s="43">
        <v>0</v>
      </c>
    </row>
    <row r="17" spans="1:17" ht="21" customHeight="1">
      <c r="A17" s="76" t="s">
        <v>11</v>
      </c>
      <c r="B17" s="76"/>
      <c r="C17" s="76"/>
      <c r="D17" s="39">
        <f>SUM(D4:D16)</f>
        <v>2541</v>
      </c>
      <c r="E17" s="39">
        <f aca="true" t="shared" si="4" ref="E17:M17">SUM(E4:E16)</f>
        <v>201</v>
      </c>
      <c r="F17" s="39">
        <f t="shared" si="4"/>
        <v>294</v>
      </c>
      <c r="G17" s="39">
        <f t="shared" si="4"/>
        <v>260</v>
      </c>
      <c r="H17" s="39">
        <f t="shared" si="4"/>
        <v>370</v>
      </c>
      <c r="I17" s="39">
        <f t="shared" si="4"/>
        <v>331</v>
      </c>
      <c r="J17" s="39">
        <f t="shared" si="4"/>
        <v>417</v>
      </c>
      <c r="K17" s="39">
        <f t="shared" si="4"/>
        <v>309</v>
      </c>
      <c r="L17" s="39">
        <f t="shared" si="4"/>
        <v>338</v>
      </c>
      <c r="M17" s="39">
        <f t="shared" si="4"/>
        <v>2520</v>
      </c>
      <c r="N17" s="77">
        <f>(1*F17+1.5*G17+2*H17+2.5*I17+3*J17+3.5*K17+4*L17)/M17</f>
        <v>2.3555555555555556</v>
      </c>
      <c r="O17" s="77">
        <f>SQRT((E17*0^2+F17*1^2+G17*1.5^2+H17*2^2+I17*2.5^2+J17*3^2+K17*3.5^2+L17*4^2)/M17-N17^2)</f>
        <v>1.1600872678966019</v>
      </c>
      <c r="P17" s="39">
        <f>SUM(P4:P16)</f>
        <v>5</v>
      </c>
      <c r="Q17" s="39">
        <f>SUM(Q4:Q16)</f>
        <v>16</v>
      </c>
    </row>
    <row r="18" spans="1:17" ht="21" customHeight="1">
      <c r="A18" s="76" t="s">
        <v>12</v>
      </c>
      <c r="B18" s="76"/>
      <c r="C18" s="76"/>
      <c r="D18" s="40">
        <f>D17*100/$D$17</f>
        <v>100</v>
      </c>
      <c r="E18" s="40">
        <f aca="true" t="shared" si="5" ref="E18:M18">E17*100/$D$17</f>
        <v>7.910271546635183</v>
      </c>
      <c r="F18" s="40">
        <f t="shared" si="5"/>
        <v>11.570247933884298</v>
      </c>
      <c r="G18" s="40">
        <f t="shared" si="5"/>
        <v>10.232192050373868</v>
      </c>
      <c r="H18" s="40">
        <f t="shared" si="5"/>
        <v>14.561196379378197</v>
      </c>
      <c r="I18" s="40">
        <f t="shared" si="5"/>
        <v>13.026367571822117</v>
      </c>
      <c r="J18" s="40">
        <f t="shared" si="5"/>
        <v>16.41086186540732</v>
      </c>
      <c r="K18" s="40">
        <f t="shared" si="5"/>
        <v>12.160566706021251</v>
      </c>
      <c r="L18" s="40">
        <f t="shared" si="5"/>
        <v>13.30184966548603</v>
      </c>
      <c r="M18" s="40">
        <f t="shared" si="5"/>
        <v>99.17355371900827</v>
      </c>
      <c r="N18" s="78"/>
      <c r="O18" s="78"/>
      <c r="P18" s="40">
        <f>P17*100/$D$17</f>
        <v>0.19677292404565133</v>
      </c>
      <c r="Q18" s="40">
        <f>Q17*100/$D$17</f>
        <v>0.6296733569460842</v>
      </c>
    </row>
    <row r="19" spans="3:17" ht="21" customHeight="1"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21" customHeight="1">
      <c r="A20" s="35"/>
      <c r="B20" s="36" t="s">
        <v>511</v>
      </c>
      <c r="C20" s="6"/>
      <c r="D20" s="3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8"/>
    </row>
    <row r="21" spans="1:17" ht="21" customHeight="1">
      <c r="A21" s="72" t="s">
        <v>0</v>
      </c>
      <c r="B21" s="72" t="s">
        <v>1</v>
      </c>
      <c r="C21" s="72" t="s">
        <v>216</v>
      </c>
      <c r="D21" s="57" t="s">
        <v>217</v>
      </c>
      <c r="E21" s="67" t="s">
        <v>218</v>
      </c>
      <c r="F21" s="68"/>
      <c r="G21" s="68"/>
      <c r="H21" s="68"/>
      <c r="I21" s="68"/>
      <c r="J21" s="68"/>
      <c r="K21" s="68"/>
      <c r="L21" s="69"/>
      <c r="M21" s="72" t="s">
        <v>219</v>
      </c>
      <c r="N21" s="72" t="s">
        <v>6</v>
      </c>
      <c r="O21" s="72" t="s">
        <v>7</v>
      </c>
      <c r="P21" s="73" t="s">
        <v>220</v>
      </c>
      <c r="Q21" s="73"/>
    </row>
    <row r="22" spans="1:17" ht="21" customHeight="1">
      <c r="A22" s="72"/>
      <c r="B22" s="72"/>
      <c r="C22" s="72"/>
      <c r="D22" s="57"/>
      <c r="E22" s="2">
        <v>0</v>
      </c>
      <c r="F22" s="2">
        <v>1</v>
      </c>
      <c r="G22" s="2">
        <v>1.5</v>
      </c>
      <c r="H22" s="2">
        <v>2</v>
      </c>
      <c r="I22" s="2">
        <v>2.5</v>
      </c>
      <c r="J22" s="2">
        <v>3</v>
      </c>
      <c r="K22" s="2">
        <v>3.5</v>
      </c>
      <c r="L22" s="2">
        <v>4</v>
      </c>
      <c r="M22" s="72"/>
      <c r="N22" s="72"/>
      <c r="O22" s="72"/>
      <c r="P22" s="2" t="s">
        <v>9</v>
      </c>
      <c r="Q22" s="5" t="s">
        <v>10</v>
      </c>
    </row>
    <row r="23" spans="1:17" ht="21" customHeight="1">
      <c r="A23" s="45" t="s">
        <v>223</v>
      </c>
      <c r="B23" s="48" t="s">
        <v>21</v>
      </c>
      <c r="C23" s="43">
        <v>3</v>
      </c>
      <c r="D23" s="46">
        <f aca="true" t="shared" si="6" ref="D23:D37">SUM(P23:Q23,E23:L23)</f>
        <v>430</v>
      </c>
      <c r="E23" s="43">
        <v>7</v>
      </c>
      <c r="F23" s="43">
        <v>64</v>
      </c>
      <c r="G23" s="43">
        <v>69</v>
      </c>
      <c r="H23" s="43">
        <v>94</v>
      </c>
      <c r="I23" s="43">
        <v>51</v>
      </c>
      <c r="J23" s="43">
        <v>64</v>
      </c>
      <c r="K23" s="43">
        <v>38</v>
      </c>
      <c r="L23" s="43">
        <v>41</v>
      </c>
      <c r="M23" s="43">
        <f aca="true" t="shared" si="7" ref="M23:M37">SUM(E23:L23)</f>
        <v>428</v>
      </c>
      <c r="N23" s="47">
        <f aca="true" t="shared" si="8" ref="N23:N37">(1*F23+1.5*G23+2*H23+2.5*I23+3*J23+3.5*K23+4*L23)/M23</f>
        <v>2.2710280373831777</v>
      </c>
      <c r="O23" s="47">
        <f aca="true" t="shared" si="9" ref="O23:O37">SQRT((E23*0^2+F23*1^2+G23*1.5^2+H23*2^2+I23*2.5^2+J23*3^2+K23*3.5^2+L23*4^2)/M23-N23^2)</f>
        <v>0.9716311890003343</v>
      </c>
      <c r="P23" s="43">
        <v>2</v>
      </c>
      <c r="Q23" s="43">
        <v>0</v>
      </c>
    </row>
    <row r="24" spans="1:17" ht="21" customHeight="1">
      <c r="A24" s="45" t="s">
        <v>258</v>
      </c>
      <c r="B24" s="48" t="s">
        <v>268</v>
      </c>
      <c r="C24" s="43">
        <v>3</v>
      </c>
      <c r="D24" s="46">
        <f t="shared" si="6"/>
        <v>385</v>
      </c>
      <c r="E24" s="43">
        <v>19</v>
      </c>
      <c r="F24" s="43">
        <v>59</v>
      </c>
      <c r="G24" s="43">
        <v>50</v>
      </c>
      <c r="H24" s="43">
        <v>65</v>
      </c>
      <c r="I24" s="43">
        <v>61</v>
      </c>
      <c r="J24" s="43">
        <v>44</v>
      </c>
      <c r="K24" s="43">
        <v>33</v>
      </c>
      <c r="L24" s="43">
        <v>51</v>
      </c>
      <c r="M24" s="43">
        <f t="shared" si="7"/>
        <v>382</v>
      </c>
      <c r="N24" s="47">
        <f t="shared" si="8"/>
        <v>2.2722513089005236</v>
      </c>
      <c r="O24" s="47">
        <f t="shared" si="9"/>
        <v>1.0933950487611301</v>
      </c>
      <c r="P24" s="43">
        <v>3</v>
      </c>
      <c r="Q24" s="43">
        <v>0</v>
      </c>
    </row>
    <row r="25" spans="1:17" ht="21" customHeight="1">
      <c r="A25" s="45" t="s">
        <v>298</v>
      </c>
      <c r="B25" s="48" t="s">
        <v>13</v>
      </c>
      <c r="C25" s="43">
        <v>3</v>
      </c>
      <c r="D25" s="46">
        <f t="shared" si="6"/>
        <v>388</v>
      </c>
      <c r="E25" s="43">
        <v>50</v>
      </c>
      <c r="F25" s="43">
        <v>106</v>
      </c>
      <c r="G25" s="43">
        <v>78</v>
      </c>
      <c r="H25" s="43">
        <v>51</v>
      </c>
      <c r="I25" s="43">
        <v>29</v>
      </c>
      <c r="J25" s="43">
        <v>17</v>
      </c>
      <c r="K25" s="43">
        <v>18</v>
      </c>
      <c r="L25" s="43">
        <v>39</v>
      </c>
      <c r="M25" s="43">
        <f t="shared" si="7"/>
        <v>388</v>
      </c>
      <c r="N25" s="47">
        <f t="shared" si="8"/>
        <v>1.7203608247422681</v>
      </c>
      <c r="O25" s="47">
        <f t="shared" si="9"/>
        <v>1.1531100365548135</v>
      </c>
      <c r="P25" s="43">
        <v>0</v>
      </c>
      <c r="Q25" s="43">
        <v>0</v>
      </c>
    </row>
    <row r="26" spans="1:17" ht="21" customHeight="1">
      <c r="A26" s="45" t="s">
        <v>236</v>
      </c>
      <c r="B26" s="45" t="s">
        <v>22</v>
      </c>
      <c r="C26" s="43">
        <v>2</v>
      </c>
      <c r="D26" s="46">
        <f t="shared" si="6"/>
        <v>222</v>
      </c>
      <c r="E26" s="43">
        <v>1</v>
      </c>
      <c r="F26" s="43">
        <v>29</v>
      </c>
      <c r="G26" s="43">
        <v>40</v>
      </c>
      <c r="H26" s="43">
        <v>43</v>
      </c>
      <c r="I26" s="43">
        <v>36</v>
      </c>
      <c r="J26" s="43">
        <v>29</v>
      </c>
      <c r="K26" s="43">
        <v>17</v>
      </c>
      <c r="L26" s="43">
        <v>27</v>
      </c>
      <c r="M26" s="43">
        <f t="shared" si="7"/>
        <v>222</v>
      </c>
      <c r="N26" s="47">
        <f t="shared" si="8"/>
        <v>2.34009009009009</v>
      </c>
      <c r="O26" s="47">
        <f t="shared" si="9"/>
        <v>0.9528837176020815</v>
      </c>
      <c r="P26" s="43">
        <v>0</v>
      </c>
      <c r="Q26" s="43">
        <v>0</v>
      </c>
    </row>
    <row r="27" spans="1:17" ht="21" customHeight="1">
      <c r="A27" s="45" t="s">
        <v>277</v>
      </c>
      <c r="B27" s="48" t="s">
        <v>288</v>
      </c>
      <c r="C27" s="43">
        <v>3</v>
      </c>
      <c r="D27" s="46">
        <f t="shared" si="6"/>
        <v>204</v>
      </c>
      <c r="E27" s="43">
        <v>1</v>
      </c>
      <c r="F27" s="43">
        <v>17</v>
      </c>
      <c r="G27" s="43">
        <v>38</v>
      </c>
      <c r="H27" s="43">
        <v>38</v>
      </c>
      <c r="I27" s="43">
        <v>37</v>
      </c>
      <c r="J27" s="43">
        <v>24</v>
      </c>
      <c r="K27" s="43">
        <v>18</v>
      </c>
      <c r="L27" s="43">
        <v>31</v>
      </c>
      <c r="M27" s="43">
        <f t="shared" si="7"/>
        <v>204</v>
      </c>
      <c r="N27" s="47">
        <f t="shared" si="8"/>
        <v>2.4583333333333335</v>
      </c>
      <c r="O27" s="47">
        <f t="shared" si="9"/>
        <v>0.9533116513371493</v>
      </c>
      <c r="P27" s="43">
        <v>0</v>
      </c>
      <c r="Q27" s="43">
        <v>0</v>
      </c>
    </row>
    <row r="28" spans="1:17" ht="21" customHeight="1">
      <c r="A28" s="45" t="s">
        <v>307</v>
      </c>
      <c r="B28" s="48" t="s">
        <v>36</v>
      </c>
      <c r="C28" s="43">
        <v>3</v>
      </c>
      <c r="D28" s="46">
        <f t="shared" si="6"/>
        <v>196</v>
      </c>
      <c r="E28" s="43">
        <v>0</v>
      </c>
      <c r="F28" s="43">
        <v>1</v>
      </c>
      <c r="G28" s="43">
        <v>5</v>
      </c>
      <c r="H28" s="43">
        <v>33</v>
      </c>
      <c r="I28" s="43">
        <v>45</v>
      </c>
      <c r="J28" s="43">
        <v>32</v>
      </c>
      <c r="K28" s="43">
        <v>22</v>
      </c>
      <c r="L28" s="43">
        <v>58</v>
      </c>
      <c r="M28" s="43">
        <f t="shared" si="7"/>
        <v>196</v>
      </c>
      <c r="N28" s="47">
        <f t="shared" si="8"/>
        <v>3.020408163265306</v>
      </c>
      <c r="O28" s="47">
        <f t="shared" si="9"/>
        <v>0.791918257953623</v>
      </c>
      <c r="P28" s="43">
        <v>0</v>
      </c>
      <c r="Q28" s="43">
        <v>0</v>
      </c>
    </row>
    <row r="29" spans="1:17" ht="21" customHeight="1">
      <c r="A29" s="45" t="s">
        <v>325</v>
      </c>
      <c r="B29" s="48" t="s">
        <v>268</v>
      </c>
      <c r="C29" s="43">
        <v>1</v>
      </c>
      <c r="D29" s="46">
        <f t="shared" si="6"/>
        <v>341</v>
      </c>
      <c r="E29" s="43">
        <v>22</v>
      </c>
      <c r="F29" s="43">
        <v>2</v>
      </c>
      <c r="G29" s="43">
        <v>19</v>
      </c>
      <c r="H29" s="43">
        <v>38</v>
      </c>
      <c r="I29" s="43">
        <v>48</v>
      </c>
      <c r="J29" s="43">
        <v>66</v>
      </c>
      <c r="K29" s="43">
        <v>47</v>
      </c>
      <c r="L29" s="43">
        <v>99</v>
      </c>
      <c r="M29" s="43">
        <f t="shared" si="7"/>
        <v>341</v>
      </c>
      <c r="N29" s="47">
        <f t="shared" si="8"/>
        <v>2.8885630498533725</v>
      </c>
      <c r="O29" s="47">
        <f t="shared" si="9"/>
        <v>1.090165845886722</v>
      </c>
      <c r="P29" s="43">
        <v>0</v>
      </c>
      <c r="Q29" s="43">
        <v>0</v>
      </c>
    </row>
    <row r="30" spans="1:17" ht="21" customHeight="1">
      <c r="A30" s="45" t="s">
        <v>349</v>
      </c>
      <c r="B30" s="48" t="s">
        <v>367</v>
      </c>
      <c r="C30" s="43">
        <v>1</v>
      </c>
      <c r="D30" s="46">
        <f t="shared" si="6"/>
        <v>276</v>
      </c>
      <c r="E30" s="43">
        <v>38</v>
      </c>
      <c r="F30" s="43">
        <v>17</v>
      </c>
      <c r="G30" s="43">
        <v>23</v>
      </c>
      <c r="H30" s="43">
        <v>28</v>
      </c>
      <c r="I30" s="43">
        <v>26</v>
      </c>
      <c r="J30" s="43">
        <v>26</v>
      </c>
      <c r="K30" s="43">
        <v>36</v>
      </c>
      <c r="L30" s="43">
        <v>70</v>
      </c>
      <c r="M30" s="43">
        <f t="shared" si="7"/>
        <v>264</v>
      </c>
      <c r="N30" s="47">
        <f t="shared" si="8"/>
        <v>2.4867424242424243</v>
      </c>
      <c r="O30" s="47">
        <f t="shared" si="9"/>
        <v>1.3840317675742595</v>
      </c>
      <c r="P30" s="43">
        <v>0</v>
      </c>
      <c r="Q30" s="43">
        <v>12</v>
      </c>
    </row>
    <row r="31" spans="1:17" ht="21" customHeight="1">
      <c r="A31" s="45" t="s">
        <v>337</v>
      </c>
      <c r="B31" s="48" t="s">
        <v>288</v>
      </c>
      <c r="C31" s="43">
        <v>2</v>
      </c>
      <c r="D31" s="46">
        <f t="shared" si="6"/>
        <v>138</v>
      </c>
      <c r="E31" s="43">
        <v>2</v>
      </c>
      <c r="F31" s="43">
        <v>14</v>
      </c>
      <c r="G31" s="43">
        <v>11</v>
      </c>
      <c r="H31" s="43">
        <v>30</v>
      </c>
      <c r="I31" s="43">
        <v>14</v>
      </c>
      <c r="J31" s="43">
        <v>24</v>
      </c>
      <c r="K31" s="43">
        <v>19</v>
      </c>
      <c r="L31" s="43">
        <v>24</v>
      </c>
      <c r="M31" s="43">
        <f t="shared" si="7"/>
        <v>138</v>
      </c>
      <c r="N31" s="47">
        <f t="shared" si="8"/>
        <v>2.608695652173913</v>
      </c>
      <c r="O31" s="47">
        <f t="shared" si="9"/>
        <v>1.0067509990256116</v>
      </c>
      <c r="P31" s="43">
        <v>0</v>
      </c>
      <c r="Q31" s="43">
        <v>0</v>
      </c>
    </row>
    <row r="32" spans="1:17" ht="21" customHeight="1">
      <c r="A32" s="45" t="s">
        <v>338</v>
      </c>
      <c r="B32" s="48" t="s">
        <v>344</v>
      </c>
      <c r="C32" s="43">
        <v>1.5</v>
      </c>
      <c r="D32" s="46">
        <f t="shared" si="6"/>
        <v>44</v>
      </c>
      <c r="E32" s="43">
        <v>0</v>
      </c>
      <c r="F32" s="43">
        <v>4</v>
      </c>
      <c r="G32" s="43">
        <v>9</v>
      </c>
      <c r="H32" s="43">
        <v>12</v>
      </c>
      <c r="I32" s="43">
        <v>7</v>
      </c>
      <c r="J32" s="43">
        <v>5</v>
      </c>
      <c r="K32" s="43">
        <v>3</v>
      </c>
      <c r="L32" s="43">
        <v>4</v>
      </c>
      <c r="M32" s="43">
        <f t="shared" si="7"/>
        <v>44</v>
      </c>
      <c r="N32" s="47">
        <f t="shared" si="8"/>
        <v>2.284090909090909</v>
      </c>
      <c r="O32" s="47">
        <f t="shared" si="9"/>
        <v>0.8554486281314035</v>
      </c>
      <c r="P32" s="43">
        <v>0</v>
      </c>
      <c r="Q32" s="43">
        <v>0</v>
      </c>
    </row>
    <row r="33" spans="1:17" ht="21" customHeight="1">
      <c r="A33" s="45" t="s">
        <v>357</v>
      </c>
      <c r="B33" s="48" t="s">
        <v>374</v>
      </c>
      <c r="C33" s="43">
        <v>2</v>
      </c>
      <c r="D33" s="46">
        <f t="shared" si="6"/>
        <v>134</v>
      </c>
      <c r="E33" s="43">
        <v>0</v>
      </c>
      <c r="F33" s="43">
        <v>1</v>
      </c>
      <c r="G33" s="43">
        <v>4</v>
      </c>
      <c r="H33" s="43">
        <v>18</v>
      </c>
      <c r="I33" s="43">
        <v>21</v>
      </c>
      <c r="J33" s="43">
        <v>28</v>
      </c>
      <c r="K33" s="43">
        <v>21</v>
      </c>
      <c r="L33" s="43">
        <v>41</v>
      </c>
      <c r="M33" s="43">
        <f t="shared" si="7"/>
        <v>134</v>
      </c>
      <c r="N33" s="47">
        <f t="shared" si="8"/>
        <v>3.111940298507463</v>
      </c>
      <c r="O33" s="47">
        <f t="shared" si="9"/>
        <v>0.7766215367610564</v>
      </c>
      <c r="P33" s="43">
        <v>0</v>
      </c>
      <c r="Q33" s="43">
        <v>0</v>
      </c>
    </row>
    <row r="34" spans="1:17" ht="21" customHeight="1">
      <c r="A34" s="45" t="s">
        <v>358</v>
      </c>
      <c r="B34" s="48" t="s">
        <v>375</v>
      </c>
      <c r="C34" s="43">
        <v>1.5</v>
      </c>
      <c r="D34" s="46">
        <f t="shared" si="6"/>
        <v>36</v>
      </c>
      <c r="E34" s="43">
        <v>4</v>
      </c>
      <c r="F34" s="43">
        <v>3</v>
      </c>
      <c r="G34" s="43">
        <v>0</v>
      </c>
      <c r="H34" s="43">
        <v>2</v>
      </c>
      <c r="I34" s="43">
        <v>3</v>
      </c>
      <c r="J34" s="43">
        <v>4</v>
      </c>
      <c r="K34" s="43">
        <v>5</v>
      </c>
      <c r="L34" s="43">
        <v>15</v>
      </c>
      <c r="M34" s="43">
        <f t="shared" si="7"/>
        <v>36</v>
      </c>
      <c r="N34" s="47">
        <f t="shared" si="8"/>
        <v>2.888888888888889</v>
      </c>
      <c r="O34" s="47">
        <f t="shared" si="9"/>
        <v>1.3596931389467133</v>
      </c>
      <c r="P34" s="43">
        <v>0</v>
      </c>
      <c r="Q34" s="43">
        <v>0</v>
      </c>
    </row>
    <row r="35" spans="1:17" ht="21" customHeight="1">
      <c r="A35" s="45" t="s">
        <v>399</v>
      </c>
      <c r="B35" s="48" t="s">
        <v>466</v>
      </c>
      <c r="C35" s="43">
        <v>2</v>
      </c>
      <c r="D35" s="46">
        <f t="shared" si="6"/>
        <v>121</v>
      </c>
      <c r="E35" s="43">
        <v>2</v>
      </c>
      <c r="F35" s="43">
        <v>4</v>
      </c>
      <c r="G35" s="43">
        <v>10</v>
      </c>
      <c r="H35" s="43">
        <v>9</v>
      </c>
      <c r="I35" s="43">
        <v>14</v>
      </c>
      <c r="J35" s="43">
        <v>35</v>
      </c>
      <c r="K35" s="43">
        <v>33</v>
      </c>
      <c r="L35" s="43">
        <v>14</v>
      </c>
      <c r="M35" s="43">
        <f t="shared" si="7"/>
        <v>121</v>
      </c>
      <c r="N35" s="47">
        <f t="shared" si="8"/>
        <v>2.8801652892561984</v>
      </c>
      <c r="O35" s="47">
        <f t="shared" si="9"/>
        <v>0.860099920652192</v>
      </c>
      <c r="P35" s="43">
        <v>0</v>
      </c>
      <c r="Q35" s="43">
        <v>0</v>
      </c>
    </row>
    <row r="36" spans="1:17" ht="21" customHeight="1">
      <c r="A36" s="45" t="s">
        <v>400</v>
      </c>
      <c r="B36" s="48" t="s">
        <v>409</v>
      </c>
      <c r="C36" s="43">
        <v>1.5</v>
      </c>
      <c r="D36" s="46">
        <f t="shared" si="6"/>
        <v>29</v>
      </c>
      <c r="E36" s="43">
        <v>1</v>
      </c>
      <c r="F36" s="43">
        <v>3</v>
      </c>
      <c r="G36" s="43">
        <v>5</v>
      </c>
      <c r="H36" s="43">
        <v>1</v>
      </c>
      <c r="I36" s="43">
        <v>14</v>
      </c>
      <c r="J36" s="43">
        <v>4</v>
      </c>
      <c r="K36" s="43">
        <v>1</v>
      </c>
      <c r="L36" s="43">
        <v>0</v>
      </c>
      <c r="M36" s="43">
        <f t="shared" si="7"/>
        <v>29</v>
      </c>
      <c r="N36" s="47">
        <f t="shared" si="8"/>
        <v>2.1724137931034484</v>
      </c>
      <c r="O36" s="47">
        <f t="shared" si="9"/>
        <v>0.7687412692968262</v>
      </c>
      <c r="P36" s="43">
        <v>0</v>
      </c>
      <c r="Q36" s="43">
        <v>0</v>
      </c>
    </row>
    <row r="37" spans="1:17" ht="21" customHeight="1">
      <c r="A37" s="45" t="s">
        <v>441</v>
      </c>
      <c r="B37" s="48" t="s">
        <v>459</v>
      </c>
      <c r="C37" s="43">
        <v>0.5</v>
      </c>
      <c r="D37" s="46">
        <f t="shared" si="6"/>
        <v>87</v>
      </c>
      <c r="E37" s="43">
        <v>3</v>
      </c>
      <c r="F37" s="43">
        <v>9</v>
      </c>
      <c r="G37" s="43">
        <v>13</v>
      </c>
      <c r="H37" s="43">
        <v>24</v>
      </c>
      <c r="I37" s="43">
        <v>19</v>
      </c>
      <c r="J37" s="43">
        <v>17</v>
      </c>
      <c r="K37" s="43">
        <v>2</v>
      </c>
      <c r="L37" s="43">
        <v>0</v>
      </c>
      <c r="M37" s="43">
        <f t="shared" si="7"/>
        <v>87</v>
      </c>
      <c r="N37" s="47">
        <f t="shared" si="8"/>
        <v>2.0919540229885056</v>
      </c>
      <c r="O37" s="47">
        <f t="shared" si="9"/>
        <v>0.7563096110530213</v>
      </c>
      <c r="P37" s="43">
        <v>0</v>
      </c>
      <c r="Q37" s="43">
        <v>0</v>
      </c>
    </row>
    <row r="38" spans="1:17" ht="21" customHeight="1">
      <c r="A38" s="76" t="s">
        <v>11</v>
      </c>
      <c r="B38" s="76"/>
      <c r="C38" s="76"/>
      <c r="D38" s="39">
        <f>SUM(D23:D37)</f>
        <v>3031</v>
      </c>
      <c r="E38" s="39">
        <f aca="true" t="shared" si="10" ref="E38:M38">SUM(E23:E37)</f>
        <v>150</v>
      </c>
      <c r="F38" s="39">
        <f t="shared" si="10"/>
        <v>333</v>
      </c>
      <c r="G38" s="39">
        <f t="shared" si="10"/>
        <v>374</v>
      </c>
      <c r="H38" s="39">
        <f t="shared" si="10"/>
        <v>486</v>
      </c>
      <c r="I38" s="39">
        <f t="shared" si="10"/>
        <v>425</v>
      </c>
      <c r="J38" s="39">
        <f t="shared" si="10"/>
        <v>419</v>
      </c>
      <c r="K38" s="39">
        <f t="shared" si="10"/>
        <v>313</v>
      </c>
      <c r="L38" s="39">
        <f t="shared" si="10"/>
        <v>514</v>
      </c>
      <c r="M38" s="39">
        <f t="shared" si="10"/>
        <v>3014</v>
      </c>
      <c r="N38" s="77">
        <f>(1*F38+1.5*G38+2*H38+2.5*I38+3*J38+3.5*K38+4*L38)/M38</f>
        <v>2.434306569343066</v>
      </c>
      <c r="O38" s="77">
        <f>SQRT((E38*0^2+F38*1^2+G38*1.5^2+H38*2^2+I38*2.5^2+J38*3^2+K38*3.5^2+L38*4^2)/M38-N38^2)</f>
        <v>1.1144661224694208</v>
      </c>
      <c r="P38" s="39">
        <f>SUM(P23:P37)</f>
        <v>5</v>
      </c>
      <c r="Q38" s="39">
        <f>SUM(Q23:Q37)</f>
        <v>12</v>
      </c>
    </row>
    <row r="39" spans="1:17" ht="21" customHeight="1">
      <c r="A39" s="76" t="s">
        <v>12</v>
      </c>
      <c r="B39" s="76"/>
      <c r="C39" s="76"/>
      <c r="D39" s="40">
        <f>D38*100/$D$38</f>
        <v>100</v>
      </c>
      <c r="E39" s="40">
        <f aca="true" t="shared" si="11" ref="E39:M39">E38*100/$D$38</f>
        <v>4.948861761794787</v>
      </c>
      <c r="F39" s="40">
        <f t="shared" si="11"/>
        <v>10.986473111184427</v>
      </c>
      <c r="G39" s="40">
        <f t="shared" si="11"/>
        <v>12.33916199274167</v>
      </c>
      <c r="H39" s="40">
        <f t="shared" si="11"/>
        <v>16.03431210821511</v>
      </c>
      <c r="I39" s="40">
        <f t="shared" si="11"/>
        <v>14.021774991751897</v>
      </c>
      <c r="J39" s="40">
        <f t="shared" si="11"/>
        <v>13.823820521280105</v>
      </c>
      <c r="K39" s="40">
        <f t="shared" si="11"/>
        <v>10.326624876278457</v>
      </c>
      <c r="L39" s="40">
        <f t="shared" si="11"/>
        <v>16.95809963708347</v>
      </c>
      <c r="M39" s="40">
        <f t="shared" si="11"/>
        <v>99.43912900032993</v>
      </c>
      <c r="N39" s="78"/>
      <c r="O39" s="78"/>
      <c r="P39" s="40">
        <f>P38*100/$D$38</f>
        <v>0.16496205872649292</v>
      </c>
      <c r="Q39" s="40">
        <f>Q38*100/$D$38</f>
        <v>0.395908940943583</v>
      </c>
    </row>
    <row r="40" spans="3:17" ht="21" customHeight="1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ht="21" customHeight="1">
      <c r="A41" s="35"/>
      <c r="B41" s="36" t="s">
        <v>503</v>
      </c>
      <c r="C41" s="6"/>
      <c r="D41" s="3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8"/>
    </row>
    <row r="42" spans="1:17" ht="21" customHeight="1">
      <c r="A42" s="72" t="s">
        <v>0</v>
      </c>
      <c r="B42" s="72" t="s">
        <v>1</v>
      </c>
      <c r="C42" s="72" t="s">
        <v>216</v>
      </c>
      <c r="D42" s="57" t="s">
        <v>217</v>
      </c>
      <c r="E42" s="67" t="s">
        <v>218</v>
      </c>
      <c r="F42" s="68"/>
      <c r="G42" s="68"/>
      <c r="H42" s="68"/>
      <c r="I42" s="68"/>
      <c r="J42" s="68"/>
      <c r="K42" s="68"/>
      <c r="L42" s="69"/>
      <c r="M42" s="72" t="s">
        <v>219</v>
      </c>
      <c r="N42" s="72" t="s">
        <v>6</v>
      </c>
      <c r="O42" s="72" t="s">
        <v>7</v>
      </c>
      <c r="P42" s="73" t="s">
        <v>220</v>
      </c>
      <c r="Q42" s="73"/>
    </row>
    <row r="43" spans="1:17" ht="21" customHeight="1">
      <c r="A43" s="72"/>
      <c r="B43" s="72"/>
      <c r="C43" s="72"/>
      <c r="D43" s="57"/>
      <c r="E43" s="2">
        <v>0</v>
      </c>
      <c r="F43" s="2">
        <v>1</v>
      </c>
      <c r="G43" s="2">
        <v>1.5</v>
      </c>
      <c r="H43" s="2">
        <v>2</v>
      </c>
      <c r="I43" s="2">
        <v>2.5</v>
      </c>
      <c r="J43" s="2">
        <v>3</v>
      </c>
      <c r="K43" s="2">
        <v>3.5</v>
      </c>
      <c r="L43" s="2">
        <v>4</v>
      </c>
      <c r="M43" s="72"/>
      <c r="N43" s="72"/>
      <c r="O43" s="72"/>
      <c r="P43" s="2" t="s">
        <v>9</v>
      </c>
      <c r="Q43" s="5" t="s">
        <v>10</v>
      </c>
    </row>
    <row r="44" spans="1:17" ht="21" customHeight="1">
      <c r="A44" s="45" t="s">
        <v>224</v>
      </c>
      <c r="B44" s="48" t="s">
        <v>24</v>
      </c>
      <c r="C44" s="43">
        <v>3</v>
      </c>
      <c r="D44" s="46">
        <f aca="true" t="shared" si="12" ref="D44:D60">SUM(P44:Q44,E44:L44)</f>
        <v>429</v>
      </c>
      <c r="E44" s="43">
        <v>1</v>
      </c>
      <c r="F44" s="43">
        <v>25</v>
      </c>
      <c r="G44" s="43">
        <v>34</v>
      </c>
      <c r="H44" s="43">
        <v>59</v>
      </c>
      <c r="I44" s="43">
        <v>69</v>
      </c>
      <c r="J44" s="43">
        <v>90</v>
      </c>
      <c r="K44" s="43">
        <v>72</v>
      </c>
      <c r="L44" s="43">
        <v>79</v>
      </c>
      <c r="M44" s="43">
        <f aca="true" t="shared" si="13" ref="M44:M60">SUM(E44:L44)</f>
        <v>429</v>
      </c>
      <c r="N44" s="47">
        <f aca="true" t="shared" si="14" ref="N44:N60">(1*F44+1.5*G44+2*H44+2.5*I44+3*J44+3.5*K44+4*L44)/M44</f>
        <v>2.8076923076923075</v>
      </c>
      <c r="O44" s="47">
        <f aca="true" t="shared" si="15" ref="O44:O60">SQRT((E44*0^2+F44*1^2+G44*1.5^2+H44*2^2+I44*2.5^2+J44*3^2+K44*3.5^2+L44*4^2)/M44-N44^2)</f>
        <v>0.8940161283368315</v>
      </c>
      <c r="P44" s="43">
        <v>0</v>
      </c>
      <c r="Q44" s="43">
        <v>0</v>
      </c>
    </row>
    <row r="45" spans="1:17" ht="21" customHeight="1">
      <c r="A45" s="45" t="s">
        <v>259</v>
      </c>
      <c r="B45" s="48" t="s">
        <v>25</v>
      </c>
      <c r="C45" s="43">
        <v>2</v>
      </c>
      <c r="D45" s="46">
        <f t="shared" si="12"/>
        <v>387</v>
      </c>
      <c r="E45" s="43">
        <v>47</v>
      </c>
      <c r="F45" s="43">
        <v>25</v>
      </c>
      <c r="G45" s="43">
        <v>41</v>
      </c>
      <c r="H45" s="43">
        <v>46</v>
      </c>
      <c r="I45" s="43">
        <v>71</v>
      </c>
      <c r="J45" s="43">
        <v>62</v>
      </c>
      <c r="K45" s="43">
        <v>43</v>
      </c>
      <c r="L45" s="43">
        <v>52</v>
      </c>
      <c r="M45" s="43">
        <f t="shared" si="13"/>
        <v>387</v>
      </c>
      <c r="N45" s="47">
        <f t="shared" si="14"/>
        <v>2.3268733850129197</v>
      </c>
      <c r="O45" s="47">
        <f t="shared" si="15"/>
        <v>1.2097798257793453</v>
      </c>
      <c r="P45" s="43">
        <v>0</v>
      </c>
      <c r="Q45" s="43">
        <v>0</v>
      </c>
    </row>
    <row r="46" spans="1:17" ht="21" customHeight="1">
      <c r="A46" s="45" t="s">
        <v>299</v>
      </c>
      <c r="B46" s="48" t="s">
        <v>316</v>
      </c>
      <c r="C46" s="43">
        <v>2</v>
      </c>
      <c r="D46" s="46">
        <f t="shared" si="12"/>
        <v>388</v>
      </c>
      <c r="E46" s="43">
        <v>11</v>
      </c>
      <c r="F46" s="43">
        <v>46</v>
      </c>
      <c r="G46" s="43">
        <v>81</v>
      </c>
      <c r="H46" s="43">
        <v>98</v>
      </c>
      <c r="I46" s="43">
        <v>57</v>
      </c>
      <c r="J46" s="43">
        <v>36</v>
      </c>
      <c r="K46" s="43">
        <v>17</v>
      </c>
      <c r="L46" s="43">
        <v>40</v>
      </c>
      <c r="M46" s="43">
        <f t="shared" si="13"/>
        <v>386</v>
      </c>
      <c r="N46" s="47">
        <f t="shared" si="14"/>
        <v>2.1593264248704664</v>
      </c>
      <c r="O46" s="47">
        <f t="shared" si="15"/>
        <v>0.950799261366833</v>
      </c>
      <c r="P46" s="43">
        <v>1</v>
      </c>
      <c r="Q46" s="43">
        <v>1</v>
      </c>
    </row>
    <row r="47" spans="1:17" ht="21" customHeight="1">
      <c r="A47" s="45" t="s">
        <v>278</v>
      </c>
      <c r="B47" s="48" t="s">
        <v>289</v>
      </c>
      <c r="C47" s="43">
        <v>1</v>
      </c>
      <c r="D47" s="46">
        <f t="shared" si="12"/>
        <v>207</v>
      </c>
      <c r="E47" s="43">
        <v>0</v>
      </c>
      <c r="F47" s="43">
        <v>21</v>
      </c>
      <c r="G47" s="43">
        <v>14</v>
      </c>
      <c r="H47" s="43">
        <v>12</v>
      </c>
      <c r="I47" s="43">
        <v>13</v>
      </c>
      <c r="J47" s="43">
        <v>16</v>
      </c>
      <c r="K47" s="43">
        <v>16</v>
      </c>
      <c r="L47" s="43">
        <v>115</v>
      </c>
      <c r="M47" s="43">
        <f t="shared" si="13"/>
        <v>207</v>
      </c>
      <c r="N47" s="47">
        <f t="shared" si="14"/>
        <v>3.2004830917874396</v>
      </c>
      <c r="O47" s="47">
        <f t="shared" si="15"/>
        <v>1.0799667907106145</v>
      </c>
      <c r="P47" s="43">
        <v>0</v>
      </c>
      <c r="Q47" s="43">
        <v>0</v>
      </c>
    </row>
    <row r="48" spans="1:17" ht="21" customHeight="1">
      <c r="A48" s="45" t="s">
        <v>308</v>
      </c>
      <c r="B48" s="48" t="s">
        <v>417</v>
      </c>
      <c r="C48" s="43">
        <v>1</v>
      </c>
      <c r="D48" s="46">
        <f t="shared" si="12"/>
        <v>196</v>
      </c>
      <c r="E48" s="43">
        <v>0</v>
      </c>
      <c r="F48" s="43">
        <v>11</v>
      </c>
      <c r="G48" s="43">
        <v>18</v>
      </c>
      <c r="H48" s="43">
        <v>23</v>
      </c>
      <c r="I48" s="43">
        <v>35</v>
      </c>
      <c r="J48" s="43">
        <v>44</v>
      </c>
      <c r="K48" s="43">
        <v>23</v>
      </c>
      <c r="L48" s="43">
        <v>42</v>
      </c>
      <c r="M48" s="43">
        <f t="shared" si="13"/>
        <v>196</v>
      </c>
      <c r="N48" s="47">
        <f t="shared" si="14"/>
        <v>2.816326530612245</v>
      </c>
      <c r="O48" s="47">
        <f t="shared" si="15"/>
        <v>0.8961019755142916</v>
      </c>
      <c r="P48" s="43">
        <v>0</v>
      </c>
      <c r="Q48" s="43">
        <v>0</v>
      </c>
    </row>
    <row r="49" spans="1:17" ht="21" customHeight="1">
      <c r="A49" s="45" t="s">
        <v>326</v>
      </c>
      <c r="B49" s="48" t="s">
        <v>316</v>
      </c>
      <c r="C49" s="43">
        <v>1.5</v>
      </c>
      <c r="D49" s="46">
        <f t="shared" si="12"/>
        <v>340</v>
      </c>
      <c r="E49" s="43">
        <v>28</v>
      </c>
      <c r="F49" s="43">
        <v>19</v>
      </c>
      <c r="G49" s="43">
        <v>10</v>
      </c>
      <c r="H49" s="43">
        <v>38</v>
      </c>
      <c r="I49" s="43">
        <v>40</v>
      </c>
      <c r="J49" s="43">
        <v>85</v>
      </c>
      <c r="K49" s="43">
        <v>56</v>
      </c>
      <c r="L49" s="43">
        <v>63</v>
      </c>
      <c r="M49" s="43">
        <f t="shared" si="13"/>
        <v>339</v>
      </c>
      <c r="N49" s="47">
        <f t="shared" si="14"/>
        <v>2.6932153392330385</v>
      </c>
      <c r="O49" s="47">
        <f t="shared" si="15"/>
        <v>1.1439134753882116</v>
      </c>
      <c r="P49" s="43">
        <v>1</v>
      </c>
      <c r="Q49" s="43">
        <v>0</v>
      </c>
    </row>
    <row r="50" spans="1:17" ht="21" customHeight="1">
      <c r="A50" s="45" t="s">
        <v>327</v>
      </c>
      <c r="B50" s="48" t="s">
        <v>336</v>
      </c>
      <c r="C50" s="43">
        <v>1.5</v>
      </c>
      <c r="D50" s="46">
        <f t="shared" si="12"/>
        <v>343</v>
      </c>
      <c r="E50" s="43">
        <v>7</v>
      </c>
      <c r="F50" s="43">
        <v>16</v>
      </c>
      <c r="G50" s="43">
        <v>14</v>
      </c>
      <c r="H50" s="43">
        <v>35</v>
      </c>
      <c r="I50" s="43">
        <v>35</v>
      </c>
      <c r="J50" s="43">
        <v>44</v>
      </c>
      <c r="K50" s="43">
        <v>73</v>
      </c>
      <c r="L50" s="43">
        <v>119</v>
      </c>
      <c r="M50" s="43">
        <f t="shared" si="13"/>
        <v>343</v>
      </c>
      <c r="N50" s="47">
        <f t="shared" si="14"/>
        <v>3.0845481049562684</v>
      </c>
      <c r="O50" s="47">
        <f t="shared" si="15"/>
        <v>0.991285799512759</v>
      </c>
      <c r="P50" s="43">
        <v>0</v>
      </c>
      <c r="Q50" s="43">
        <v>0</v>
      </c>
    </row>
    <row r="51" spans="1:17" ht="21" customHeight="1">
      <c r="A51" s="45" t="s">
        <v>439</v>
      </c>
      <c r="B51" s="48" t="s">
        <v>377</v>
      </c>
      <c r="C51" s="43">
        <v>1</v>
      </c>
      <c r="D51" s="46">
        <f t="shared" si="12"/>
        <v>138</v>
      </c>
      <c r="E51" s="43">
        <v>0</v>
      </c>
      <c r="F51" s="43">
        <v>0</v>
      </c>
      <c r="G51" s="43">
        <v>1</v>
      </c>
      <c r="H51" s="43">
        <v>1</v>
      </c>
      <c r="I51" s="43">
        <v>6</v>
      </c>
      <c r="J51" s="43">
        <v>15</v>
      </c>
      <c r="K51" s="43">
        <v>33</v>
      </c>
      <c r="L51" s="43">
        <v>82</v>
      </c>
      <c r="M51" s="43">
        <f t="shared" si="13"/>
        <v>138</v>
      </c>
      <c r="N51" s="47">
        <f t="shared" si="14"/>
        <v>3.6739130434782608</v>
      </c>
      <c r="O51" s="47">
        <f t="shared" si="15"/>
        <v>0.4839907095506252</v>
      </c>
      <c r="P51" s="43">
        <v>0</v>
      </c>
      <c r="Q51" s="43">
        <v>0</v>
      </c>
    </row>
    <row r="52" spans="1:17" ht="21" customHeight="1">
      <c r="A52" s="45" t="s">
        <v>339</v>
      </c>
      <c r="B52" s="48" t="s">
        <v>345</v>
      </c>
      <c r="C52" s="43">
        <v>1.5</v>
      </c>
      <c r="D52" s="46">
        <f t="shared" si="12"/>
        <v>138</v>
      </c>
      <c r="E52" s="43">
        <v>0</v>
      </c>
      <c r="F52" s="43">
        <v>7</v>
      </c>
      <c r="G52" s="43">
        <v>13</v>
      </c>
      <c r="H52" s="43">
        <v>21</v>
      </c>
      <c r="I52" s="43">
        <v>31</v>
      </c>
      <c r="J52" s="43">
        <v>21</v>
      </c>
      <c r="K52" s="43">
        <v>21</v>
      </c>
      <c r="L52" s="43">
        <v>24</v>
      </c>
      <c r="M52" s="43">
        <f t="shared" si="13"/>
        <v>138</v>
      </c>
      <c r="N52" s="47">
        <f t="shared" si="14"/>
        <v>2.7427536231884058</v>
      </c>
      <c r="O52" s="47">
        <f t="shared" si="15"/>
        <v>0.8769089058468611</v>
      </c>
      <c r="P52" s="43">
        <v>0</v>
      </c>
      <c r="Q52" s="43">
        <v>0</v>
      </c>
    </row>
    <row r="53" spans="1:17" ht="21" customHeight="1">
      <c r="A53" s="45" t="s">
        <v>360</v>
      </c>
      <c r="B53" s="48" t="s">
        <v>377</v>
      </c>
      <c r="C53" s="43">
        <v>3</v>
      </c>
      <c r="D53" s="46">
        <f t="shared" si="12"/>
        <v>134</v>
      </c>
      <c r="E53" s="43">
        <v>0</v>
      </c>
      <c r="F53" s="43">
        <v>0</v>
      </c>
      <c r="G53" s="43">
        <v>1</v>
      </c>
      <c r="H53" s="43">
        <v>7</v>
      </c>
      <c r="I53" s="43">
        <v>34</v>
      </c>
      <c r="J53" s="43">
        <v>69</v>
      </c>
      <c r="K53" s="43">
        <v>15</v>
      </c>
      <c r="L53" s="43">
        <v>8</v>
      </c>
      <c r="M53" s="43">
        <f t="shared" si="13"/>
        <v>134</v>
      </c>
      <c r="N53" s="47">
        <f t="shared" si="14"/>
        <v>2.925373134328358</v>
      </c>
      <c r="O53" s="47">
        <f t="shared" si="15"/>
        <v>0.46322789709965667</v>
      </c>
      <c r="P53" s="43">
        <v>0</v>
      </c>
      <c r="Q53" s="43">
        <v>0</v>
      </c>
    </row>
    <row r="54" spans="1:17" ht="21" customHeight="1">
      <c r="A54" s="45" t="s">
        <v>421</v>
      </c>
      <c r="B54" s="48" t="s">
        <v>422</v>
      </c>
      <c r="C54" s="43">
        <v>1.5</v>
      </c>
      <c r="D54" s="46">
        <f t="shared" si="12"/>
        <v>134</v>
      </c>
      <c r="E54" s="43">
        <v>1</v>
      </c>
      <c r="F54" s="43">
        <v>1</v>
      </c>
      <c r="G54" s="43">
        <v>4</v>
      </c>
      <c r="H54" s="43">
        <v>7</v>
      </c>
      <c r="I54" s="43">
        <v>19</v>
      </c>
      <c r="J54" s="43">
        <v>33</v>
      </c>
      <c r="K54" s="43">
        <v>25</v>
      </c>
      <c r="L54" s="43">
        <v>44</v>
      </c>
      <c r="M54" s="43">
        <f t="shared" si="13"/>
        <v>134</v>
      </c>
      <c r="N54" s="47">
        <f t="shared" si="14"/>
        <v>3.216417910447761</v>
      </c>
      <c r="O54" s="47">
        <f t="shared" si="15"/>
        <v>0.7615963233099386</v>
      </c>
      <c r="P54" s="43">
        <v>0</v>
      </c>
      <c r="Q54" s="43">
        <v>0</v>
      </c>
    </row>
    <row r="55" spans="1:17" ht="21" customHeight="1">
      <c r="A55" s="45" t="s">
        <v>361</v>
      </c>
      <c r="B55" s="48" t="s">
        <v>378</v>
      </c>
      <c r="C55" s="43">
        <v>1.5</v>
      </c>
      <c r="D55" s="46">
        <f t="shared" si="12"/>
        <v>134</v>
      </c>
      <c r="E55" s="43">
        <v>1</v>
      </c>
      <c r="F55" s="43">
        <v>3</v>
      </c>
      <c r="G55" s="43">
        <v>5</v>
      </c>
      <c r="H55" s="43">
        <v>18</v>
      </c>
      <c r="I55" s="43">
        <v>31</v>
      </c>
      <c r="J55" s="43">
        <v>45</v>
      </c>
      <c r="K55" s="43">
        <v>25</v>
      </c>
      <c r="L55" s="43">
        <v>4</v>
      </c>
      <c r="M55" s="43">
        <f t="shared" si="13"/>
        <v>132</v>
      </c>
      <c r="N55" s="47">
        <f t="shared" si="14"/>
        <v>2.746212121212121</v>
      </c>
      <c r="O55" s="47">
        <f t="shared" si="15"/>
        <v>0.6727831501500346</v>
      </c>
      <c r="P55" s="43">
        <v>2</v>
      </c>
      <c r="Q55" s="43">
        <v>0</v>
      </c>
    </row>
    <row r="56" spans="1:17" ht="21" customHeight="1">
      <c r="A56" s="45" t="s">
        <v>359</v>
      </c>
      <c r="B56" s="48" t="s">
        <v>376</v>
      </c>
      <c r="C56" s="43">
        <v>1.5</v>
      </c>
      <c r="D56" s="46">
        <f t="shared" si="12"/>
        <v>138</v>
      </c>
      <c r="E56" s="43">
        <v>11</v>
      </c>
      <c r="F56" s="43">
        <v>10</v>
      </c>
      <c r="G56" s="43">
        <v>27</v>
      </c>
      <c r="H56" s="43">
        <v>22</v>
      </c>
      <c r="I56" s="43">
        <v>18</v>
      </c>
      <c r="J56" s="43">
        <v>10</v>
      </c>
      <c r="K56" s="43">
        <v>18</v>
      </c>
      <c r="L56" s="43">
        <v>20</v>
      </c>
      <c r="M56" s="43">
        <f t="shared" si="13"/>
        <v>136</v>
      </c>
      <c r="N56" s="47">
        <f t="shared" si="14"/>
        <v>2.297794117647059</v>
      </c>
      <c r="O56" s="47">
        <f t="shared" si="15"/>
        <v>1.1621776537126016</v>
      </c>
      <c r="P56" s="43">
        <v>2</v>
      </c>
      <c r="Q56" s="43">
        <v>0</v>
      </c>
    </row>
    <row r="57" spans="1:17" ht="21" customHeight="1">
      <c r="A57" s="45" t="s">
        <v>401</v>
      </c>
      <c r="B57" s="48" t="s">
        <v>410</v>
      </c>
      <c r="C57" s="43">
        <v>2</v>
      </c>
      <c r="D57" s="46">
        <f t="shared" si="12"/>
        <v>121</v>
      </c>
      <c r="E57" s="43">
        <v>1</v>
      </c>
      <c r="F57" s="43">
        <v>3</v>
      </c>
      <c r="G57" s="43">
        <v>1</v>
      </c>
      <c r="H57" s="43">
        <v>3</v>
      </c>
      <c r="I57" s="43">
        <v>8</v>
      </c>
      <c r="J57" s="43">
        <v>13</v>
      </c>
      <c r="K57" s="43">
        <v>28</v>
      </c>
      <c r="L57" s="43">
        <v>64</v>
      </c>
      <c r="M57" s="43">
        <f t="shared" si="13"/>
        <v>121</v>
      </c>
      <c r="N57" s="47">
        <f t="shared" si="14"/>
        <v>3.5</v>
      </c>
      <c r="O57" s="47">
        <f t="shared" si="15"/>
        <v>0.7551476239016436</v>
      </c>
      <c r="P57" s="43">
        <v>0</v>
      </c>
      <c r="Q57" s="43">
        <v>0</v>
      </c>
    </row>
    <row r="58" spans="1:17" ht="21" customHeight="1">
      <c r="A58" s="45" t="s">
        <v>442</v>
      </c>
      <c r="B58" s="48" t="s">
        <v>186</v>
      </c>
      <c r="C58" s="43">
        <v>1.5</v>
      </c>
      <c r="D58" s="46">
        <f t="shared" si="12"/>
        <v>121</v>
      </c>
      <c r="E58" s="43">
        <v>3</v>
      </c>
      <c r="F58" s="43">
        <v>9</v>
      </c>
      <c r="G58" s="43">
        <v>11</v>
      </c>
      <c r="H58" s="43">
        <v>43</v>
      </c>
      <c r="I58" s="43">
        <v>31</v>
      </c>
      <c r="J58" s="43">
        <v>20</v>
      </c>
      <c r="K58" s="43">
        <v>2</v>
      </c>
      <c r="L58" s="43">
        <v>1</v>
      </c>
      <c r="M58" s="43">
        <f t="shared" si="13"/>
        <v>120</v>
      </c>
      <c r="N58" s="47">
        <f t="shared" si="14"/>
        <v>2.1666666666666665</v>
      </c>
      <c r="O58" s="47">
        <f t="shared" si="15"/>
        <v>0.6871842709362774</v>
      </c>
      <c r="P58" s="43">
        <v>0</v>
      </c>
      <c r="Q58" s="43">
        <v>1</v>
      </c>
    </row>
    <row r="59" spans="1:17" ht="21" customHeight="1">
      <c r="A59" s="45" t="s">
        <v>402</v>
      </c>
      <c r="B59" s="48" t="s">
        <v>411</v>
      </c>
      <c r="C59" s="43">
        <v>1.5</v>
      </c>
      <c r="D59" s="46">
        <f t="shared" si="12"/>
        <v>121</v>
      </c>
      <c r="E59" s="43">
        <v>6</v>
      </c>
      <c r="F59" s="43">
        <v>33</v>
      </c>
      <c r="G59" s="43">
        <v>20</v>
      </c>
      <c r="H59" s="43">
        <v>32</v>
      </c>
      <c r="I59" s="43">
        <v>15</v>
      </c>
      <c r="J59" s="43">
        <v>7</v>
      </c>
      <c r="K59" s="43">
        <v>1</v>
      </c>
      <c r="L59" s="43">
        <v>1</v>
      </c>
      <c r="M59" s="43">
        <f t="shared" si="13"/>
        <v>115</v>
      </c>
      <c r="N59" s="47">
        <f t="shared" si="14"/>
        <v>1.6782608695652175</v>
      </c>
      <c r="O59" s="47">
        <f t="shared" si="15"/>
        <v>0.7638327393390519</v>
      </c>
      <c r="P59" s="43">
        <v>6</v>
      </c>
      <c r="Q59" s="43">
        <v>0</v>
      </c>
    </row>
    <row r="60" spans="1:17" ht="21" customHeight="1">
      <c r="A60" s="45" t="s">
        <v>403</v>
      </c>
      <c r="B60" s="48" t="s">
        <v>412</v>
      </c>
      <c r="C60" s="43">
        <v>1</v>
      </c>
      <c r="D60" s="46">
        <f t="shared" si="12"/>
        <v>234</v>
      </c>
      <c r="E60" s="43">
        <v>3</v>
      </c>
      <c r="F60" s="43">
        <v>10</v>
      </c>
      <c r="G60" s="43">
        <v>8</v>
      </c>
      <c r="H60" s="43">
        <v>17</v>
      </c>
      <c r="I60" s="43">
        <v>13</v>
      </c>
      <c r="J60" s="43">
        <v>32</v>
      </c>
      <c r="K60" s="43">
        <v>38</v>
      </c>
      <c r="L60" s="43">
        <v>113</v>
      </c>
      <c r="M60" s="43">
        <f t="shared" si="13"/>
        <v>234</v>
      </c>
      <c r="N60" s="47">
        <f t="shared" si="14"/>
        <v>3.2884615384615383</v>
      </c>
      <c r="O60" s="47">
        <f t="shared" si="15"/>
        <v>0.9434407978877122</v>
      </c>
      <c r="P60" s="43">
        <v>0</v>
      </c>
      <c r="Q60" s="43">
        <v>0</v>
      </c>
    </row>
    <row r="61" spans="1:17" ht="21" customHeight="1">
      <c r="A61" s="76" t="s">
        <v>11</v>
      </c>
      <c r="B61" s="76"/>
      <c r="C61" s="76"/>
      <c r="D61" s="39">
        <f>SUM(D45:D60)</f>
        <v>3274</v>
      </c>
      <c r="E61" s="39">
        <f>SUM(E57:E60)</f>
        <v>13</v>
      </c>
      <c r="F61" s="39">
        <f aca="true" t="shared" si="16" ref="F61:M61">SUM(F45:F60)</f>
        <v>214</v>
      </c>
      <c r="G61" s="39">
        <f t="shared" si="16"/>
        <v>269</v>
      </c>
      <c r="H61" s="39">
        <f t="shared" si="16"/>
        <v>423</v>
      </c>
      <c r="I61" s="39">
        <f t="shared" si="16"/>
        <v>457</v>
      </c>
      <c r="J61" s="39">
        <f t="shared" si="16"/>
        <v>552</v>
      </c>
      <c r="K61" s="39">
        <f t="shared" si="16"/>
        <v>434</v>
      </c>
      <c r="L61" s="39">
        <f t="shared" si="16"/>
        <v>792</v>
      </c>
      <c r="M61" s="39">
        <f t="shared" si="16"/>
        <v>3260</v>
      </c>
      <c r="N61" s="77">
        <f>(1*F61+1.5*G61+2*H61+2.5*I61+3*J61+3.5*K61+4*L61)/M61</f>
        <v>2.7450920245398773</v>
      </c>
      <c r="O61" s="77">
        <f>SQRT((E61*0^2+F61*1^2+G61*1.5^2+H61*2^2+I61*2.5^2+J61*3^2+K61*3.5^2+L61*4^2)/M61-N61^2)</f>
        <v>1.0736914524619094</v>
      </c>
      <c r="P61" s="39">
        <f>SUM(P45:P60)</f>
        <v>12</v>
      </c>
      <c r="Q61" s="39">
        <f>SUM(Q45:Q60)</f>
        <v>2</v>
      </c>
    </row>
    <row r="62" spans="1:17" ht="21" customHeight="1">
      <c r="A62" s="76" t="s">
        <v>12</v>
      </c>
      <c r="B62" s="76"/>
      <c r="C62" s="76"/>
      <c r="D62" s="40">
        <f>D61*100/$D$61</f>
        <v>100</v>
      </c>
      <c r="E62" s="40">
        <f aca="true" t="shared" si="17" ref="E62:M62">E61*100/$D$61</f>
        <v>0.39706780696395844</v>
      </c>
      <c r="F62" s="40">
        <f t="shared" si="17"/>
        <v>6.536346976175931</v>
      </c>
      <c r="G62" s="40">
        <f t="shared" si="17"/>
        <v>8.216249236408064</v>
      </c>
      <c r="H62" s="40">
        <f t="shared" si="17"/>
        <v>12.919975565058033</v>
      </c>
      <c r="I62" s="40">
        <f t="shared" si="17"/>
        <v>13.958460598656078</v>
      </c>
      <c r="J62" s="40">
        <f t="shared" si="17"/>
        <v>16.86010995723885</v>
      </c>
      <c r="K62" s="40">
        <f t="shared" si="17"/>
        <v>13.25595601710446</v>
      </c>
      <c r="L62" s="40">
        <f t="shared" si="17"/>
        <v>24.1905925473427</v>
      </c>
      <c r="M62" s="40">
        <f t="shared" si="17"/>
        <v>99.57238851557727</v>
      </c>
      <c r="N62" s="78"/>
      <c r="O62" s="78"/>
      <c r="P62" s="40">
        <f>P61*100/$D$61</f>
        <v>0.3665241295051924</v>
      </c>
      <c r="Q62" s="40">
        <f>Q61*100/$D$61</f>
        <v>0.06108735491753207</v>
      </c>
    </row>
    <row r="63" spans="3:17" ht="21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7" ht="21" customHeight="1">
      <c r="A64" s="35"/>
      <c r="B64" s="36" t="s">
        <v>504</v>
      </c>
      <c r="C64" s="6"/>
      <c r="D64" s="3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38"/>
    </row>
    <row r="65" spans="1:17" ht="21" customHeight="1">
      <c r="A65" s="72" t="s">
        <v>0</v>
      </c>
      <c r="B65" s="72" t="s">
        <v>1</v>
      </c>
      <c r="C65" s="72" t="s">
        <v>216</v>
      </c>
      <c r="D65" s="57" t="s">
        <v>217</v>
      </c>
      <c r="E65" s="67" t="s">
        <v>218</v>
      </c>
      <c r="F65" s="68"/>
      <c r="G65" s="68"/>
      <c r="H65" s="68"/>
      <c r="I65" s="68"/>
      <c r="J65" s="68"/>
      <c r="K65" s="68"/>
      <c r="L65" s="69"/>
      <c r="M65" s="72" t="s">
        <v>219</v>
      </c>
      <c r="N65" s="72" t="s">
        <v>6</v>
      </c>
      <c r="O65" s="72" t="s">
        <v>7</v>
      </c>
      <c r="P65" s="73" t="s">
        <v>220</v>
      </c>
      <c r="Q65" s="73"/>
    </row>
    <row r="66" spans="1:17" ht="21" customHeight="1">
      <c r="A66" s="72"/>
      <c r="B66" s="72"/>
      <c r="C66" s="72"/>
      <c r="D66" s="57"/>
      <c r="E66" s="2">
        <v>0</v>
      </c>
      <c r="F66" s="2">
        <v>1</v>
      </c>
      <c r="G66" s="2">
        <v>1.5</v>
      </c>
      <c r="H66" s="2">
        <v>2</v>
      </c>
      <c r="I66" s="2">
        <v>2.5</v>
      </c>
      <c r="J66" s="2">
        <v>3</v>
      </c>
      <c r="K66" s="2">
        <v>3.5</v>
      </c>
      <c r="L66" s="2">
        <v>4</v>
      </c>
      <c r="M66" s="72"/>
      <c r="N66" s="72"/>
      <c r="O66" s="72"/>
      <c r="P66" s="2" t="s">
        <v>9</v>
      </c>
      <c r="Q66" s="5" t="s">
        <v>10</v>
      </c>
    </row>
    <row r="67" spans="1:17" ht="21" customHeight="1">
      <c r="A67" s="45" t="s">
        <v>415</v>
      </c>
      <c r="B67" s="48" t="s">
        <v>416</v>
      </c>
      <c r="C67" s="43">
        <v>1</v>
      </c>
      <c r="D67" s="46">
        <f aca="true" t="shared" si="18" ref="D67:D85">SUM(P67:Q67,E67:L67)</f>
        <v>77</v>
      </c>
      <c r="E67" s="43">
        <v>2</v>
      </c>
      <c r="F67" s="43">
        <v>10</v>
      </c>
      <c r="G67" s="43">
        <v>4</v>
      </c>
      <c r="H67" s="43">
        <v>13</v>
      </c>
      <c r="I67" s="43">
        <v>13</v>
      </c>
      <c r="J67" s="43">
        <v>15</v>
      </c>
      <c r="K67" s="43">
        <v>10</v>
      </c>
      <c r="L67" s="43">
        <v>10</v>
      </c>
      <c r="M67" s="43">
        <f aca="true" t="shared" si="19" ref="M67:M85">SUM(E67:L67)</f>
        <v>77</v>
      </c>
      <c r="N67" s="47">
        <f aca="true" t="shared" si="20" ref="N67:N85">(1*F67+1.5*G67+2*H67+2.5*I67+3*J67+3.5*K67+4*L67)/M67</f>
        <v>2.5259740259740258</v>
      </c>
      <c r="O67" s="47">
        <f aca="true" t="shared" si="21" ref="O67:O85">SQRT((E67*0^2+F67*1^2+G67*1.5^2+H67*2^2+I67*2.5^2+J67*3^2+K67*3.5^2+L67*4^2)/M67-N67^2)</f>
        <v>1.0093591379956006</v>
      </c>
      <c r="P67" s="43">
        <v>0</v>
      </c>
      <c r="Q67" s="43">
        <v>0</v>
      </c>
    </row>
    <row r="68" spans="1:17" ht="21" customHeight="1">
      <c r="A68" s="45" t="s">
        <v>473</v>
      </c>
      <c r="B68" s="48" t="s">
        <v>419</v>
      </c>
      <c r="C68" s="43">
        <v>1</v>
      </c>
      <c r="D68" s="46">
        <f t="shared" si="18"/>
        <v>114</v>
      </c>
      <c r="E68" s="43">
        <v>1</v>
      </c>
      <c r="F68" s="43">
        <v>2</v>
      </c>
      <c r="G68" s="43">
        <v>8</v>
      </c>
      <c r="H68" s="43">
        <v>22</v>
      </c>
      <c r="I68" s="43">
        <v>18</v>
      </c>
      <c r="J68" s="43">
        <v>13</v>
      </c>
      <c r="K68" s="43">
        <v>12</v>
      </c>
      <c r="L68" s="43">
        <v>37</v>
      </c>
      <c r="M68" s="43">
        <f t="shared" si="19"/>
        <v>113</v>
      </c>
      <c r="N68" s="47">
        <f t="shared" si="20"/>
        <v>2.938053097345133</v>
      </c>
      <c r="O68" s="47">
        <f t="shared" si="21"/>
        <v>0.9457233579366873</v>
      </c>
      <c r="P68" s="43">
        <v>1</v>
      </c>
      <c r="Q68" s="43">
        <v>0</v>
      </c>
    </row>
    <row r="69" spans="1:17" ht="21" customHeight="1">
      <c r="A69" s="45" t="s">
        <v>418</v>
      </c>
      <c r="B69" s="45" t="s">
        <v>468</v>
      </c>
      <c r="C69" s="43">
        <v>1</v>
      </c>
      <c r="D69" s="46">
        <f t="shared" si="18"/>
        <v>83</v>
      </c>
      <c r="E69" s="43">
        <v>2</v>
      </c>
      <c r="F69" s="43">
        <v>6</v>
      </c>
      <c r="G69" s="43">
        <v>8</v>
      </c>
      <c r="H69" s="43">
        <v>12</v>
      </c>
      <c r="I69" s="43">
        <v>10</v>
      </c>
      <c r="J69" s="43">
        <v>17</v>
      </c>
      <c r="K69" s="43">
        <v>8</v>
      </c>
      <c r="L69" s="43">
        <v>20</v>
      </c>
      <c r="M69" s="43">
        <f t="shared" si="19"/>
        <v>83</v>
      </c>
      <c r="N69" s="47">
        <f t="shared" si="20"/>
        <v>2.7228915662650603</v>
      </c>
      <c r="O69" s="47">
        <f t="shared" si="21"/>
        <v>1.0420467927893673</v>
      </c>
      <c r="P69" s="43">
        <v>0</v>
      </c>
      <c r="Q69" s="43">
        <v>0</v>
      </c>
    </row>
    <row r="70" spans="1:17" ht="21" customHeight="1">
      <c r="A70" s="45" t="s">
        <v>225</v>
      </c>
      <c r="B70" s="48" t="s">
        <v>26</v>
      </c>
      <c r="C70" s="43">
        <v>3</v>
      </c>
      <c r="D70" s="46">
        <f t="shared" si="18"/>
        <v>429</v>
      </c>
      <c r="E70" s="43">
        <v>2</v>
      </c>
      <c r="F70" s="43">
        <v>13</v>
      </c>
      <c r="G70" s="43">
        <v>29</v>
      </c>
      <c r="H70" s="43">
        <v>46</v>
      </c>
      <c r="I70" s="43">
        <v>81</v>
      </c>
      <c r="J70" s="43">
        <v>109</v>
      </c>
      <c r="K70" s="43">
        <v>81</v>
      </c>
      <c r="L70" s="43">
        <v>68</v>
      </c>
      <c r="M70" s="43">
        <f t="shared" si="19"/>
        <v>429</v>
      </c>
      <c r="N70" s="47">
        <f t="shared" si="20"/>
        <v>2.875291375291375</v>
      </c>
      <c r="O70" s="47">
        <f t="shared" si="21"/>
        <v>0.8123150154534943</v>
      </c>
      <c r="P70" s="43">
        <v>0</v>
      </c>
      <c r="Q70" s="43">
        <v>0</v>
      </c>
    </row>
    <row r="71" spans="1:17" ht="21" customHeight="1">
      <c r="A71" s="45" t="s">
        <v>226</v>
      </c>
      <c r="B71" s="48" t="s">
        <v>27</v>
      </c>
      <c r="C71" s="43">
        <v>1</v>
      </c>
      <c r="D71" s="46">
        <f t="shared" si="18"/>
        <v>429</v>
      </c>
      <c r="E71" s="43">
        <v>0</v>
      </c>
      <c r="F71" s="43">
        <v>1</v>
      </c>
      <c r="G71" s="43">
        <v>0</v>
      </c>
      <c r="H71" s="43">
        <v>3</v>
      </c>
      <c r="I71" s="43">
        <v>37</v>
      </c>
      <c r="J71" s="43">
        <v>94</v>
      </c>
      <c r="K71" s="43">
        <v>85</v>
      </c>
      <c r="L71" s="43">
        <v>209</v>
      </c>
      <c r="M71" s="43">
        <f t="shared" si="19"/>
        <v>429</v>
      </c>
      <c r="N71" s="47">
        <f t="shared" si="20"/>
        <v>3.5314685314685317</v>
      </c>
      <c r="O71" s="47">
        <f t="shared" si="21"/>
        <v>0.5404935472794814</v>
      </c>
      <c r="P71" s="43">
        <v>0</v>
      </c>
      <c r="Q71" s="43">
        <v>0</v>
      </c>
    </row>
    <row r="72" spans="1:17" ht="21" customHeight="1">
      <c r="A72" s="45" t="s">
        <v>260</v>
      </c>
      <c r="B72" s="48" t="s">
        <v>269</v>
      </c>
      <c r="C72" s="43">
        <v>2</v>
      </c>
      <c r="D72" s="46">
        <f t="shared" si="18"/>
        <v>378</v>
      </c>
      <c r="E72" s="43">
        <v>26</v>
      </c>
      <c r="F72" s="43">
        <v>49</v>
      </c>
      <c r="G72" s="43">
        <v>28</v>
      </c>
      <c r="H72" s="43">
        <v>57</v>
      </c>
      <c r="I72" s="43">
        <v>41</v>
      </c>
      <c r="J72" s="43">
        <v>58</v>
      </c>
      <c r="K72" s="43">
        <v>49</v>
      </c>
      <c r="L72" s="43">
        <v>70</v>
      </c>
      <c r="M72" s="43">
        <f t="shared" si="19"/>
        <v>378</v>
      </c>
      <c r="N72" s="47">
        <f t="shared" si="20"/>
        <v>2.4682539682539684</v>
      </c>
      <c r="O72" s="47">
        <f t="shared" si="21"/>
        <v>1.1903703656668363</v>
      </c>
      <c r="P72" s="43">
        <v>0</v>
      </c>
      <c r="Q72" s="43">
        <v>0</v>
      </c>
    </row>
    <row r="73" spans="1:17" ht="21" customHeight="1">
      <c r="A73" s="45" t="s">
        <v>261</v>
      </c>
      <c r="B73" s="48" t="s">
        <v>270</v>
      </c>
      <c r="C73" s="43">
        <v>2</v>
      </c>
      <c r="D73" s="46">
        <f t="shared" si="18"/>
        <v>386</v>
      </c>
      <c r="E73" s="43">
        <v>112</v>
      </c>
      <c r="F73" s="43">
        <v>62</v>
      </c>
      <c r="G73" s="43">
        <v>56</v>
      </c>
      <c r="H73" s="43">
        <v>65</v>
      </c>
      <c r="I73" s="43">
        <v>53</v>
      </c>
      <c r="J73" s="43">
        <v>32</v>
      </c>
      <c r="K73" s="43">
        <v>6</v>
      </c>
      <c r="L73" s="43">
        <v>0</v>
      </c>
      <c r="M73" s="43">
        <f t="shared" si="19"/>
        <v>386</v>
      </c>
      <c r="N73" s="47">
        <f t="shared" si="20"/>
        <v>1.36139896373057</v>
      </c>
      <c r="O73" s="47">
        <f t="shared" si="21"/>
        <v>1.04971602940145</v>
      </c>
      <c r="P73" s="43">
        <v>0</v>
      </c>
      <c r="Q73" s="43">
        <v>0</v>
      </c>
    </row>
    <row r="74" spans="1:17" ht="21" customHeight="1">
      <c r="A74" s="45" t="s">
        <v>300</v>
      </c>
      <c r="B74" s="48" t="s">
        <v>40</v>
      </c>
      <c r="C74" s="43">
        <v>2</v>
      </c>
      <c r="D74" s="46">
        <f t="shared" si="18"/>
        <v>386</v>
      </c>
      <c r="E74" s="43">
        <v>29</v>
      </c>
      <c r="F74" s="43">
        <v>109</v>
      </c>
      <c r="G74" s="43">
        <v>32</v>
      </c>
      <c r="H74" s="43">
        <v>41</v>
      </c>
      <c r="I74" s="43">
        <v>34</v>
      </c>
      <c r="J74" s="43">
        <v>45</v>
      </c>
      <c r="K74" s="43">
        <v>33</v>
      </c>
      <c r="L74" s="43">
        <v>63</v>
      </c>
      <c r="M74" s="43">
        <f t="shared" si="19"/>
        <v>386</v>
      </c>
      <c r="N74" s="47">
        <f t="shared" si="20"/>
        <v>2.1411917098445596</v>
      </c>
      <c r="O74" s="47">
        <f t="shared" si="21"/>
        <v>1.251998456161904</v>
      </c>
      <c r="P74" s="43">
        <v>0</v>
      </c>
      <c r="Q74" s="43">
        <v>0</v>
      </c>
    </row>
    <row r="75" spans="1:17" ht="21" customHeight="1">
      <c r="A75" s="45" t="s">
        <v>301</v>
      </c>
      <c r="B75" s="48" t="s">
        <v>106</v>
      </c>
      <c r="C75" s="43">
        <v>2</v>
      </c>
      <c r="D75" s="46">
        <f t="shared" si="18"/>
        <v>389</v>
      </c>
      <c r="E75" s="43">
        <v>31</v>
      </c>
      <c r="F75" s="43">
        <v>35</v>
      </c>
      <c r="G75" s="43">
        <v>31</v>
      </c>
      <c r="H75" s="43">
        <v>46</v>
      </c>
      <c r="I75" s="43">
        <v>50</v>
      </c>
      <c r="J75" s="43">
        <v>42</v>
      </c>
      <c r="K75" s="43">
        <v>39</v>
      </c>
      <c r="L75" s="43">
        <v>101</v>
      </c>
      <c r="M75" s="43">
        <f t="shared" si="19"/>
        <v>375</v>
      </c>
      <c r="N75" s="47">
        <f t="shared" si="20"/>
        <v>2.5733333333333333</v>
      </c>
      <c r="O75" s="47">
        <f t="shared" si="21"/>
        <v>1.2540423526429332</v>
      </c>
      <c r="P75" s="43">
        <v>0</v>
      </c>
      <c r="Q75" s="43">
        <v>14</v>
      </c>
    </row>
    <row r="76" spans="1:17" ht="21" customHeight="1">
      <c r="A76" s="45" t="s">
        <v>362</v>
      </c>
      <c r="B76" s="48" t="s">
        <v>346</v>
      </c>
      <c r="C76" s="43">
        <v>1</v>
      </c>
      <c r="D76" s="46">
        <f t="shared" si="18"/>
        <v>74</v>
      </c>
      <c r="E76" s="43">
        <v>1</v>
      </c>
      <c r="F76" s="43">
        <v>9</v>
      </c>
      <c r="G76" s="43">
        <v>4</v>
      </c>
      <c r="H76" s="43">
        <v>5</v>
      </c>
      <c r="I76" s="43">
        <v>5</v>
      </c>
      <c r="J76" s="43">
        <v>19</v>
      </c>
      <c r="K76" s="43">
        <v>9</v>
      </c>
      <c r="L76" s="43">
        <v>22</v>
      </c>
      <c r="M76" s="43">
        <f t="shared" si="19"/>
        <v>74</v>
      </c>
      <c r="N76" s="47">
        <f t="shared" si="20"/>
        <v>2.891891891891892</v>
      </c>
      <c r="O76" s="47">
        <f t="shared" si="21"/>
        <v>1.0631107792009153</v>
      </c>
      <c r="P76" s="43">
        <v>0</v>
      </c>
      <c r="Q76" s="43">
        <v>0</v>
      </c>
    </row>
    <row r="77" spans="1:17" ht="21" customHeight="1">
      <c r="A77" s="45" t="s">
        <v>94</v>
      </c>
      <c r="B77" s="48" t="s">
        <v>112</v>
      </c>
      <c r="C77" s="43">
        <v>1</v>
      </c>
      <c r="D77" s="46">
        <f t="shared" si="18"/>
        <v>38</v>
      </c>
      <c r="E77" s="43">
        <v>4</v>
      </c>
      <c r="F77" s="43">
        <v>6</v>
      </c>
      <c r="G77" s="43">
        <v>3</v>
      </c>
      <c r="H77" s="43">
        <v>4</v>
      </c>
      <c r="I77" s="43">
        <v>12</v>
      </c>
      <c r="J77" s="43">
        <v>9</v>
      </c>
      <c r="K77" s="43">
        <v>0</v>
      </c>
      <c r="L77" s="43">
        <v>0</v>
      </c>
      <c r="M77" s="43">
        <f t="shared" si="19"/>
        <v>38</v>
      </c>
      <c r="N77" s="47">
        <f t="shared" si="20"/>
        <v>1.986842105263158</v>
      </c>
      <c r="O77" s="47">
        <f t="shared" si="21"/>
        <v>0.9561906473170609</v>
      </c>
      <c r="P77" s="43">
        <v>0</v>
      </c>
      <c r="Q77" s="43">
        <v>0</v>
      </c>
    </row>
    <row r="78" spans="1:17" ht="21" customHeight="1">
      <c r="A78" s="45" t="s">
        <v>187</v>
      </c>
      <c r="B78" s="48" t="s">
        <v>188</v>
      </c>
      <c r="C78" s="43">
        <v>1</v>
      </c>
      <c r="D78" s="46">
        <f t="shared" si="18"/>
        <v>32</v>
      </c>
      <c r="E78" s="43">
        <v>1</v>
      </c>
      <c r="F78" s="43">
        <v>9</v>
      </c>
      <c r="G78" s="43">
        <v>11</v>
      </c>
      <c r="H78" s="43">
        <v>2</v>
      </c>
      <c r="I78" s="43">
        <v>3</v>
      </c>
      <c r="J78" s="43">
        <v>4</v>
      </c>
      <c r="K78" s="43">
        <v>1</v>
      </c>
      <c r="L78" s="43">
        <v>1</v>
      </c>
      <c r="M78" s="43">
        <f t="shared" si="19"/>
        <v>32</v>
      </c>
      <c r="N78" s="47">
        <f t="shared" si="20"/>
        <v>1.765625</v>
      </c>
      <c r="O78" s="47">
        <f t="shared" si="21"/>
        <v>0.8837453588987045</v>
      </c>
      <c r="P78" s="43">
        <v>0</v>
      </c>
      <c r="Q78" s="43">
        <v>0</v>
      </c>
    </row>
    <row r="79" spans="1:17" ht="21" customHeight="1">
      <c r="A79" s="45" t="s">
        <v>482</v>
      </c>
      <c r="B79" s="48" t="s">
        <v>483</v>
      </c>
      <c r="C79" s="43">
        <v>1</v>
      </c>
      <c r="D79" s="46">
        <f t="shared" si="18"/>
        <v>91</v>
      </c>
      <c r="E79" s="43">
        <v>10</v>
      </c>
      <c r="F79" s="43">
        <v>0</v>
      </c>
      <c r="G79" s="43">
        <v>3</v>
      </c>
      <c r="H79" s="43">
        <v>8</v>
      </c>
      <c r="I79" s="43">
        <v>6</v>
      </c>
      <c r="J79" s="43">
        <v>4</v>
      </c>
      <c r="K79" s="43">
        <v>15</v>
      </c>
      <c r="L79" s="43">
        <v>45</v>
      </c>
      <c r="M79" s="43">
        <f t="shared" si="19"/>
        <v>91</v>
      </c>
      <c r="N79" s="47">
        <f t="shared" si="20"/>
        <v>3.076923076923077</v>
      </c>
      <c r="O79" s="47">
        <f t="shared" si="21"/>
        <v>1.3028351943102354</v>
      </c>
      <c r="P79" s="43">
        <v>0</v>
      </c>
      <c r="Q79" s="43">
        <v>0</v>
      </c>
    </row>
    <row r="80" spans="1:17" ht="21" customHeight="1">
      <c r="A80" s="45" t="s">
        <v>328</v>
      </c>
      <c r="B80" s="48" t="s">
        <v>269</v>
      </c>
      <c r="C80" s="43">
        <v>1</v>
      </c>
      <c r="D80" s="46">
        <f t="shared" si="18"/>
        <v>339</v>
      </c>
      <c r="E80" s="43">
        <v>33</v>
      </c>
      <c r="F80" s="43">
        <v>11</v>
      </c>
      <c r="G80" s="43">
        <v>6</v>
      </c>
      <c r="H80" s="43">
        <v>15</v>
      </c>
      <c r="I80" s="43">
        <v>42</v>
      </c>
      <c r="J80" s="43">
        <v>96</v>
      </c>
      <c r="K80" s="43">
        <v>98</v>
      </c>
      <c r="L80" s="43">
        <v>37</v>
      </c>
      <c r="M80" s="43">
        <f t="shared" si="19"/>
        <v>338</v>
      </c>
      <c r="N80" s="47">
        <f t="shared" si="20"/>
        <v>2.7633136094674557</v>
      </c>
      <c r="O80" s="47">
        <f t="shared" si="21"/>
        <v>1.1181201054842698</v>
      </c>
      <c r="P80" s="43">
        <v>1</v>
      </c>
      <c r="Q80" s="43">
        <v>0</v>
      </c>
    </row>
    <row r="81" spans="1:17" ht="21" customHeight="1">
      <c r="A81" s="45" t="s">
        <v>329</v>
      </c>
      <c r="B81" s="48" t="s">
        <v>270</v>
      </c>
      <c r="C81" s="43">
        <v>1</v>
      </c>
      <c r="D81" s="46">
        <f t="shared" si="18"/>
        <v>341</v>
      </c>
      <c r="E81" s="43">
        <v>34</v>
      </c>
      <c r="F81" s="43">
        <v>37</v>
      </c>
      <c r="G81" s="43">
        <v>39</v>
      </c>
      <c r="H81" s="43">
        <v>70</v>
      </c>
      <c r="I81" s="43">
        <v>84</v>
      </c>
      <c r="J81" s="43">
        <v>51</v>
      </c>
      <c r="K81" s="43">
        <v>22</v>
      </c>
      <c r="L81" s="43">
        <v>4</v>
      </c>
      <c r="M81" s="43">
        <f t="shared" si="19"/>
        <v>341</v>
      </c>
      <c r="N81" s="47">
        <f t="shared" si="20"/>
        <v>2.027859237536657</v>
      </c>
      <c r="O81" s="47">
        <f t="shared" si="21"/>
        <v>0.9686967652476075</v>
      </c>
      <c r="P81" s="43">
        <v>0</v>
      </c>
      <c r="Q81" s="43">
        <v>0</v>
      </c>
    </row>
    <row r="82" spans="1:17" ht="21" customHeight="1">
      <c r="A82" s="45" t="s">
        <v>350</v>
      </c>
      <c r="B82" s="48" t="s">
        <v>335</v>
      </c>
      <c r="C82" s="43">
        <v>1</v>
      </c>
      <c r="D82" s="46">
        <f t="shared" si="18"/>
        <v>289</v>
      </c>
      <c r="E82" s="43">
        <v>21</v>
      </c>
      <c r="F82" s="43">
        <v>20</v>
      </c>
      <c r="G82" s="43">
        <v>54</v>
      </c>
      <c r="H82" s="43">
        <v>93</v>
      </c>
      <c r="I82" s="43">
        <v>65</v>
      </c>
      <c r="J82" s="43">
        <v>14</v>
      </c>
      <c r="K82" s="43">
        <v>2</v>
      </c>
      <c r="L82" s="43">
        <v>13</v>
      </c>
      <c r="M82" s="43">
        <f t="shared" si="19"/>
        <v>282</v>
      </c>
      <c r="N82" s="47">
        <f t="shared" si="20"/>
        <v>1.952127659574468</v>
      </c>
      <c r="O82" s="47">
        <f t="shared" si="21"/>
        <v>0.8497052542876419</v>
      </c>
      <c r="P82" s="43">
        <v>0</v>
      </c>
      <c r="Q82" s="43">
        <v>7</v>
      </c>
    </row>
    <row r="83" spans="1:17" ht="21" customHeight="1">
      <c r="A83" s="45" t="s">
        <v>351</v>
      </c>
      <c r="B83" s="48" t="s">
        <v>368</v>
      </c>
      <c r="C83" s="43">
        <v>1</v>
      </c>
      <c r="D83" s="46">
        <f t="shared" si="18"/>
        <v>273</v>
      </c>
      <c r="E83" s="43">
        <v>30</v>
      </c>
      <c r="F83" s="43">
        <v>10</v>
      </c>
      <c r="G83" s="43">
        <v>7</v>
      </c>
      <c r="H83" s="43">
        <v>29</v>
      </c>
      <c r="I83" s="43">
        <v>49</v>
      </c>
      <c r="J83" s="43">
        <v>56</v>
      </c>
      <c r="K83" s="43">
        <v>47</v>
      </c>
      <c r="L83" s="43">
        <v>21</v>
      </c>
      <c r="M83" s="43">
        <f t="shared" si="19"/>
        <v>249</v>
      </c>
      <c r="N83" s="47">
        <f t="shared" si="20"/>
        <v>2.4799196787148596</v>
      </c>
      <c r="O83" s="47">
        <f t="shared" si="21"/>
        <v>1.155395233744251</v>
      </c>
      <c r="P83" s="43">
        <v>1</v>
      </c>
      <c r="Q83" s="43">
        <v>23</v>
      </c>
    </row>
    <row r="84" spans="1:17" ht="21" customHeight="1">
      <c r="A84" s="45" t="s">
        <v>383</v>
      </c>
      <c r="B84" s="48" t="s">
        <v>391</v>
      </c>
      <c r="C84" s="43">
        <v>1</v>
      </c>
      <c r="D84" s="46">
        <f t="shared" si="18"/>
        <v>235</v>
      </c>
      <c r="E84" s="43">
        <v>9</v>
      </c>
      <c r="F84" s="43">
        <v>28</v>
      </c>
      <c r="G84" s="43">
        <v>35</v>
      </c>
      <c r="H84" s="43">
        <v>41</v>
      </c>
      <c r="I84" s="43">
        <v>39</v>
      </c>
      <c r="J84" s="43">
        <v>47</v>
      </c>
      <c r="K84" s="43">
        <v>23</v>
      </c>
      <c r="L84" s="43">
        <v>12</v>
      </c>
      <c r="M84" s="43">
        <f t="shared" si="19"/>
        <v>234</v>
      </c>
      <c r="N84" s="47">
        <f t="shared" si="20"/>
        <v>2.2628205128205128</v>
      </c>
      <c r="O84" s="47">
        <f t="shared" si="21"/>
        <v>0.954267380109798</v>
      </c>
      <c r="P84" s="43">
        <v>1</v>
      </c>
      <c r="Q84" s="43">
        <v>0</v>
      </c>
    </row>
    <row r="85" spans="1:17" ht="21" customHeight="1">
      <c r="A85" s="45" t="s">
        <v>384</v>
      </c>
      <c r="B85" s="48" t="s">
        <v>392</v>
      </c>
      <c r="C85" s="43">
        <v>1</v>
      </c>
      <c r="D85" s="46">
        <f t="shared" si="18"/>
        <v>285</v>
      </c>
      <c r="E85" s="43">
        <v>0</v>
      </c>
      <c r="F85" s="43">
        <v>4</v>
      </c>
      <c r="G85" s="43">
        <v>5</v>
      </c>
      <c r="H85" s="43">
        <v>13</v>
      </c>
      <c r="I85" s="43">
        <v>30</v>
      </c>
      <c r="J85" s="43">
        <v>44</v>
      </c>
      <c r="K85" s="43">
        <v>137</v>
      </c>
      <c r="L85" s="43">
        <v>51</v>
      </c>
      <c r="M85" s="43">
        <f t="shared" si="19"/>
        <v>284</v>
      </c>
      <c r="N85" s="47">
        <f t="shared" si="20"/>
        <v>3.267605633802817</v>
      </c>
      <c r="O85" s="47">
        <f t="shared" si="21"/>
        <v>0.6298389348967882</v>
      </c>
      <c r="P85" s="43">
        <v>1</v>
      </c>
      <c r="Q85" s="43">
        <v>0</v>
      </c>
    </row>
    <row r="86" spans="1:17" ht="21" customHeight="1">
      <c r="A86" s="76" t="s">
        <v>11</v>
      </c>
      <c r="B86" s="76"/>
      <c r="C86" s="76"/>
      <c r="D86" s="39">
        <f>SUM(D67:D85)</f>
        <v>4668</v>
      </c>
      <c r="E86" s="39">
        <f aca="true" t="shared" si="22" ref="E86:M86">SUM(E67:E85)</f>
        <v>348</v>
      </c>
      <c r="F86" s="39">
        <f t="shared" si="22"/>
        <v>421</v>
      </c>
      <c r="G86" s="39">
        <f t="shared" si="22"/>
        <v>363</v>
      </c>
      <c r="H86" s="39">
        <f t="shared" si="22"/>
        <v>585</v>
      </c>
      <c r="I86" s="39">
        <f t="shared" si="22"/>
        <v>672</v>
      </c>
      <c r="J86" s="39">
        <f t="shared" si="22"/>
        <v>769</v>
      </c>
      <c r="K86" s="39">
        <f t="shared" si="22"/>
        <v>677</v>
      </c>
      <c r="L86" s="39">
        <f t="shared" si="22"/>
        <v>784</v>
      </c>
      <c r="M86" s="39">
        <f t="shared" si="22"/>
        <v>4619</v>
      </c>
      <c r="N86" s="77">
        <f>(1*F86+1.5*G86+2*H86+2.5*I86+3*J86+3.5*K86+4*L86)/M86</f>
        <v>2.5174280147218013</v>
      </c>
      <c r="O86" s="77">
        <f>SQRT((E86*0^2+F86*1^2+G86*1.5^2+H86*2^2+I86*2.5^2+J86*3^2+K86*3.5^2+L86*4^2)/M86-N86^2)</f>
        <v>1.164472554099915</v>
      </c>
      <c r="P86" s="39">
        <f>SUM(P67:P85)</f>
        <v>5</v>
      </c>
      <c r="Q86" s="39">
        <f>SUM(Q67:Q85)</f>
        <v>44</v>
      </c>
    </row>
    <row r="87" spans="1:17" ht="21" customHeight="1">
      <c r="A87" s="76" t="s">
        <v>12</v>
      </c>
      <c r="B87" s="76"/>
      <c r="C87" s="76"/>
      <c r="D87" s="40">
        <f>D86*100/$D$86</f>
        <v>100</v>
      </c>
      <c r="E87" s="40">
        <f aca="true" t="shared" si="23" ref="E87:M87">E86*100/$D$86</f>
        <v>7.455012853470437</v>
      </c>
      <c r="F87" s="40">
        <f t="shared" si="23"/>
        <v>9.01885175664096</v>
      </c>
      <c r="G87" s="40">
        <f t="shared" si="23"/>
        <v>7.776349614395887</v>
      </c>
      <c r="H87" s="40">
        <f t="shared" si="23"/>
        <v>12.532133676092545</v>
      </c>
      <c r="I87" s="40">
        <f t="shared" si="23"/>
        <v>14.395886889460154</v>
      </c>
      <c r="J87" s="40">
        <f t="shared" si="23"/>
        <v>16.473864610111395</v>
      </c>
      <c r="K87" s="40">
        <f t="shared" si="23"/>
        <v>14.50299914310197</v>
      </c>
      <c r="L87" s="40">
        <f t="shared" si="23"/>
        <v>16.795201371036846</v>
      </c>
      <c r="M87" s="40">
        <f t="shared" si="23"/>
        <v>98.9502999143102</v>
      </c>
      <c r="N87" s="78"/>
      <c r="O87" s="78"/>
      <c r="P87" s="40">
        <f>P86*100/$D$86</f>
        <v>0.10711225364181662</v>
      </c>
      <c r="Q87" s="40">
        <f>Q86*100/$D$86</f>
        <v>0.9425878320479862</v>
      </c>
    </row>
    <row r="88" spans="1:17" ht="21" customHeight="1">
      <c r="A88" s="35"/>
      <c r="B88" s="36" t="s">
        <v>505</v>
      </c>
      <c r="C88" s="6"/>
      <c r="D88" s="3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38"/>
    </row>
    <row r="89" spans="1:17" ht="18.75" customHeight="1">
      <c r="A89" s="72" t="s">
        <v>0</v>
      </c>
      <c r="B89" s="72" t="s">
        <v>1</v>
      </c>
      <c r="C89" s="72" t="s">
        <v>216</v>
      </c>
      <c r="D89" s="57" t="s">
        <v>217</v>
      </c>
      <c r="E89" s="67" t="s">
        <v>218</v>
      </c>
      <c r="F89" s="68"/>
      <c r="G89" s="68"/>
      <c r="H89" s="68"/>
      <c r="I89" s="68"/>
      <c r="J89" s="68"/>
      <c r="K89" s="68"/>
      <c r="L89" s="69"/>
      <c r="M89" s="72" t="s">
        <v>219</v>
      </c>
      <c r="N89" s="72" t="s">
        <v>6</v>
      </c>
      <c r="O89" s="72" t="s">
        <v>7</v>
      </c>
      <c r="P89" s="73" t="s">
        <v>220</v>
      </c>
      <c r="Q89" s="73"/>
    </row>
    <row r="90" spans="1:17" ht="18.75" customHeight="1">
      <c r="A90" s="72"/>
      <c r="B90" s="72"/>
      <c r="C90" s="72"/>
      <c r="D90" s="57"/>
      <c r="E90" s="2">
        <v>0</v>
      </c>
      <c r="F90" s="2">
        <v>1</v>
      </c>
      <c r="G90" s="2">
        <v>1.5</v>
      </c>
      <c r="H90" s="2">
        <v>2</v>
      </c>
      <c r="I90" s="2">
        <v>2.5</v>
      </c>
      <c r="J90" s="2">
        <v>3</v>
      </c>
      <c r="K90" s="2">
        <v>3.5</v>
      </c>
      <c r="L90" s="2">
        <v>4</v>
      </c>
      <c r="M90" s="72"/>
      <c r="N90" s="72"/>
      <c r="O90" s="72"/>
      <c r="P90" s="2" t="s">
        <v>9</v>
      </c>
      <c r="Q90" s="5" t="s">
        <v>10</v>
      </c>
    </row>
    <row r="91" spans="1:17" ht="18.75" customHeight="1">
      <c r="A91" s="45" t="s">
        <v>237</v>
      </c>
      <c r="B91" s="45" t="s">
        <v>238</v>
      </c>
      <c r="C91" s="43">
        <v>2</v>
      </c>
      <c r="D91" s="46">
        <f aca="true" t="shared" si="24" ref="D91:D113">SUM(P91:Q91,E91:L91)</f>
        <v>11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5</v>
      </c>
      <c r="K91" s="43">
        <v>0</v>
      </c>
      <c r="L91" s="43">
        <v>6</v>
      </c>
      <c r="M91" s="43">
        <f aca="true" t="shared" si="25" ref="M91:M113">SUM(E91:L91)</f>
        <v>11</v>
      </c>
      <c r="N91" s="47">
        <f aca="true" t="shared" si="26" ref="N91:N113">(1*F91+1.5*G91+2*H91+2.5*I91+3*J91+3.5*K91+4*L91)/M91</f>
        <v>3.5454545454545454</v>
      </c>
      <c r="O91" s="47">
        <f aca="true" t="shared" si="27" ref="O91:O113">SQRT((E91*0^2+F91*1^2+G91*1.5^2+H91*2^2+I91*2.5^2+J91*3^2+K91*3.5^2+L91*4^2)/M91-N91^2)</f>
        <v>0.4979295977319688</v>
      </c>
      <c r="P91" s="43">
        <v>0</v>
      </c>
      <c r="Q91" s="43">
        <v>0</v>
      </c>
    </row>
    <row r="92" spans="1:17" ht="18.75" customHeight="1">
      <c r="A92" s="45" t="s">
        <v>433</v>
      </c>
      <c r="B92" s="48" t="s">
        <v>450</v>
      </c>
      <c r="C92" s="43">
        <v>2</v>
      </c>
      <c r="D92" s="46">
        <f t="shared" si="24"/>
        <v>8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8</v>
      </c>
      <c r="M92" s="43">
        <f t="shared" si="25"/>
        <v>8</v>
      </c>
      <c r="N92" s="47">
        <f t="shared" si="26"/>
        <v>4</v>
      </c>
      <c r="O92" s="47">
        <f t="shared" si="27"/>
        <v>0</v>
      </c>
      <c r="P92" s="43">
        <v>0</v>
      </c>
      <c r="Q92" s="43">
        <v>0</v>
      </c>
    </row>
    <row r="93" spans="1:17" ht="18.75" customHeight="1">
      <c r="A93" s="45" t="s">
        <v>436</v>
      </c>
      <c r="B93" s="48" t="s">
        <v>80</v>
      </c>
      <c r="C93" s="43">
        <v>2</v>
      </c>
      <c r="D93" s="46">
        <f t="shared" si="24"/>
        <v>8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2</v>
      </c>
      <c r="L93" s="43">
        <v>6</v>
      </c>
      <c r="M93" s="43">
        <f t="shared" si="25"/>
        <v>8</v>
      </c>
      <c r="N93" s="47">
        <f t="shared" si="26"/>
        <v>3.875</v>
      </c>
      <c r="O93" s="47">
        <f t="shared" si="27"/>
        <v>0.21650635094610965</v>
      </c>
      <c r="P93" s="43">
        <v>0</v>
      </c>
      <c r="Q93" s="43">
        <v>0</v>
      </c>
    </row>
    <row r="94" spans="1:17" ht="18.75" customHeight="1">
      <c r="A94" s="45" t="s">
        <v>437</v>
      </c>
      <c r="B94" s="48" t="s">
        <v>451</v>
      </c>
      <c r="C94" s="43">
        <v>4</v>
      </c>
      <c r="D94" s="46">
        <f t="shared" si="24"/>
        <v>13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2</v>
      </c>
      <c r="K94" s="43">
        <v>2</v>
      </c>
      <c r="L94" s="43">
        <v>9</v>
      </c>
      <c r="M94" s="43">
        <f t="shared" si="25"/>
        <v>13</v>
      </c>
      <c r="N94" s="47">
        <f t="shared" si="26"/>
        <v>3.769230769230769</v>
      </c>
      <c r="O94" s="47">
        <f t="shared" si="27"/>
        <v>0.37289845057048765</v>
      </c>
      <c r="P94" s="43">
        <v>0</v>
      </c>
      <c r="Q94" s="43">
        <v>0</v>
      </c>
    </row>
    <row r="95" spans="1:17" ht="18.75" customHeight="1">
      <c r="A95" s="45" t="s">
        <v>227</v>
      </c>
      <c r="B95" s="48" t="s">
        <v>28</v>
      </c>
      <c r="C95" s="43">
        <v>1</v>
      </c>
      <c r="D95" s="46">
        <f t="shared" si="24"/>
        <v>430</v>
      </c>
      <c r="E95" s="43">
        <v>0</v>
      </c>
      <c r="F95" s="43">
        <v>5</v>
      </c>
      <c r="G95" s="43">
        <v>55</v>
      </c>
      <c r="H95" s="43">
        <v>79</v>
      </c>
      <c r="I95" s="43">
        <v>78</v>
      </c>
      <c r="J95" s="43">
        <v>89</v>
      </c>
      <c r="K95" s="43">
        <v>42</v>
      </c>
      <c r="L95" s="43">
        <v>82</v>
      </c>
      <c r="M95" s="43">
        <f t="shared" si="25"/>
        <v>430</v>
      </c>
      <c r="N95" s="47">
        <f t="shared" si="26"/>
        <v>2.75</v>
      </c>
      <c r="O95" s="47">
        <f t="shared" si="27"/>
        <v>0.8461609611019776</v>
      </c>
      <c r="P95" s="43">
        <v>0</v>
      </c>
      <c r="Q95" s="43">
        <v>0</v>
      </c>
    </row>
    <row r="96" spans="1:17" ht="18.75" customHeight="1">
      <c r="A96" s="45" t="s">
        <v>228</v>
      </c>
      <c r="B96" s="48" t="s">
        <v>29</v>
      </c>
      <c r="C96" s="43">
        <v>1</v>
      </c>
      <c r="D96" s="46">
        <f t="shared" si="24"/>
        <v>429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100</v>
      </c>
      <c r="K96" s="43">
        <v>137</v>
      </c>
      <c r="L96" s="43">
        <v>192</v>
      </c>
      <c r="M96" s="43">
        <f t="shared" si="25"/>
        <v>429</v>
      </c>
      <c r="N96" s="47">
        <f t="shared" si="26"/>
        <v>3.6072261072261074</v>
      </c>
      <c r="O96" s="47">
        <f t="shared" si="27"/>
        <v>0.3983286734498336</v>
      </c>
      <c r="P96" s="43">
        <v>0</v>
      </c>
      <c r="Q96" s="43">
        <v>0</v>
      </c>
    </row>
    <row r="97" spans="1:17" ht="18.75" customHeight="1">
      <c r="A97" s="45" t="s">
        <v>262</v>
      </c>
      <c r="B97" s="48" t="s">
        <v>271</v>
      </c>
      <c r="C97" s="43">
        <v>1</v>
      </c>
      <c r="D97" s="46">
        <f t="shared" si="24"/>
        <v>382</v>
      </c>
      <c r="E97" s="43">
        <v>12</v>
      </c>
      <c r="F97" s="43">
        <v>17</v>
      </c>
      <c r="G97" s="43">
        <v>11</v>
      </c>
      <c r="H97" s="43">
        <v>7</v>
      </c>
      <c r="I97" s="43">
        <v>22</v>
      </c>
      <c r="J97" s="43">
        <v>37</v>
      </c>
      <c r="K97" s="43">
        <v>43</v>
      </c>
      <c r="L97" s="43">
        <v>233</v>
      </c>
      <c r="M97" s="43">
        <f t="shared" si="25"/>
        <v>382</v>
      </c>
      <c r="N97" s="47">
        <f t="shared" si="26"/>
        <v>3.392670157068063</v>
      </c>
      <c r="O97" s="47">
        <f t="shared" si="27"/>
        <v>1.0208551446126795</v>
      </c>
      <c r="P97" s="43">
        <v>0</v>
      </c>
      <c r="Q97" s="43">
        <v>0</v>
      </c>
    </row>
    <row r="98" spans="1:17" ht="18.75" customHeight="1">
      <c r="A98" s="45" t="s">
        <v>263</v>
      </c>
      <c r="B98" s="48" t="s">
        <v>272</v>
      </c>
      <c r="C98" s="43">
        <v>1</v>
      </c>
      <c r="D98" s="46">
        <f t="shared" si="24"/>
        <v>382</v>
      </c>
      <c r="E98" s="43">
        <v>0</v>
      </c>
      <c r="F98" s="43">
        <v>0</v>
      </c>
      <c r="G98" s="43">
        <v>0</v>
      </c>
      <c r="H98" s="43">
        <v>1</v>
      </c>
      <c r="I98" s="43">
        <v>1</v>
      </c>
      <c r="J98" s="43">
        <v>12</v>
      </c>
      <c r="K98" s="43">
        <v>49</v>
      </c>
      <c r="L98" s="43">
        <v>319</v>
      </c>
      <c r="M98" s="43">
        <f t="shared" si="25"/>
        <v>382</v>
      </c>
      <c r="N98" s="47">
        <f t="shared" si="26"/>
        <v>3.8952879581151834</v>
      </c>
      <c r="O98" s="47">
        <f t="shared" si="27"/>
        <v>0.2624467950299349</v>
      </c>
      <c r="P98" s="43">
        <v>0</v>
      </c>
      <c r="Q98" s="43">
        <v>0</v>
      </c>
    </row>
    <row r="99" spans="1:17" ht="18.75" customHeight="1">
      <c r="A99" s="45" t="s">
        <v>302</v>
      </c>
      <c r="B99" s="48" t="s">
        <v>41</v>
      </c>
      <c r="C99" s="43">
        <v>1</v>
      </c>
      <c r="D99" s="46">
        <f t="shared" si="24"/>
        <v>384</v>
      </c>
      <c r="E99" s="43">
        <v>17</v>
      </c>
      <c r="F99" s="43">
        <v>39</v>
      </c>
      <c r="G99" s="43">
        <v>12</v>
      </c>
      <c r="H99" s="43">
        <v>46</v>
      </c>
      <c r="I99" s="43">
        <v>20</v>
      </c>
      <c r="J99" s="43">
        <v>84</v>
      </c>
      <c r="K99" s="43">
        <v>53</v>
      </c>
      <c r="L99" s="43">
        <v>103</v>
      </c>
      <c r="M99" s="43">
        <f t="shared" si="25"/>
        <v>374</v>
      </c>
      <c r="N99" s="47">
        <f t="shared" si="26"/>
        <v>2.803475935828877</v>
      </c>
      <c r="O99" s="47">
        <f t="shared" si="27"/>
        <v>1.1432263675649632</v>
      </c>
      <c r="P99" s="43">
        <v>1</v>
      </c>
      <c r="Q99" s="43">
        <v>9</v>
      </c>
    </row>
    <row r="100" spans="1:17" ht="18.75" customHeight="1">
      <c r="A100" s="45" t="s">
        <v>303</v>
      </c>
      <c r="B100" s="48" t="s">
        <v>317</v>
      </c>
      <c r="C100" s="43">
        <v>1</v>
      </c>
      <c r="D100" s="46">
        <f t="shared" si="24"/>
        <v>388</v>
      </c>
      <c r="E100" s="43">
        <v>2</v>
      </c>
      <c r="F100" s="43">
        <v>0</v>
      </c>
      <c r="G100" s="43">
        <v>0</v>
      </c>
      <c r="H100" s="43">
        <v>0</v>
      </c>
      <c r="I100" s="43">
        <v>0</v>
      </c>
      <c r="J100" s="43">
        <v>83</v>
      </c>
      <c r="K100" s="43">
        <v>182</v>
      </c>
      <c r="L100" s="43">
        <v>120</v>
      </c>
      <c r="M100" s="43">
        <f t="shared" si="25"/>
        <v>387</v>
      </c>
      <c r="N100" s="47">
        <f t="shared" si="26"/>
        <v>3.5297157622739017</v>
      </c>
      <c r="O100" s="47">
        <f t="shared" si="27"/>
        <v>0.4399561545392071</v>
      </c>
      <c r="P100" s="43">
        <v>1</v>
      </c>
      <c r="Q100" s="43">
        <v>0</v>
      </c>
    </row>
    <row r="101" spans="1:17" ht="18.75" customHeight="1">
      <c r="A101" s="45" t="s">
        <v>340</v>
      </c>
      <c r="B101" s="48" t="s">
        <v>347</v>
      </c>
      <c r="C101" s="43">
        <v>2</v>
      </c>
      <c r="D101" s="46">
        <f t="shared" si="24"/>
        <v>21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3</v>
      </c>
      <c r="L101" s="43">
        <v>18</v>
      </c>
      <c r="M101" s="43">
        <f t="shared" si="25"/>
        <v>21</v>
      </c>
      <c r="N101" s="47">
        <f t="shared" si="26"/>
        <v>3.9285714285714284</v>
      </c>
      <c r="O101" s="47">
        <f t="shared" si="27"/>
        <v>0.17496355305594172</v>
      </c>
      <c r="P101" s="43">
        <v>0</v>
      </c>
      <c r="Q101" s="43">
        <v>0</v>
      </c>
    </row>
    <row r="102" spans="1:17" ht="18.75" customHeight="1">
      <c r="A102" s="45" t="s">
        <v>423</v>
      </c>
      <c r="B102" s="48" t="s">
        <v>427</v>
      </c>
      <c r="C102" s="43">
        <v>1</v>
      </c>
      <c r="D102" s="46">
        <f t="shared" si="24"/>
        <v>19</v>
      </c>
      <c r="E102" s="43">
        <v>0</v>
      </c>
      <c r="F102" s="43">
        <v>0</v>
      </c>
      <c r="G102" s="43">
        <v>0</v>
      </c>
      <c r="H102" s="43">
        <v>0</v>
      </c>
      <c r="I102" s="43">
        <v>4</v>
      </c>
      <c r="J102" s="43">
        <v>1</v>
      </c>
      <c r="K102" s="43">
        <v>0</v>
      </c>
      <c r="L102" s="43">
        <v>13</v>
      </c>
      <c r="M102" s="43">
        <f t="shared" si="25"/>
        <v>18</v>
      </c>
      <c r="N102" s="47">
        <f t="shared" si="26"/>
        <v>3.611111111111111</v>
      </c>
      <c r="O102" s="47">
        <f t="shared" si="27"/>
        <v>0.6358623967922</v>
      </c>
      <c r="P102" s="43">
        <v>1</v>
      </c>
      <c r="Q102" s="43">
        <v>0</v>
      </c>
    </row>
    <row r="103" spans="1:17" ht="18.75" customHeight="1">
      <c r="A103" s="45" t="s">
        <v>424</v>
      </c>
      <c r="B103" s="48" t="s">
        <v>428</v>
      </c>
      <c r="C103" s="43">
        <v>1</v>
      </c>
      <c r="D103" s="46">
        <f t="shared" si="24"/>
        <v>19</v>
      </c>
      <c r="E103" s="43">
        <v>0</v>
      </c>
      <c r="F103" s="43">
        <v>0</v>
      </c>
      <c r="G103" s="43">
        <v>0</v>
      </c>
      <c r="H103" s="43">
        <v>1</v>
      </c>
      <c r="I103" s="43">
        <v>4</v>
      </c>
      <c r="J103" s="43">
        <v>3</v>
      </c>
      <c r="K103" s="43">
        <v>9</v>
      </c>
      <c r="L103" s="43">
        <v>1</v>
      </c>
      <c r="M103" s="43">
        <f t="shared" si="25"/>
        <v>18</v>
      </c>
      <c r="N103" s="47">
        <f t="shared" si="26"/>
        <v>3.138888888888889</v>
      </c>
      <c r="O103" s="47">
        <f t="shared" si="27"/>
        <v>0.5218970618904427</v>
      </c>
      <c r="P103" s="43">
        <v>1</v>
      </c>
      <c r="Q103" s="43">
        <v>0</v>
      </c>
    </row>
    <row r="104" spans="1:17" ht="18.75" customHeight="1">
      <c r="A104" s="45" t="s">
        <v>425</v>
      </c>
      <c r="B104" s="48" t="s">
        <v>429</v>
      </c>
      <c r="C104" s="43">
        <v>1</v>
      </c>
      <c r="D104" s="46">
        <f t="shared" si="24"/>
        <v>19</v>
      </c>
      <c r="E104" s="43">
        <v>0</v>
      </c>
      <c r="F104" s="43">
        <v>0</v>
      </c>
      <c r="G104" s="43">
        <v>0</v>
      </c>
      <c r="H104" s="43">
        <v>1</v>
      </c>
      <c r="I104" s="43">
        <v>4</v>
      </c>
      <c r="J104" s="43">
        <v>5</v>
      </c>
      <c r="K104" s="43">
        <v>6</v>
      </c>
      <c r="L104" s="43">
        <v>1</v>
      </c>
      <c r="M104" s="43">
        <f t="shared" si="25"/>
        <v>17</v>
      </c>
      <c r="N104" s="47">
        <f t="shared" si="26"/>
        <v>3.0588235294117645</v>
      </c>
      <c r="O104" s="47">
        <f t="shared" si="27"/>
        <v>0.5111219763818462</v>
      </c>
      <c r="P104" s="43">
        <v>2</v>
      </c>
      <c r="Q104" s="43">
        <v>0</v>
      </c>
    </row>
    <row r="105" spans="1:17" ht="18.75" customHeight="1">
      <c r="A105" s="45" t="s">
        <v>426</v>
      </c>
      <c r="B105" s="48" t="s">
        <v>430</v>
      </c>
      <c r="C105" s="43">
        <v>1</v>
      </c>
      <c r="D105" s="46">
        <f t="shared" si="24"/>
        <v>19</v>
      </c>
      <c r="E105" s="43">
        <v>0</v>
      </c>
      <c r="F105" s="43">
        <v>0</v>
      </c>
      <c r="G105" s="43">
        <v>0</v>
      </c>
      <c r="H105" s="43">
        <v>1</v>
      </c>
      <c r="I105" s="43">
        <v>2</v>
      </c>
      <c r="J105" s="43">
        <v>2</v>
      </c>
      <c r="K105" s="43">
        <v>5</v>
      </c>
      <c r="L105" s="43">
        <v>7</v>
      </c>
      <c r="M105" s="43">
        <f t="shared" si="25"/>
        <v>17</v>
      </c>
      <c r="N105" s="47">
        <f t="shared" si="26"/>
        <v>3.4411764705882355</v>
      </c>
      <c r="O105" s="47">
        <f t="shared" si="27"/>
        <v>0.6155426334251851</v>
      </c>
      <c r="P105" s="43">
        <v>2</v>
      </c>
      <c r="Q105" s="43">
        <v>0</v>
      </c>
    </row>
    <row r="106" spans="1:17" ht="18.75" customHeight="1">
      <c r="A106" s="45" t="s">
        <v>443</v>
      </c>
      <c r="B106" s="48" t="s">
        <v>461</v>
      </c>
      <c r="C106" s="43">
        <v>2</v>
      </c>
      <c r="D106" s="46">
        <f t="shared" si="24"/>
        <v>10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1</v>
      </c>
      <c r="K106" s="43">
        <v>0</v>
      </c>
      <c r="L106" s="43">
        <v>9</v>
      </c>
      <c r="M106" s="43">
        <f t="shared" si="25"/>
        <v>10</v>
      </c>
      <c r="N106" s="47">
        <f t="shared" si="26"/>
        <v>3.9</v>
      </c>
      <c r="O106" s="47">
        <f t="shared" si="27"/>
        <v>0.3000000000000027</v>
      </c>
      <c r="P106" s="43">
        <v>0</v>
      </c>
      <c r="Q106" s="43">
        <v>0</v>
      </c>
    </row>
    <row r="107" spans="1:17" ht="18.75" customHeight="1">
      <c r="A107" s="45" t="s">
        <v>444</v>
      </c>
      <c r="B107" s="48" t="s">
        <v>460</v>
      </c>
      <c r="C107" s="43">
        <v>2</v>
      </c>
      <c r="D107" s="46">
        <f t="shared" si="24"/>
        <v>10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1</v>
      </c>
      <c r="K107" s="43">
        <v>0</v>
      </c>
      <c r="L107" s="43">
        <v>9</v>
      </c>
      <c r="M107" s="43">
        <f t="shared" si="25"/>
        <v>10</v>
      </c>
      <c r="N107" s="47">
        <f t="shared" si="26"/>
        <v>3.9</v>
      </c>
      <c r="O107" s="47">
        <f t="shared" si="27"/>
        <v>0.3000000000000027</v>
      </c>
      <c r="P107" s="43">
        <v>0</v>
      </c>
      <c r="Q107" s="43">
        <v>0</v>
      </c>
    </row>
    <row r="108" spans="1:17" ht="18.75" customHeight="1">
      <c r="A108" s="45" t="s">
        <v>330</v>
      </c>
      <c r="B108" s="48" t="s">
        <v>271</v>
      </c>
      <c r="C108" s="43">
        <v>0.5</v>
      </c>
      <c r="D108" s="46">
        <f t="shared" si="24"/>
        <v>344</v>
      </c>
      <c r="E108" s="43">
        <v>21</v>
      </c>
      <c r="F108" s="43">
        <v>8</v>
      </c>
      <c r="G108" s="43">
        <v>34</v>
      </c>
      <c r="H108" s="43">
        <v>44</v>
      </c>
      <c r="I108" s="43">
        <v>47</v>
      </c>
      <c r="J108" s="43">
        <v>119</v>
      </c>
      <c r="K108" s="43">
        <v>42</v>
      </c>
      <c r="L108" s="43">
        <v>29</v>
      </c>
      <c r="M108" s="43">
        <f t="shared" si="25"/>
        <v>344</v>
      </c>
      <c r="N108" s="47">
        <f t="shared" si="26"/>
        <v>2.571220930232558</v>
      </c>
      <c r="O108" s="47">
        <f t="shared" si="27"/>
        <v>0.9787050759081811</v>
      </c>
      <c r="P108" s="43">
        <v>0</v>
      </c>
      <c r="Q108" s="43">
        <v>0</v>
      </c>
    </row>
    <row r="109" spans="1:17" ht="18.75" customHeight="1">
      <c r="A109" s="45" t="s">
        <v>331</v>
      </c>
      <c r="B109" s="48" t="s">
        <v>272</v>
      </c>
      <c r="C109" s="43">
        <v>0.5</v>
      </c>
      <c r="D109" s="46">
        <f t="shared" si="24"/>
        <v>343</v>
      </c>
      <c r="E109" s="43">
        <v>0</v>
      </c>
      <c r="F109" s="43">
        <v>0</v>
      </c>
      <c r="G109" s="43">
        <v>0</v>
      </c>
      <c r="H109" s="43">
        <v>3</v>
      </c>
      <c r="I109" s="43">
        <v>9</v>
      </c>
      <c r="J109" s="43">
        <v>27</v>
      </c>
      <c r="K109" s="43">
        <v>60</v>
      </c>
      <c r="L109" s="43">
        <v>244</v>
      </c>
      <c r="M109" s="43">
        <f t="shared" si="25"/>
        <v>343</v>
      </c>
      <c r="N109" s="47">
        <f t="shared" si="26"/>
        <v>3.7769679300291545</v>
      </c>
      <c r="O109" s="47">
        <f t="shared" si="27"/>
        <v>0.4083246244981022</v>
      </c>
      <c r="P109" s="43">
        <v>0</v>
      </c>
      <c r="Q109" s="43">
        <v>0</v>
      </c>
    </row>
    <row r="110" spans="1:17" ht="18.75" customHeight="1">
      <c r="A110" s="45" t="s">
        <v>352</v>
      </c>
      <c r="B110" s="48" t="s">
        <v>369</v>
      </c>
      <c r="C110" s="43">
        <v>0.5</v>
      </c>
      <c r="D110" s="46">
        <f t="shared" si="24"/>
        <v>273</v>
      </c>
      <c r="E110" s="43">
        <v>10</v>
      </c>
      <c r="F110" s="43">
        <v>11</v>
      </c>
      <c r="G110" s="43">
        <v>18</v>
      </c>
      <c r="H110" s="43">
        <v>24</v>
      </c>
      <c r="I110" s="43">
        <v>28</v>
      </c>
      <c r="J110" s="43">
        <v>66</v>
      </c>
      <c r="K110" s="43">
        <v>41</v>
      </c>
      <c r="L110" s="43">
        <v>63</v>
      </c>
      <c r="M110" s="43">
        <f t="shared" si="25"/>
        <v>261</v>
      </c>
      <c r="N110" s="47">
        <f t="shared" si="26"/>
        <v>2.871647509578544</v>
      </c>
      <c r="O110" s="47">
        <f t="shared" si="27"/>
        <v>1.025442977955312</v>
      </c>
      <c r="P110" s="43">
        <v>1</v>
      </c>
      <c r="Q110" s="43">
        <v>11</v>
      </c>
    </row>
    <row r="111" spans="1:17" ht="18.75" customHeight="1">
      <c r="A111" s="45" t="s">
        <v>353</v>
      </c>
      <c r="B111" s="48" t="s">
        <v>370</v>
      </c>
      <c r="C111" s="43">
        <v>0.5</v>
      </c>
      <c r="D111" s="46">
        <f t="shared" si="24"/>
        <v>273</v>
      </c>
      <c r="E111" s="43">
        <v>0</v>
      </c>
      <c r="F111" s="43">
        <v>9</v>
      </c>
      <c r="G111" s="43">
        <v>10</v>
      </c>
      <c r="H111" s="43">
        <v>7</v>
      </c>
      <c r="I111" s="43">
        <v>10</v>
      </c>
      <c r="J111" s="43">
        <v>8</v>
      </c>
      <c r="K111" s="43">
        <v>22</v>
      </c>
      <c r="L111" s="43">
        <v>204</v>
      </c>
      <c r="M111" s="43">
        <f t="shared" si="25"/>
        <v>270</v>
      </c>
      <c r="N111" s="47">
        <f t="shared" si="26"/>
        <v>3.6296296296296298</v>
      </c>
      <c r="O111" s="47">
        <f t="shared" si="27"/>
        <v>0.7945717760342565</v>
      </c>
      <c r="P111" s="43">
        <v>3</v>
      </c>
      <c r="Q111" s="43">
        <v>0</v>
      </c>
    </row>
    <row r="112" spans="1:17" ht="18.75" customHeight="1">
      <c r="A112" s="45" t="s">
        <v>385</v>
      </c>
      <c r="B112" s="48" t="s">
        <v>393</v>
      </c>
      <c r="C112" s="43">
        <v>0.5</v>
      </c>
      <c r="D112" s="46">
        <f t="shared" si="24"/>
        <v>234</v>
      </c>
      <c r="E112" s="43">
        <v>2</v>
      </c>
      <c r="F112" s="43">
        <v>2</v>
      </c>
      <c r="G112" s="43">
        <v>5</v>
      </c>
      <c r="H112" s="43">
        <v>11</v>
      </c>
      <c r="I112" s="43">
        <v>14</v>
      </c>
      <c r="J112" s="43">
        <v>27</v>
      </c>
      <c r="K112" s="43">
        <v>46</v>
      </c>
      <c r="L112" s="43">
        <v>127</v>
      </c>
      <c r="M112" s="43">
        <f t="shared" si="25"/>
        <v>234</v>
      </c>
      <c r="N112" s="47">
        <f t="shared" si="26"/>
        <v>3.4893162393162394</v>
      </c>
      <c r="O112" s="47">
        <f t="shared" si="27"/>
        <v>0.7573663617930225</v>
      </c>
      <c r="P112" s="43">
        <v>0</v>
      </c>
      <c r="Q112" s="43">
        <v>0</v>
      </c>
    </row>
    <row r="113" spans="1:17" ht="18.75" customHeight="1">
      <c r="A113" s="45" t="s">
        <v>386</v>
      </c>
      <c r="B113" s="48" t="s">
        <v>394</v>
      </c>
      <c r="C113" s="43">
        <v>0.5</v>
      </c>
      <c r="D113" s="46">
        <f t="shared" si="24"/>
        <v>232</v>
      </c>
      <c r="E113" s="43">
        <v>2</v>
      </c>
      <c r="F113" s="43">
        <v>2</v>
      </c>
      <c r="G113" s="43">
        <v>2</v>
      </c>
      <c r="H113" s="43">
        <v>7</v>
      </c>
      <c r="I113" s="43">
        <v>14</v>
      </c>
      <c r="J113" s="43">
        <v>31</v>
      </c>
      <c r="K113" s="43">
        <v>30</v>
      </c>
      <c r="L113" s="43">
        <v>143</v>
      </c>
      <c r="M113" s="43">
        <f t="shared" si="25"/>
        <v>231</v>
      </c>
      <c r="N113" s="47">
        <f t="shared" si="26"/>
        <v>3.567099567099567</v>
      </c>
      <c r="O113" s="47">
        <f t="shared" si="27"/>
        <v>0.7123218443932579</v>
      </c>
      <c r="P113" s="43">
        <v>1</v>
      </c>
      <c r="Q113" s="43">
        <v>0</v>
      </c>
    </row>
    <row r="114" spans="1:17" ht="18.75" customHeight="1">
      <c r="A114" s="76" t="s">
        <v>11</v>
      </c>
      <c r="B114" s="76"/>
      <c r="C114" s="76"/>
      <c r="D114" s="39">
        <f>SUM(D91:D113)</f>
        <v>4251</v>
      </c>
      <c r="E114" s="39">
        <f aca="true" t="shared" si="28" ref="E114:M114">SUM(E91:E113)</f>
        <v>66</v>
      </c>
      <c r="F114" s="39">
        <f t="shared" si="28"/>
        <v>93</v>
      </c>
      <c r="G114" s="39">
        <f t="shared" si="28"/>
        <v>147</v>
      </c>
      <c r="H114" s="39">
        <f t="shared" si="28"/>
        <v>232</v>
      </c>
      <c r="I114" s="39">
        <f t="shared" si="28"/>
        <v>257</v>
      </c>
      <c r="J114" s="39">
        <f t="shared" si="28"/>
        <v>703</v>
      </c>
      <c r="K114" s="39">
        <f t="shared" si="28"/>
        <v>774</v>
      </c>
      <c r="L114" s="39">
        <f t="shared" si="28"/>
        <v>1946</v>
      </c>
      <c r="M114" s="39">
        <f t="shared" si="28"/>
        <v>4218</v>
      </c>
      <c r="N114" s="77">
        <f>(1*F114+1.5*G114+2*H114+2.5*I114+3*J114+3.5*K114+4*L114)/M114</f>
        <v>3.324324324324324</v>
      </c>
      <c r="O114" s="77">
        <f>SQRT((E114*0^2+F114*1^2+G114*1.5^2+H114*2^2+I114*2.5^2+J114*3^2+K114*3.5^2+L114*4^2)/M114-N114^2)</f>
        <v>0.8830129039840017</v>
      </c>
      <c r="P114" s="39">
        <f>SUM(P91:P113)</f>
        <v>13</v>
      </c>
      <c r="Q114" s="39">
        <f>SUM(Q91:Q113)</f>
        <v>20</v>
      </c>
    </row>
    <row r="115" spans="1:17" ht="18.75" customHeight="1">
      <c r="A115" s="76" t="s">
        <v>12</v>
      </c>
      <c r="B115" s="76"/>
      <c r="C115" s="76"/>
      <c r="D115" s="40">
        <f>D114*100/$D$114</f>
        <v>100</v>
      </c>
      <c r="E115" s="40">
        <f aca="true" t="shared" si="29" ref="E115:M115">E114*100/$D$114</f>
        <v>1.55257586450247</v>
      </c>
      <c r="F115" s="40">
        <f t="shared" si="29"/>
        <v>2.1877205363443895</v>
      </c>
      <c r="G115" s="40">
        <f t="shared" si="29"/>
        <v>3.4580098800282286</v>
      </c>
      <c r="H115" s="40">
        <f t="shared" si="29"/>
        <v>5.457539402493531</v>
      </c>
      <c r="I115" s="40">
        <f t="shared" si="29"/>
        <v>6.045636320865679</v>
      </c>
      <c r="J115" s="40">
        <f t="shared" si="29"/>
        <v>16.537285344624795</v>
      </c>
      <c r="K115" s="40">
        <f t="shared" si="29"/>
        <v>18.207480592801694</v>
      </c>
      <c r="L115" s="40">
        <f t="shared" si="29"/>
        <v>45.77746412608798</v>
      </c>
      <c r="M115" s="40">
        <f t="shared" si="29"/>
        <v>99.22371206774876</v>
      </c>
      <c r="N115" s="78"/>
      <c r="O115" s="78"/>
      <c r="P115" s="40">
        <f>P114*100/$D$114</f>
        <v>0.3058103975535168</v>
      </c>
      <c r="Q115" s="40">
        <f>Q114*100/$D$114</f>
        <v>0.4704775346977182</v>
      </c>
    </row>
    <row r="116" spans="3:17" ht="21" customHeight="1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7" ht="21" customHeight="1">
      <c r="A117" s="35"/>
      <c r="B117" s="36" t="s">
        <v>506</v>
      </c>
      <c r="C117" s="6"/>
      <c r="D117" s="37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38"/>
    </row>
    <row r="118" spans="1:17" ht="21" customHeight="1">
      <c r="A118" s="72" t="s">
        <v>0</v>
      </c>
      <c r="B118" s="72" t="s">
        <v>1</v>
      </c>
      <c r="C118" s="72" t="s">
        <v>216</v>
      </c>
      <c r="D118" s="57" t="s">
        <v>217</v>
      </c>
      <c r="E118" s="67" t="s">
        <v>218</v>
      </c>
      <c r="F118" s="68"/>
      <c r="G118" s="68"/>
      <c r="H118" s="68"/>
      <c r="I118" s="68"/>
      <c r="J118" s="68"/>
      <c r="K118" s="68"/>
      <c r="L118" s="69"/>
      <c r="M118" s="72" t="s">
        <v>219</v>
      </c>
      <c r="N118" s="72" t="s">
        <v>6</v>
      </c>
      <c r="O118" s="72" t="s">
        <v>7</v>
      </c>
      <c r="P118" s="73" t="s">
        <v>220</v>
      </c>
      <c r="Q118" s="73"/>
    </row>
    <row r="119" spans="1:17" ht="21" customHeight="1">
      <c r="A119" s="72"/>
      <c r="B119" s="72"/>
      <c r="C119" s="72"/>
      <c r="D119" s="57"/>
      <c r="E119" s="2">
        <v>0</v>
      </c>
      <c r="F119" s="2">
        <v>1</v>
      </c>
      <c r="G119" s="2">
        <v>1.5</v>
      </c>
      <c r="H119" s="2">
        <v>2</v>
      </c>
      <c r="I119" s="2">
        <v>2.5</v>
      </c>
      <c r="J119" s="2">
        <v>3</v>
      </c>
      <c r="K119" s="2">
        <v>3.5</v>
      </c>
      <c r="L119" s="2">
        <v>4</v>
      </c>
      <c r="M119" s="72"/>
      <c r="N119" s="72"/>
      <c r="O119" s="72"/>
      <c r="P119" s="2" t="s">
        <v>9</v>
      </c>
      <c r="Q119" s="5" t="s">
        <v>10</v>
      </c>
    </row>
    <row r="120" spans="1:17" ht="21" customHeight="1">
      <c r="A120" s="45" t="s">
        <v>279</v>
      </c>
      <c r="B120" s="48" t="s">
        <v>290</v>
      </c>
      <c r="C120" s="43">
        <v>4</v>
      </c>
      <c r="D120" s="46">
        <f aca="true" t="shared" si="30" ref="D120:D136">SUM(P120:Q120,E120:L120)</f>
        <v>13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1</v>
      </c>
      <c r="K120" s="43">
        <v>4</v>
      </c>
      <c r="L120" s="43">
        <v>8</v>
      </c>
      <c r="M120" s="43">
        <f aca="true" t="shared" si="31" ref="M120:M136">SUM(E120:L120)</f>
        <v>13</v>
      </c>
      <c r="N120" s="47">
        <f aca="true" t="shared" si="32" ref="N120:N136">(1*F120+1.5*G120+2*H120+2.5*I120+3*J120+3.5*K120+4*L120)/M120</f>
        <v>3.769230769230769</v>
      </c>
      <c r="O120" s="47">
        <f aca="true" t="shared" si="33" ref="O120:O136">SQRT((E120*0^2+F120*1^2+G120*1.5^2+H120*2^2+I120*2.5^2+J120*3^2+K120*3.5^2+L120*4^2)/M120-N120^2)</f>
        <v>0.31716197120135964</v>
      </c>
      <c r="P120" s="43">
        <v>0</v>
      </c>
      <c r="Q120" s="43">
        <v>0</v>
      </c>
    </row>
    <row r="121" spans="1:17" ht="21" customHeight="1">
      <c r="A121" s="45" t="s">
        <v>239</v>
      </c>
      <c r="B121" s="45" t="s">
        <v>240</v>
      </c>
      <c r="C121" s="43">
        <v>2</v>
      </c>
      <c r="D121" s="46">
        <f t="shared" si="30"/>
        <v>21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13</v>
      </c>
      <c r="M121" s="43">
        <f t="shared" si="31"/>
        <v>13</v>
      </c>
      <c r="N121" s="47">
        <f t="shared" si="32"/>
        <v>4</v>
      </c>
      <c r="O121" s="47">
        <f t="shared" si="33"/>
        <v>0</v>
      </c>
      <c r="P121" s="43">
        <v>0</v>
      </c>
      <c r="Q121" s="43">
        <v>8</v>
      </c>
    </row>
    <row r="122" spans="1:17" ht="21" customHeight="1">
      <c r="A122" s="45" t="s">
        <v>280</v>
      </c>
      <c r="B122" s="48" t="s">
        <v>291</v>
      </c>
      <c r="C122" s="43">
        <v>4</v>
      </c>
      <c r="D122" s="46">
        <f t="shared" si="30"/>
        <v>5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5</v>
      </c>
      <c r="M122" s="43">
        <f t="shared" si="31"/>
        <v>5</v>
      </c>
      <c r="N122" s="47">
        <f t="shared" si="32"/>
        <v>4</v>
      </c>
      <c r="O122" s="47">
        <f t="shared" si="33"/>
        <v>0</v>
      </c>
      <c r="P122" s="43">
        <v>0</v>
      </c>
      <c r="Q122" s="43">
        <v>0</v>
      </c>
    </row>
    <row r="123" spans="1:17" ht="21" customHeight="1">
      <c r="A123" s="45" t="s">
        <v>309</v>
      </c>
      <c r="B123" s="48" t="s">
        <v>453</v>
      </c>
      <c r="C123" s="43">
        <v>4</v>
      </c>
      <c r="D123" s="46">
        <f t="shared" si="30"/>
        <v>13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12</v>
      </c>
      <c r="M123" s="43">
        <f t="shared" si="31"/>
        <v>12</v>
      </c>
      <c r="N123" s="47">
        <f t="shared" si="32"/>
        <v>4</v>
      </c>
      <c r="O123" s="47">
        <f t="shared" si="33"/>
        <v>0</v>
      </c>
      <c r="P123" s="43">
        <v>0</v>
      </c>
      <c r="Q123" s="43">
        <v>1</v>
      </c>
    </row>
    <row r="124" spans="1:17" ht="21" customHeight="1">
      <c r="A124" s="45" t="s">
        <v>474</v>
      </c>
      <c r="B124" s="48" t="s">
        <v>475</v>
      </c>
      <c r="C124" s="43">
        <v>4</v>
      </c>
      <c r="D124" s="46">
        <f t="shared" si="30"/>
        <v>7</v>
      </c>
      <c r="E124" s="43">
        <v>1</v>
      </c>
      <c r="F124" s="43">
        <v>0</v>
      </c>
      <c r="G124" s="43">
        <v>0</v>
      </c>
      <c r="H124" s="43">
        <v>0</v>
      </c>
      <c r="I124" s="43">
        <v>1</v>
      </c>
      <c r="J124" s="43">
        <v>0</v>
      </c>
      <c r="K124" s="43">
        <v>0</v>
      </c>
      <c r="L124" s="43">
        <v>5</v>
      </c>
      <c r="M124" s="43">
        <f t="shared" si="31"/>
        <v>7</v>
      </c>
      <c r="N124" s="47">
        <f t="shared" si="32"/>
        <v>3.2142857142857144</v>
      </c>
      <c r="O124" s="47">
        <f t="shared" si="33"/>
        <v>1.4106012612951067</v>
      </c>
      <c r="P124" s="43">
        <v>0</v>
      </c>
      <c r="Q124" s="43">
        <v>0</v>
      </c>
    </row>
    <row r="125" spans="1:17" ht="21" customHeight="1">
      <c r="A125" s="45" t="s">
        <v>241</v>
      </c>
      <c r="B125" s="45" t="s">
        <v>242</v>
      </c>
      <c r="C125" s="43">
        <v>2</v>
      </c>
      <c r="D125" s="46">
        <f t="shared" si="30"/>
        <v>8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2</v>
      </c>
      <c r="L125" s="43">
        <v>6</v>
      </c>
      <c r="M125" s="43">
        <f t="shared" si="31"/>
        <v>8</v>
      </c>
      <c r="N125" s="47">
        <f t="shared" si="32"/>
        <v>3.875</v>
      </c>
      <c r="O125" s="47">
        <f t="shared" si="33"/>
        <v>0.21650635094610965</v>
      </c>
      <c r="P125" s="43">
        <v>0</v>
      </c>
      <c r="Q125" s="43">
        <v>0</v>
      </c>
    </row>
    <row r="126" spans="1:17" ht="21" customHeight="1">
      <c r="A126" s="45" t="s">
        <v>281</v>
      </c>
      <c r="B126" s="45" t="s">
        <v>292</v>
      </c>
      <c r="C126" s="43">
        <v>4</v>
      </c>
      <c r="D126" s="46">
        <f t="shared" si="30"/>
        <v>9</v>
      </c>
      <c r="E126" s="43">
        <v>0</v>
      </c>
      <c r="F126" s="43">
        <v>0</v>
      </c>
      <c r="G126" s="43">
        <v>0</v>
      </c>
      <c r="H126" s="43">
        <v>0</v>
      </c>
      <c r="I126" s="43">
        <v>2</v>
      </c>
      <c r="J126" s="43">
        <v>2</v>
      </c>
      <c r="K126" s="43">
        <v>4</v>
      </c>
      <c r="L126" s="43">
        <v>1</v>
      </c>
      <c r="M126" s="43">
        <f t="shared" si="31"/>
        <v>9</v>
      </c>
      <c r="N126" s="47">
        <f t="shared" si="32"/>
        <v>3.2222222222222223</v>
      </c>
      <c r="O126" s="47">
        <f t="shared" si="33"/>
        <v>0.47790695928014465</v>
      </c>
      <c r="P126" s="43">
        <v>0</v>
      </c>
      <c r="Q126" s="43">
        <v>0</v>
      </c>
    </row>
    <row r="127" spans="1:17" ht="21" customHeight="1">
      <c r="A127" s="45" t="s">
        <v>310</v>
      </c>
      <c r="B127" s="48" t="s">
        <v>452</v>
      </c>
      <c r="C127" s="43">
        <v>4</v>
      </c>
      <c r="D127" s="46">
        <f t="shared" si="30"/>
        <v>8</v>
      </c>
      <c r="E127" s="43">
        <v>0</v>
      </c>
      <c r="F127" s="43">
        <v>0</v>
      </c>
      <c r="G127" s="43">
        <v>0</v>
      </c>
      <c r="H127" s="43">
        <v>0</v>
      </c>
      <c r="I127" s="43">
        <v>1</v>
      </c>
      <c r="J127" s="43">
        <v>1</v>
      </c>
      <c r="K127" s="43">
        <v>1</v>
      </c>
      <c r="L127" s="43">
        <v>5</v>
      </c>
      <c r="M127" s="43">
        <f t="shared" si="31"/>
        <v>8</v>
      </c>
      <c r="N127" s="47">
        <f t="shared" si="32"/>
        <v>3.625</v>
      </c>
      <c r="O127" s="47">
        <f t="shared" si="33"/>
        <v>0.5448623679425842</v>
      </c>
      <c r="P127" s="43">
        <v>0</v>
      </c>
      <c r="Q127" s="43">
        <v>0</v>
      </c>
    </row>
    <row r="128" spans="1:17" ht="21" customHeight="1">
      <c r="A128" s="45" t="s">
        <v>229</v>
      </c>
      <c r="B128" s="48" t="s">
        <v>30</v>
      </c>
      <c r="C128" s="43">
        <v>1</v>
      </c>
      <c r="D128" s="46">
        <f t="shared" si="30"/>
        <v>429</v>
      </c>
      <c r="E128" s="43">
        <v>3</v>
      </c>
      <c r="F128" s="43">
        <v>0</v>
      </c>
      <c r="G128" s="43">
        <v>13</v>
      </c>
      <c r="H128" s="43">
        <v>41</v>
      </c>
      <c r="I128" s="43">
        <v>40</v>
      </c>
      <c r="J128" s="43">
        <v>65</v>
      </c>
      <c r="K128" s="43">
        <v>107</v>
      </c>
      <c r="L128" s="43">
        <v>160</v>
      </c>
      <c r="M128" s="43">
        <f t="shared" si="31"/>
        <v>429</v>
      </c>
      <c r="N128" s="47">
        <f t="shared" si="32"/>
        <v>3.289044289044289</v>
      </c>
      <c r="O128" s="47">
        <f t="shared" si="33"/>
        <v>0.7757371231838572</v>
      </c>
      <c r="P128" s="43">
        <v>0</v>
      </c>
      <c r="Q128" s="43">
        <v>0</v>
      </c>
    </row>
    <row r="129" spans="1:17" ht="21" customHeight="1">
      <c r="A129" s="45" t="s">
        <v>264</v>
      </c>
      <c r="B129" s="48" t="s">
        <v>273</v>
      </c>
      <c r="C129" s="43">
        <v>1</v>
      </c>
      <c r="D129" s="46">
        <f t="shared" si="30"/>
        <v>386</v>
      </c>
      <c r="E129" s="43">
        <v>19</v>
      </c>
      <c r="F129" s="43">
        <v>16</v>
      </c>
      <c r="G129" s="43">
        <v>21</v>
      </c>
      <c r="H129" s="43">
        <v>22</v>
      </c>
      <c r="I129" s="43">
        <v>21</v>
      </c>
      <c r="J129" s="43">
        <v>28</v>
      </c>
      <c r="K129" s="43">
        <v>60</v>
      </c>
      <c r="L129" s="43">
        <v>198</v>
      </c>
      <c r="M129" s="43">
        <f t="shared" si="31"/>
        <v>385</v>
      </c>
      <c r="N129" s="47">
        <f t="shared" si="32"/>
        <v>3.1948051948051948</v>
      </c>
      <c r="O129" s="47">
        <f t="shared" si="33"/>
        <v>1.1485616192524315</v>
      </c>
      <c r="P129" s="43">
        <v>1</v>
      </c>
      <c r="Q129" s="43">
        <v>0</v>
      </c>
    </row>
    <row r="130" spans="1:17" ht="21" customHeight="1">
      <c r="A130" s="45" t="s">
        <v>304</v>
      </c>
      <c r="B130" s="48" t="s">
        <v>86</v>
      </c>
      <c r="C130" s="43">
        <v>1</v>
      </c>
      <c r="D130" s="46">
        <f t="shared" si="30"/>
        <v>388</v>
      </c>
      <c r="E130" s="43">
        <v>0</v>
      </c>
      <c r="F130" s="43">
        <v>10</v>
      </c>
      <c r="G130" s="43">
        <v>9</v>
      </c>
      <c r="H130" s="43">
        <v>15</v>
      </c>
      <c r="I130" s="43">
        <v>11</v>
      </c>
      <c r="J130" s="43">
        <v>40</v>
      </c>
      <c r="K130" s="43">
        <v>45</v>
      </c>
      <c r="L130" s="43">
        <v>249</v>
      </c>
      <c r="M130" s="43">
        <f t="shared" si="31"/>
        <v>379</v>
      </c>
      <c r="N130" s="47">
        <f t="shared" si="32"/>
        <v>3.573878627968338</v>
      </c>
      <c r="O130" s="47">
        <f t="shared" si="33"/>
        <v>0.7504288983261316</v>
      </c>
      <c r="P130" s="43">
        <v>9</v>
      </c>
      <c r="Q130" s="43">
        <v>0</v>
      </c>
    </row>
    <row r="131" spans="1:17" ht="21" customHeight="1">
      <c r="A131" s="45" t="s">
        <v>440</v>
      </c>
      <c r="B131" s="48" t="s">
        <v>455</v>
      </c>
      <c r="C131" s="43">
        <v>2</v>
      </c>
      <c r="D131" s="46">
        <f t="shared" si="30"/>
        <v>16</v>
      </c>
      <c r="E131" s="43">
        <v>3</v>
      </c>
      <c r="F131" s="43">
        <v>1</v>
      </c>
      <c r="G131" s="43">
        <v>1</v>
      </c>
      <c r="H131" s="43">
        <v>0</v>
      </c>
      <c r="I131" s="43">
        <v>0</v>
      </c>
      <c r="J131" s="43">
        <v>3</v>
      </c>
      <c r="K131" s="43">
        <v>8</v>
      </c>
      <c r="L131" s="43">
        <v>0</v>
      </c>
      <c r="M131" s="43">
        <f t="shared" si="31"/>
        <v>16</v>
      </c>
      <c r="N131" s="47">
        <f t="shared" si="32"/>
        <v>2.46875</v>
      </c>
      <c r="O131" s="47">
        <f t="shared" si="33"/>
        <v>1.3859648038460428</v>
      </c>
      <c r="P131" s="43">
        <v>0</v>
      </c>
      <c r="Q131" s="43">
        <v>0</v>
      </c>
    </row>
    <row r="132" spans="1:17" ht="21" customHeight="1">
      <c r="A132" s="45" t="s">
        <v>492</v>
      </c>
      <c r="B132" s="48" t="s">
        <v>495</v>
      </c>
      <c r="C132" s="43">
        <v>2</v>
      </c>
      <c r="D132" s="46">
        <f t="shared" si="30"/>
        <v>8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8</v>
      </c>
      <c r="M132" s="43">
        <f t="shared" si="31"/>
        <v>8</v>
      </c>
      <c r="N132" s="47">
        <f t="shared" si="32"/>
        <v>4</v>
      </c>
      <c r="O132" s="47">
        <f t="shared" si="33"/>
        <v>0</v>
      </c>
      <c r="P132" s="43">
        <v>0</v>
      </c>
      <c r="Q132" s="43">
        <v>0</v>
      </c>
    </row>
    <row r="133" spans="1:17" ht="21" customHeight="1">
      <c r="A133" s="45" t="s">
        <v>493</v>
      </c>
      <c r="B133" s="48" t="s">
        <v>494</v>
      </c>
      <c r="C133" s="43">
        <v>2</v>
      </c>
      <c r="D133" s="46">
        <f t="shared" si="30"/>
        <v>8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8</v>
      </c>
      <c r="M133" s="43">
        <f t="shared" si="31"/>
        <v>8</v>
      </c>
      <c r="N133" s="47">
        <f t="shared" si="32"/>
        <v>4</v>
      </c>
      <c r="O133" s="47">
        <f t="shared" si="33"/>
        <v>0</v>
      </c>
      <c r="P133" s="43">
        <v>0</v>
      </c>
      <c r="Q133" s="43">
        <v>0</v>
      </c>
    </row>
    <row r="134" spans="1:17" ht="21" customHeight="1">
      <c r="A134" s="45" t="s">
        <v>332</v>
      </c>
      <c r="B134" s="48" t="s">
        <v>273</v>
      </c>
      <c r="C134" s="43">
        <v>0.5</v>
      </c>
      <c r="D134" s="46">
        <f t="shared" si="30"/>
        <v>330</v>
      </c>
      <c r="E134" s="43">
        <v>16</v>
      </c>
      <c r="F134" s="43">
        <v>12</v>
      </c>
      <c r="G134" s="43">
        <v>13</v>
      </c>
      <c r="H134" s="43">
        <v>22</v>
      </c>
      <c r="I134" s="43">
        <v>15</v>
      </c>
      <c r="J134" s="43">
        <v>7</v>
      </c>
      <c r="K134" s="43">
        <v>32</v>
      </c>
      <c r="L134" s="43">
        <v>211</v>
      </c>
      <c r="M134" s="43">
        <f t="shared" si="31"/>
        <v>328</v>
      </c>
      <c r="N134" s="47">
        <f t="shared" si="32"/>
        <v>3.323170731707317</v>
      </c>
      <c r="O134" s="47">
        <f t="shared" si="33"/>
        <v>1.1472978625818278</v>
      </c>
      <c r="P134" s="43">
        <v>2</v>
      </c>
      <c r="Q134" s="43">
        <v>0</v>
      </c>
    </row>
    <row r="135" spans="1:17" ht="21" customHeight="1">
      <c r="A135" s="45" t="s">
        <v>354</v>
      </c>
      <c r="B135" s="48" t="s">
        <v>371</v>
      </c>
      <c r="C135" s="43">
        <v>0.5</v>
      </c>
      <c r="D135" s="46">
        <f t="shared" si="30"/>
        <v>273</v>
      </c>
      <c r="E135" s="43">
        <v>7</v>
      </c>
      <c r="F135" s="43">
        <v>13</v>
      </c>
      <c r="G135" s="43">
        <v>8</v>
      </c>
      <c r="H135" s="43">
        <v>9</v>
      </c>
      <c r="I135" s="43">
        <v>11</v>
      </c>
      <c r="J135" s="43">
        <v>44</v>
      </c>
      <c r="K135" s="43">
        <v>57</v>
      </c>
      <c r="L135" s="43">
        <v>110</v>
      </c>
      <c r="M135" s="43">
        <f t="shared" si="31"/>
        <v>259</v>
      </c>
      <c r="N135" s="47">
        <f t="shared" si="32"/>
        <v>3.250965250965251</v>
      </c>
      <c r="O135" s="47">
        <f t="shared" si="33"/>
        <v>0.9877380631614773</v>
      </c>
      <c r="P135" s="43">
        <v>14</v>
      </c>
      <c r="Q135" s="43">
        <v>0</v>
      </c>
    </row>
    <row r="136" spans="1:17" ht="21" customHeight="1">
      <c r="A136" s="45" t="s">
        <v>387</v>
      </c>
      <c r="B136" s="48" t="s">
        <v>395</v>
      </c>
      <c r="C136" s="43">
        <v>0.5</v>
      </c>
      <c r="D136" s="46">
        <f t="shared" si="30"/>
        <v>234</v>
      </c>
      <c r="E136" s="43">
        <v>0</v>
      </c>
      <c r="F136" s="43">
        <v>6</v>
      </c>
      <c r="G136" s="43">
        <v>4</v>
      </c>
      <c r="H136" s="43">
        <v>18</v>
      </c>
      <c r="I136" s="43">
        <v>23</v>
      </c>
      <c r="J136" s="43">
        <v>104</v>
      </c>
      <c r="K136" s="43">
        <v>51</v>
      </c>
      <c r="L136" s="43">
        <v>22</v>
      </c>
      <c r="M136" s="43">
        <f t="shared" si="31"/>
        <v>228</v>
      </c>
      <c r="N136" s="47">
        <f t="shared" si="32"/>
        <v>3</v>
      </c>
      <c r="O136" s="47">
        <f t="shared" si="33"/>
        <v>0.633494900905828</v>
      </c>
      <c r="P136" s="43">
        <v>5</v>
      </c>
      <c r="Q136" s="43">
        <v>1</v>
      </c>
    </row>
    <row r="137" spans="1:17" ht="19.5" customHeight="1">
      <c r="A137" s="76" t="s">
        <v>11</v>
      </c>
      <c r="B137" s="76"/>
      <c r="C137" s="76"/>
      <c r="D137" s="39">
        <f>SUM(D120:D136)</f>
        <v>2156</v>
      </c>
      <c r="E137" s="39">
        <f aca="true" t="shared" si="34" ref="E137:M137">SUM(E120:E136)</f>
        <v>49</v>
      </c>
      <c r="F137" s="39">
        <f t="shared" si="34"/>
        <v>58</v>
      </c>
      <c r="G137" s="39">
        <f t="shared" si="34"/>
        <v>69</v>
      </c>
      <c r="H137" s="39">
        <f t="shared" si="34"/>
        <v>127</v>
      </c>
      <c r="I137" s="39">
        <f t="shared" si="34"/>
        <v>125</v>
      </c>
      <c r="J137" s="39">
        <f t="shared" si="34"/>
        <v>295</v>
      </c>
      <c r="K137" s="39">
        <f t="shared" si="34"/>
        <v>371</v>
      </c>
      <c r="L137" s="39">
        <f t="shared" si="34"/>
        <v>1021</v>
      </c>
      <c r="M137" s="39">
        <f t="shared" si="34"/>
        <v>2115</v>
      </c>
      <c r="N137" s="77">
        <f>(1*F137+1.5*G137+2*H137+2.5*I137+3*J137+3.5*K137+4*L137)/M137</f>
        <v>3.307565011820331</v>
      </c>
      <c r="O137" s="77">
        <f>SQRT((E137*0^2+F137*1^2+G137*1.5^2+H137*2^2+I137*2.5^2+J137*3^2+K137*3.5^2+L137*4^2)/M137-N137^2)</f>
        <v>0.9478553519562429</v>
      </c>
      <c r="P137" s="39">
        <f>SUM(P120:P136)</f>
        <v>31</v>
      </c>
      <c r="Q137" s="39">
        <f>SUM(Q120:Q136)</f>
        <v>10</v>
      </c>
    </row>
    <row r="138" spans="1:17" ht="19.5" customHeight="1">
      <c r="A138" s="76" t="s">
        <v>12</v>
      </c>
      <c r="B138" s="76"/>
      <c r="C138" s="76"/>
      <c r="D138" s="40">
        <f>D137*100/$D$137</f>
        <v>100</v>
      </c>
      <c r="E138" s="40">
        <f aca="true" t="shared" si="35" ref="E138:M138">E137*100/$D$137</f>
        <v>2.272727272727273</v>
      </c>
      <c r="F138" s="40">
        <f t="shared" si="35"/>
        <v>2.6901669758812616</v>
      </c>
      <c r="G138" s="40">
        <f t="shared" si="35"/>
        <v>3.2003710575139146</v>
      </c>
      <c r="H138" s="40">
        <f t="shared" si="35"/>
        <v>5.890538033395177</v>
      </c>
      <c r="I138" s="40">
        <f t="shared" si="35"/>
        <v>5.797773654916512</v>
      </c>
      <c r="J138" s="40">
        <f t="shared" si="35"/>
        <v>13.682745825602968</v>
      </c>
      <c r="K138" s="40">
        <f t="shared" si="35"/>
        <v>17.207792207792206</v>
      </c>
      <c r="L138" s="40">
        <f t="shared" si="35"/>
        <v>47.35621521335807</v>
      </c>
      <c r="M138" s="40">
        <f t="shared" si="35"/>
        <v>98.09833024118738</v>
      </c>
      <c r="N138" s="78"/>
      <c r="O138" s="78"/>
      <c r="P138" s="40">
        <f>P137*100/$D$137</f>
        <v>1.437847866419295</v>
      </c>
      <c r="Q138" s="40">
        <f>Q137*100/$D$137</f>
        <v>0.46382189239332094</v>
      </c>
    </row>
    <row r="139" spans="3:17" ht="21" customHeight="1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</row>
    <row r="140" spans="1:17" ht="23.25">
      <c r="A140" s="35"/>
      <c r="B140" s="36" t="s">
        <v>507</v>
      </c>
      <c r="C140" s="6"/>
      <c r="D140" s="37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38"/>
    </row>
    <row r="141" spans="1:17" ht="16.5" customHeight="1">
      <c r="A141" s="72" t="s">
        <v>0</v>
      </c>
      <c r="B141" s="72" t="s">
        <v>1</v>
      </c>
      <c r="C141" s="72" t="s">
        <v>216</v>
      </c>
      <c r="D141" s="57" t="s">
        <v>217</v>
      </c>
      <c r="E141" s="67" t="s">
        <v>218</v>
      </c>
      <c r="F141" s="68"/>
      <c r="G141" s="68"/>
      <c r="H141" s="68"/>
      <c r="I141" s="68"/>
      <c r="J141" s="68"/>
      <c r="K141" s="68"/>
      <c r="L141" s="69"/>
      <c r="M141" s="72" t="s">
        <v>219</v>
      </c>
      <c r="N141" s="72" t="s">
        <v>6</v>
      </c>
      <c r="O141" s="72" t="s">
        <v>7</v>
      </c>
      <c r="P141" s="73" t="s">
        <v>220</v>
      </c>
      <c r="Q141" s="73"/>
    </row>
    <row r="142" spans="1:17" ht="16.5" customHeight="1">
      <c r="A142" s="72"/>
      <c r="B142" s="72"/>
      <c r="C142" s="72"/>
      <c r="D142" s="57"/>
      <c r="E142" s="2">
        <v>0</v>
      </c>
      <c r="F142" s="2">
        <v>1</v>
      </c>
      <c r="G142" s="2">
        <v>1.5</v>
      </c>
      <c r="H142" s="2">
        <v>2</v>
      </c>
      <c r="I142" s="2">
        <v>2.5</v>
      </c>
      <c r="J142" s="2">
        <v>3</v>
      </c>
      <c r="K142" s="2">
        <v>3.5</v>
      </c>
      <c r="L142" s="2">
        <v>4</v>
      </c>
      <c r="M142" s="72"/>
      <c r="N142" s="72"/>
      <c r="O142" s="72"/>
      <c r="P142" s="2" t="s">
        <v>9</v>
      </c>
      <c r="Q142" s="5" t="s">
        <v>10</v>
      </c>
    </row>
    <row r="143" spans="1:17" ht="16.5" customHeight="1">
      <c r="A143" s="45" t="s">
        <v>434</v>
      </c>
      <c r="B143" s="48" t="s">
        <v>447</v>
      </c>
      <c r="C143" s="43">
        <v>2</v>
      </c>
      <c r="D143" s="46">
        <f aca="true" t="shared" si="36" ref="D143:D169">SUM(P143:Q143,E143:L143)</f>
        <v>10</v>
      </c>
      <c r="E143" s="43">
        <v>0</v>
      </c>
      <c r="F143" s="43">
        <v>0</v>
      </c>
      <c r="G143" s="43">
        <v>0</v>
      </c>
      <c r="H143" s="43">
        <v>3</v>
      </c>
      <c r="I143" s="43">
        <v>3</v>
      </c>
      <c r="J143" s="43">
        <v>1</v>
      </c>
      <c r="K143" s="43">
        <v>0</v>
      </c>
      <c r="L143" s="43">
        <v>3</v>
      </c>
      <c r="M143" s="43">
        <f aca="true" t="shared" si="37" ref="M143:M169">SUM(E143:L143)</f>
        <v>10</v>
      </c>
      <c r="N143" s="47">
        <f aca="true" t="shared" si="38" ref="N143:N169">(1*F143+1.5*G143+2*H143+2.5*I143+3*J143+3.5*K143+4*L143)/M143</f>
        <v>2.85</v>
      </c>
      <c r="O143" s="47">
        <f aca="true" t="shared" si="39" ref="O143:O169">SQRT((E143*0^2+F143*1^2+G143*1.5^2+H143*2^2+I143*2.5^2+J143*3^2+K143*3.5^2+L143*4^2)/M143-N143^2)</f>
        <v>0.8077747210701756</v>
      </c>
      <c r="P143" s="43">
        <v>0</v>
      </c>
      <c r="Q143" s="43">
        <v>0</v>
      </c>
    </row>
    <row r="144" spans="1:17" ht="16.5" customHeight="1">
      <c r="A144" s="45" t="s">
        <v>435</v>
      </c>
      <c r="B144" s="48" t="s">
        <v>448</v>
      </c>
      <c r="C144" s="43">
        <v>2</v>
      </c>
      <c r="D144" s="46">
        <f t="shared" si="36"/>
        <v>10</v>
      </c>
      <c r="E144" s="43">
        <v>0</v>
      </c>
      <c r="F144" s="43">
        <v>0</v>
      </c>
      <c r="G144" s="43">
        <v>1</v>
      </c>
      <c r="H144" s="43">
        <v>2</v>
      </c>
      <c r="I144" s="43">
        <v>1</v>
      </c>
      <c r="J144" s="43">
        <v>1</v>
      </c>
      <c r="K144" s="43">
        <v>0</v>
      </c>
      <c r="L144" s="43">
        <v>5</v>
      </c>
      <c r="M144" s="43">
        <f t="shared" si="37"/>
        <v>10</v>
      </c>
      <c r="N144" s="47">
        <f t="shared" si="38"/>
        <v>3.1</v>
      </c>
      <c r="O144" s="47">
        <f t="shared" si="39"/>
        <v>0.9695359714832655</v>
      </c>
      <c r="P144" s="43">
        <v>0</v>
      </c>
      <c r="Q144" s="43">
        <v>0</v>
      </c>
    </row>
    <row r="145" spans="1:17" ht="16.5" customHeight="1">
      <c r="A145" s="45" t="s">
        <v>476</v>
      </c>
      <c r="B145" s="48" t="s">
        <v>478</v>
      </c>
      <c r="C145" s="43">
        <v>2</v>
      </c>
      <c r="D145" s="46">
        <f t="shared" si="36"/>
        <v>10</v>
      </c>
      <c r="E145" s="43">
        <v>0</v>
      </c>
      <c r="F145" s="43">
        <v>0</v>
      </c>
      <c r="G145" s="43">
        <v>1</v>
      </c>
      <c r="H145" s="43">
        <v>1</v>
      </c>
      <c r="I145" s="43">
        <v>0</v>
      </c>
      <c r="J145" s="43">
        <v>3</v>
      </c>
      <c r="K145" s="43">
        <v>1</v>
      </c>
      <c r="L145" s="43">
        <v>4</v>
      </c>
      <c r="M145" s="43">
        <f t="shared" si="37"/>
        <v>10</v>
      </c>
      <c r="N145" s="47">
        <f t="shared" si="38"/>
        <v>3.2</v>
      </c>
      <c r="O145" s="47">
        <f t="shared" si="39"/>
        <v>0.8426149773176342</v>
      </c>
      <c r="P145" s="43">
        <v>0</v>
      </c>
      <c r="Q145" s="43">
        <v>0</v>
      </c>
    </row>
    <row r="146" spans="1:17" ht="16.5" customHeight="1">
      <c r="A146" s="45" t="s">
        <v>477</v>
      </c>
      <c r="B146" s="48" t="s">
        <v>479</v>
      </c>
      <c r="C146" s="43">
        <v>2</v>
      </c>
      <c r="D146" s="46">
        <f t="shared" si="36"/>
        <v>10</v>
      </c>
      <c r="E146" s="43">
        <v>1</v>
      </c>
      <c r="F146" s="43">
        <v>0</v>
      </c>
      <c r="G146" s="43">
        <v>0</v>
      </c>
      <c r="H146" s="43">
        <v>0</v>
      </c>
      <c r="I146" s="43">
        <v>1</v>
      </c>
      <c r="J146" s="43">
        <v>0</v>
      </c>
      <c r="K146" s="43">
        <v>0</v>
      </c>
      <c r="L146" s="43">
        <v>6</v>
      </c>
      <c r="M146" s="43">
        <f t="shared" si="37"/>
        <v>8</v>
      </c>
      <c r="N146" s="47">
        <f t="shared" si="38"/>
        <v>3.3125</v>
      </c>
      <c r="O146" s="47">
        <f t="shared" si="39"/>
        <v>1.3448396744593758</v>
      </c>
      <c r="P146" s="43">
        <v>0</v>
      </c>
      <c r="Q146" s="43">
        <v>2</v>
      </c>
    </row>
    <row r="147" spans="1:17" ht="16.5" customHeight="1">
      <c r="A147" s="45" t="s">
        <v>243</v>
      </c>
      <c r="B147" s="45" t="s">
        <v>244</v>
      </c>
      <c r="C147" s="43">
        <v>2</v>
      </c>
      <c r="D147" s="46">
        <f t="shared" si="36"/>
        <v>21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21</v>
      </c>
      <c r="K147" s="43">
        <v>0</v>
      </c>
      <c r="L147" s="43">
        <v>0</v>
      </c>
      <c r="M147" s="43">
        <f t="shared" si="37"/>
        <v>21</v>
      </c>
      <c r="N147" s="47">
        <f t="shared" si="38"/>
        <v>3</v>
      </c>
      <c r="O147" s="47">
        <f t="shared" si="39"/>
        <v>0</v>
      </c>
      <c r="P147" s="43">
        <v>0</v>
      </c>
      <c r="Q147" s="43">
        <v>0</v>
      </c>
    </row>
    <row r="148" spans="1:17" ht="16.5" customHeight="1">
      <c r="A148" s="45" t="s">
        <v>282</v>
      </c>
      <c r="B148" s="48" t="s">
        <v>293</v>
      </c>
      <c r="C148" s="43">
        <v>2</v>
      </c>
      <c r="D148" s="46">
        <f t="shared" si="36"/>
        <v>11</v>
      </c>
      <c r="E148" s="43">
        <v>0</v>
      </c>
      <c r="F148" s="43">
        <v>0</v>
      </c>
      <c r="G148" s="43">
        <v>0</v>
      </c>
      <c r="H148" s="43">
        <v>0</v>
      </c>
      <c r="I148" s="43">
        <v>1</v>
      </c>
      <c r="J148" s="43">
        <v>3</v>
      </c>
      <c r="K148" s="43">
        <v>1</v>
      </c>
      <c r="L148" s="43">
        <v>6</v>
      </c>
      <c r="M148" s="43">
        <f t="shared" si="37"/>
        <v>11</v>
      </c>
      <c r="N148" s="47">
        <f t="shared" si="38"/>
        <v>3.5454545454545454</v>
      </c>
      <c r="O148" s="47">
        <f t="shared" si="39"/>
        <v>0.5416534221733167</v>
      </c>
      <c r="P148" s="43">
        <v>0</v>
      </c>
      <c r="Q148" s="43">
        <v>0</v>
      </c>
    </row>
    <row r="149" spans="1:17" ht="16.5" customHeight="1">
      <c r="A149" s="45" t="s">
        <v>283</v>
      </c>
      <c r="B149" s="48" t="s">
        <v>449</v>
      </c>
      <c r="C149" s="43">
        <v>2</v>
      </c>
      <c r="D149" s="46">
        <f t="shared" si="36"/>
        <v>11</v>
      </c>
      <c r="E149" s="43">
        <v>0</v>
      </c>
      <c r="F149" s="43">
        <v>0</v>
      </c>
      <c r="G149" s="43">
        <v>0</v>
      </c>
      <c r="H149" s="43">
        <v>2</v>
      </c>
      <c r="I149" s="43">
        <v>1</v>
      </c>
      <c r="J149" s="43">
        <v>2</v>
      </c>
      <c r="K149" s="43">
        <v>2</v>
      </c>
      <c r="L149" s="43">
        <v>4</v>
      </c>
      <c r="M149" s="43">
        <f t="shared" si="37"/>
        <v>11</v>
      </c>
      <c r="N149" s="47">
        <f t="shared" si="38"/>
        <v>3.227272727272727</v>
      </c>
      <c r="O149" s="47">
        <f t="shared" si="39"/>
        <v>0.7496555682941206</v>
      </c>
      <c r="P149" s="43">
        <v>0</v>
      </c>
      <c r="Q149" s="43">
        <v>0</v>
      </c>
    </row>
    <row r="150" spans="1:17" ht="16.5" customHeight="1">
      <c r="A150" s="45" t="s">
        <v>438</v>
      </c>
      <c r="B150" s="48" t="s">
        <v>454</v>
      </c>
      <c r="C150" s="43">
        <v>2</v>
      </c>
      <c r="D150" s="46">
        <f t="shared" si="36"/>
        <v>12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7</v>
      </c>
      <c r="L150" s="43">
        <v>5</v>
      </c>
      <c r="M150" s="43">
        <f t="shared" si="37"/>
        <v>12</v>
      </c>
      <c r="N150" s="47">
        <f t="shared" si="38"/>
        <v>3.7083333333333335</v>
      </c>
      <c r="O150" s="47">
        <f t="shared" si="39"/>
        <v>0.24650332429581454</v>
      </c>
      <c r="P150" s="43">
        <v>0</v>
      </c>
      <c r="Q150" s="43">
        <v>0</v>
      </c>
    </row>
    <row r="151" spans="1:17" ht="16.5" customHeight="1">
      <c r="A151" s="45" t="s">
        <v>311</v>
      </c>
      <c r="B151" s="48" t="s">
        <v>319</v>
      </c>
      <c r="C151" s="43">
        <v>2</v>
      </c>
      <c r="D151" s="46">
        <f t="shared" si="36"/>
        <v>12</v>
      </c>
      <c r="E151" s="43">
        <v>0</v>
      </c>
      <c r="F151" s="43">
        <v>0</v>
      </c>
      <c r="G151" s="43">
        <v>0</v>
      </c>
      <c r="H151" s="43">
        <v>0</v>
      </c>
      <c r="I151" s="43">
        <v>3</v>
      </c>
      <c r="J151" s="43">
        <v>4</v>
      </c>
      <c r="K151" s="43">
        <v>5</v>
      </c>
      <c r="L151" s="43">
        <v>0</v>
      </c>
      <c r="M151" s="43">
        <f t="shared" si="37"/>
        <v>12</v>
      </c>
      <c r="N151" s="47">
        <f t="shared" si="38"/>
        <v>3.0833333333333335</v>
      </c>
      <c r="O151" s="47">
        <f t="shared" si="39"/>
        <v>0.39965262694272563</v>
      </c>
      <c r="P151" s="43">
        <v>0</v>
      </c>
      <c r="Q151" s="43">
        <v>0</v>
      </c>
    </row>
    <row r="152" spans="1:17" ht="16.5" customHeight="1">
      <c r="A152" s="45" t="s">
        <v>312</v>
      </c>
      <c r="B152" s="48" t="s">
        <v>320</v>
      </c>
      <c r="C152" s="43">
        <v>4</v>
      </c>
      <c r="D152" s="46">
        <f t="shared" si="36"/>
        <v>16</v>
      </c>
      <c r="E152" s="43">
        <v>1</v>
      </c>
      <c r="F152" s="43">
        <v>0</v>
      </c>
      <c r="G152" s="43">
        <v>0</v>
      </c>
      <c r="H152" s="43">
        <v>3</v>
      </c>
      <c r="I152" s="43">
        <v>4</v>
      </c>
      <c r="J152" s="43">
        <v>3</v>
      </c>
      <c r="K152" s="43">
        <v>3</v>
      </c>
      <c r="L152" s="43">
        <v>2</v>
      </c>
      <c r="M152" s="43">
        <f t="shared" si="37"/>
        <v>16</v>
      </c>
      <c r="N152" s="47">
        <f t="shared" si="38"/>
        <v>2.71875</v>
      </c>
      <c r="O152" s="47">
        <f t="shared" si="39"/>
        <v>0.9514585842273956</v>
      </c>
      <c r="P152" s="43">
        <v>0</v>
      </c>
      <c r="Q152" s="43">
        <v>0</v>
      </c>
    </row>
    <row r="153" spans="1:17" ht="16.5" customHeight="1">
      <c r="A153" s="45" t="s">
        <v>284</v>
      </c>
      <c r="B153" s="48" t="s">
        <v>294</v>
      </c>
      <c r="C153" s="43">
        <v>4</v>
      </c>
      <c r="D153" s="46">
        <f t="shared" si="36"/>
        <v>16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2</v>
      </c>
      <c r="K153" s="43">
        <v>3</v>
      </c>
      <c r="L153" s="43">
        <v>11</v>
      </c>
      <c r="M153" s="43">
        <f t="shared" si="37"/>
        <v>16</v>
      </c>
      <c r="N153" s="47">
        <f t="shared" si="38"/>
        <v>3.78125</v>
      </c>
      <c r="O153" s="47">
        <f t="shared" si="39"/>
        <v>0.3521696146745201</v>
      </c>
      <c r="P153" s="43">
        <v>0</v>
      </c>
      <c r="Q153" s="43">
        <v>0</v>
      </c>
    </row>
    <row r="154" spans="1:17" ht="16.5" customHeight="1">
      <c r="A154" s="45" t="s">
        <v>245</v>
      </c>
      <c r="B154" s="45" t="s">
        <v>246</v>
      </c>
      <c r="C154" s="43">
        <v>2</v>
      </c>
      <c r="D154" s="46">
        <f t="shared" si="36"/>
        <v>20</v>
      </c>
      <c r="E154" s="43">
        <v>0</v>
      </c>
      <c r="F154" s="43">
        <v>5</v>
      </c>
      <c r="G154" s="43">
        <v>2</v>
      </c>
      <c r="H154" s="43">
        <v>3</v>
      </c>
      <c r="I154" s="43">
        <v>5</v>
      </c>
      <c r="J154" s="43">
        <v>4</v>
      </c>
      <c r="K154" s="43">
        <v>1</v>
      </c>
      <c r="L154" s="43">
        <v>0</v>
      </c>
      <c r="M154" s="43">
        <f t="shared" si="37"/>
        <v>20</v>
      </c>
      <c r="N154" s="47">
        <f t="shared" si="38"/>
        <v>2.1</v>
      </c>
      <c r="O154" s="47">
        <f t="shared" si="39"/>
        <v>0.7999999999999998</v>
      </c>
      <c r="P154" s="43">
        <v>0</v>
      </c>
      <c r="Q154" s="43">
        <v>0</v>
      </c>
    </row>
    <row r="155" spans="1:17" ht="16.5" customHeight="1">
      <c r="A155" s="45" t="s">
        <v>230</v>
      </c>
      <c r="B155" s="45" t="s">
        <v>231</v>
      </c>
      <c r="C155" s="43">
        <v>2</v>
      </c>
      <c r="D155" s="46">
        <f t="shared" si="36"/>
        <v>430</v>
      </c>
      <c r="E155" s="43">
        <v>4</v>
      </c>
      <c r="F155" s="43">
        <v>2</v>
      </c>
      <c r="G155" s="43">
        <v>4</v>
      </c>
      <c r="H155" s="43">
        <v>14</v>
      </c>
      <c r="I155" s="43">
        <v>25</v>
      </c>
      <c r="J155" s="43">
        <v>37</v>
      </c>
      <c r="K155" s="43">
        <v>68</v>
      </c>
      <c r="L155" s="43">
        <v>276</v>
      </c>
      <c r="M155" s="43">
        <f t="shared" si="37"/>
        <v>430</v>
      </c>
      <c r="N155" s="47">
        <f t="shared" si="38"/>
        <v>3.608139534883721</v>
      </c>
      <c r="O155" s="47">
        <f t="shared" si="39"/>
        <v>0.6941977327519318</v>
      </c>
      <c r="P155" s="43">
        <v>0</v>
      </c>
      <c r="Q155" s="43">
        <v>0</v>
      </c>
    </row>
    <row r="156" spans="1:17" ht="16.5" customHeight="1">
      <c r="A156" s="45" t="s">
        <v>265</v>
      </c>
      <c r="B156" s="45" t="s">
        <v>274</v>
      </c>
      <c r="C156" s="43">
        <v>2</v>
      </c>
      <c r="D156" s="46">
        <f t="shared" si="36"/>
        <v>385</v>
      </c>
      <c r="E156" s="43">
        <v>7</v>
      </c>
      <c r="F156" s="43">
        <v>5</v>
      </c>
      <c r="G156" s="43">
        <v>5</v>
      </c>
      <c r="H156" s="43">
        <v>15</v>
      </c>
      <c r="I156" s="43">
        <v>13</v>
      </c>
      <c r="J156" s="43">
        <v>27</v>
      </c>
      <c r="K156" s="43">
        <v>50</v>
      </c>
      <c r="L156" s="43">
        <v>263</v>
      </c>
      <c r="M156" s="43">
        <f t="shared" si="37"/>
        <v>385</v>
      </c>
      <c r="N156" s="47">
        <f t="shared" si="38"/>
        <v>3.5922077922077924</v>
      </c>
      <c r="O156" s="47">
        <f t="shared" si="39"/>
        <v>0.810606031707499</v>
      </c>
      <c r="P156" s="43">
        <v>0</v>
      </c>
      <c r="Q156" s="43">
        <v>0</v>
      </c>
    </row>
    <row r="157" spans="1:17" ht="16.5" customHeight="1">
      <c r="A157" s="45" t="s">
        <v>305</v>
      </c>
      <c r="B157" s="48" t="s">
        <v>318</v>
      </c>
      <c r="C157" s="43">
        <v>2</v>
      </c>
      <c r="D157" s="46">
        <f t="shared" si="36"/>
        <v>381</v>
      </c>
      <c r="E157" s="43">
        <v>6</v>
      </c>
      <c r="F157" s="43">
        <v>5</v>
      </c>
      <c r="G157" s="43">
        <v>8</v>
      </c>
      <c r="H157" s="43">
        <v>23</v>
      </c>
      <c r="I157" s="43">
        <v>31</v>
      </c>
      <c r="J157" s="43">
        <v>29</v>
      </c>
      <c r="K157" s="43">
        <v>69</v>
      </c>
      <c r="L157" s="43">
        <v>206</v>
      </c>
      <c r="M157" s="43">
        <f t="shared" si="37"/>
        <v>377</v>
      </c>
      <c r="N157" s="47">
        <f t="shared" si="38"/>
        <v>3.429708222811671</v>
      </c>
      <c r="O157" s="47">
        <f t="shared" si="39"/>
        <v>0.8562258618712477</v>
      </c>
      <c r="P157" s="43">
        <v>4</v>
      </c>
      <c r="Q157" s="43">
        <v>0</v>
      </c>
    </row>
    <row r="158" spans="1:17" ht="16.5" customHeight="1">
      <c r="A158" s="45" t="s">
        <v>488</v>
      </c>
      <c r="B158" s="48" t="s">
        <v>447</v>
      </c>
      <c r="C158" s="43">
        <v>1</v>
      </c>
      <c r="D158" s="46">
        <f t="shared" si="36"/>
        <v>10</v>
      </c>
      <c r="E158" s="43">
        <v>0</v>
      </c>
      <c r="F158" s="43">
        <v>0</v>
      </c>
      <c r="G158" s="43">
        <v>0</v>
      </c>
      <c r="H158" s="43">
        <v>5</v>
      </c>
      <c r="I158" s="43">
        <v>0</v>
      </c>
      <c r="J158" s="43">
        <v>1</v>
      </c>
      <c r="K158" s="43">
        <v>3</v>
      </c>
      <c r="L158" s="43">
        <v>1</v>
      </c>
      <c r="M158" s="43">
        <f t="shared" si="37"/>
        <v>10</v>
      </c>
      <c r="N158" s="47">
        <f t="shared" si="38"/>
        <v>2.75</v>
      </c>
      <c r="O158" s="47">
        <f t="shared" si="39"/>
        <v>0.7826237921249268</v>
      </c>
      <c r="P158" s="43">
        <v>0</v>
      </c>
      <c r="Q158" s="43">
        <v>0</v>
      </c>
    </row>
    <row r="159" spans="1:17" ht="16.5" customHeight="1">
      <c r="A159" s="45" t="s">
        <v>489</v>
      </c>
      <c r="B159" s="48" t="s">
        <v>490</v>
      </c>
      <c r="C159" s="43">
        <v>1</v>
      </c>
      <c r="D159" s="46">
        <f t="shared" si="36"/>
        <v>10</v>
      </c>
      <c r="E159" s="43">
        <v>1</v>
      </c>
      <c r="F159" s="43">
        <v>0</v>
      </c>
      <c r="G159" s="43">
        <v>0</v>
      </c>
      <c r="H159" s="43">
        <v>1</v>
      </c>
      <c r="I159" s="43">
        <v>0</v>
      </c>
      <c r="J159" s="43">
        <v>2</v>
      </c>
      <c r="K159" s="43">
        <v>2</v>
      </c>
      <c r="L159" s="43">
        <v>4</v>
      </c>
      <c r="M159" s="43">
        <f t="shared" si="37"/>
        <v>10</v>
      </c>
      <c r="N159" s="47">
        <f t="shared" si="38"/>
        <v>3.1</v>
      </c>
      <c r="O159" s="47">
        <f t="shared" si="39"/>
        <v>1.1999999999999997</v>
      </c>
      <c r="P159" s="43">
        <v>0</v>
      </c>
      <c r="Q159" s="43">
        <v>0</v>
      </c>
    </row>
    <row r="160" spans="1:17" ht="16.5" customHeight="1">
      <c r="A160" s="45" t="s">
        <v>341</v>
      </c>
      <c r="B160" s="48" t="s">
        <v>456</v>
      </c>
      <c r="C160" s="43">
        <v>2</v>
      </c>
      <c r="D160" s="46">
        <f t="shared" si="36"/>
        <v>13</v>
      </c>
      <c r="E160" s="43">
        <v>0</v>
      </c>
      <c r="F160" s="43">
        <v>0</v>
      </c>
      <c r="G160" s="43">
        <v>1</v>
      </c>
      <c r="H160" s="43">
        <v>1</v>
      </c>
      <c r="I160" s="43">
        <v>0</v>
      </c>
      <c r="J160" s="43">
        <v>2</v>
      </c>
      <c r="K160" s="43">
        <v>1</v>
      </c>
      <c r="L160" s="43">
        <v>8</v>
      </c>
      <c r="M160" s="43">
        <f t="shared" si="37"/>
        <v>13</v>
      </c>
      <c r="N160" s="47">
        <f t="shared" si="38"/>
        <v>3.4615384615384617</v>
      </c>
      <c r="O160" s="47">
        <f t="shared" si="39"/>
        <v>0.8195106058716343</v>
      </c>
      <c r="P160" s="43">
        <v>0</v>
      </c>
      <c r="Q160" s="43">
        <v>0</v>
      </c>
    </row>
    <row r="161" spans="1:17" ht="16.5" customHeight="1">
      <c r="A161" s="45" t="s">
        <v>445</v>
      </c>
      <c r="B161" s="48" t="s">
        <v>462</v>
      </c>
      <c r="C161" s="43">
        <v>2</v>
      </c>
      <c r="D161" s="46">
        <f t="shared" si="36"/>
        <v>5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5</v>
      </c>
      <c r="M161" s="43">
        <f t="shared" si="37"/>
        <v>5</v>
      </c>
      <c r="N161" s="47">
        <f t="shared" si="38"/>
        <v>4</v>
      </c>
      <c r="O161" s="47">
        <f t="shared" si="39"/>
        <v>0</v>
      </c>
      <c r="P161" s="43">
        <v>0</v>
      </c>
      <c r="Q161" s="43">
        <v>0</v>
      </c>
    </row>
    <row r="162" spans="1:17" ht="16.5" customHeight="1">
      <c r="A162" s="45" t="s">
        <v>431</v>
      </c>
      <c r="B162" s="48" t="s">
        <v>457</v>
      </c>
      <c r="C162" s="43">
        <v>2</v>
      </c>
      <c r="D162" s="46">
        <f t="shared" si="36"/>
        <v>2</v>
      </c>
      <c r="E162" s="43">
        <v>0</v>
      </c>
      <c r="F162" s="43">
        <v>0</v>
      </c>
      <c r="G162" s="43">
        <v>0</v>
      </c>
      <c r="H162" s="43">
        <v>1</v>
      </c>
      <c r="I162" s="43">
        <v>1</v>
      </c>
      <c r="J162" s="43">
        <v>0</v>
      </c>
      <c r="K162" s="43">
        <v>0</v>
      </c>
      <c r="L162" s="43">
        <v>0</v>
      </c>
      <c r="M162" s="43">
        <f t="shared" si="37"/>
        <v>2</v>
      </c>
      <c r="N162" s="47">
        <f t="shared" si="38"/>
        <v>2.25</v>
      </c>
      <c r="O162" s="47">
        <f t="shared" si="39"/>
        <v>0.25</v>
      </c>
      <c r="P162" s="43">
        <v>0</v>
      </c>
      <c r="Q162" s="43">
        <v>0</v>
      </c>
    </row>
    <row r="163" spans="1:17" ht="16.5" customHeight="1">
      <c r="A163" s="45" t="s">
        <v>432</v>
      </c>
      <c r="B163" s="48" t="s">
        <v>458</v>
      </c>
      <c r="C163" s="43">
        <v>2</v>
      </c>
      <c r="D163" s="46">
        <f t="shared" si="36"/>
        <v>2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2</v>
      </c>
      <c r="L163" s="43">
        <v>0</v>
      </c>
      <c r="M163" s="43">
        <f t="shared" si="37"/>
        <v>2</v>
      </c>
      <c r="N163" s="47">
        <f t="shared" si="38"/>
        <v>3.5</v>
      </c>
      <c r="O163" s="47">
        <f t="shared" si="39"/>
        <v>0</v>
      </c>
      <c r="P163" s="43">
        <v>0</v>
      </c>
      <c r="Q163" s="43">
        <v>0</v>
      </c>
    </row>
    <row r="164" spans="1:17" ht="16.5" customHeight="1">
      <c r="A164" s="45" t="s">
        <v>446</v>
      </c>
      <c r="B164" s="48" t="s">
        <v>463</v>
      </c>
      <c r="C164" s="43">
        <v>2</v>
      </c>
      <c r="D164" s="46">
        <f t="shared" si="36"/>
        <v>5</v>
      </c>
      <c r="E164" s="43">
        <v>0</v>
      </c>
      <c r="F164" s="43">
        <v>0</v>
      </c>
      <c r="G164" s="43">
        <v>0</v>
      </c>
      <c r="H164" s="43">
        <v>1</v>
      </c>
      <c r="I164" s="43">
        <v>0</v>
      </c>
      <c r="J164" s="43">
        <v>0</v>
      </c>
      <c r="K164" s="43">
        <v>0</v>
      </c>
      <c r="L164" s="43">
        <v>4</v>
      </c>
      <c r="M164" s="43">
        <f t="shared" si="37"/>
        <v>5</v>
      </c>
      <c r="N164" s="47">
        <f t="shared" si="38"/>
        <v>3.6</v>
      </c>
      <c r="O164" s="47">
        <f t="shared" si="39"/>
        <v>0.7999999999999993</v>
      </c>
      <c r="P164" s="43">
        <v>0</v>
      </c>
      <c r="Q164" s="43">
        <v>0</v>
      </c>
    </row>
    <row r="165" spans="1:17" ht="16.5" customHeight="1">
      <c r="A165" s="45" t="s">
        <v>484</v>
      </c>
      <c r="B165" s="48" t="s">
        <v>486</v>
      </c>
      <c r="C165" s="43">
        <v>1</v>
      </c>
      <c r="D165" s="46">
        <f t="shared" si="36"/>
        <v>10</v>
      </c>
      <c r="E165" s="43">
        <v>0</v>
      </c>
      <c r="F165" s="43">
        <v>0</v>
      </c>
      <c r="G165" s="43">
        <v>3</v>
      </c>
      <c r="H165" s="43">
        <v>0</v>
      </c>
      <c r="I165" s="43">
        <v>4</v>
      </c>
      <c r="J165" s="43">
        <v>1</v>
      </c>
      <c r="K165" s="43">
        <v>1</v>
      </c>
      <c r="L165" s="43">
        <v>1</v>
      </c>
      <c r="M165" s="43">
        <f t="shared" si="37"/>
        <v>10</v>
      </c>
      <c r="N165" s="47">
        <f t="shared" si="38"/>
        <v>2.5</v>
      </c>
      <c r="O165" s="47">
        <f t="shared" si="39"/>
        <v>0.8062257748298551</v>
      </c>
      <c r="P165" s="43">
        <v>0</v>
      </c>
      <c r="Q165" s="43">
        <v>0</v>
      </c>
    </row>
    <row r="166" spans="1:17" ht="16.5" customHeight="1">
      <c r="A166" s="45" t="s">
        <v>485</v>
      </c>
      <c r="B166" s="48" t="s">
        <v>487</v>
      </c>
      <c r="C166" s="43">
        <v>1</v>
      </c>
      <c r="D166" s="46">
        <f t="shared" si="36"/>
        <v>10</v>
      </c>
      <c r="E166" s="43">
        <v>1</v>
      </c>
      <c r="F166" s="43">
        <v>0</v>
      </c>
      <c r="G166" s="43">
        <v>4</v>
      </c>
      <c r="H166" s="43">
        <v>0</v>
      </c>
      <c r="I166" s="43">
        <v>1</v>
      </c>
      <c r="J166" s="43">
        <v>0</v>
      </c>
      <c r="K166" s="43">
        <v>2</v>
      </c>
      <c r="L166" s="43">
        <v>2</v>
      </c>
      <c r="M166" s="43">
        <f t="shared" si="37"/>
        <v>10</v>
      </c>
      <c r="N166" s="47">
        <f t="shared" si="38"/>
        <v>2.35</v>
      </c>
      <c r="O166" s="47">
        <f t="shared" si="39"/>
        <v>1.2854960132182438</v>
      </c>
      <c r="P166" s="43">
        <v>0</v>
      </c>
      <c r="Q166" s="43">
        <v>0</v>
      </c>
    </row>
    <row r="167" spans="1:17" ht="16.5" customHeight="1">
      <c r="A167" s="45" t="s">
        <v>333</v>
      </c>
      <c r="B167" s="48" t="s">
        <v>274</v>
      </c>
      <c r="C167" s="43">
        <v>1</v>
      </c>
      <c r="D167" s="46">
        <f t="shared" si="36"/>
        <v>342</v>
      </c>
      <c r="E167" s="43">
        <v>1</v>
      </c>
      <c r="F167" s="43">
        <v>7</v>
      </c>
      <c r="G167" s="43">
        <v>8</v>
      </c>
      <c r="H167" s="43">
        <v>17</v>
      </c>
      <c r="I167" s="43">
        <v>19</v>
      </c>
      <c r="J167" s="43">
        <v>32</v>
      </c>
      <c r="K167" s="43">
        <v>38</v>
      </c>
      <c r="L167" s="43">
        <v>217</v>
      </c>
      <c r="M167" s="43">
        <f t="shared" si="37"/>
        <v>339</v>
      </c>
      <c r="N167" s="47">
        <f t="shared" si="38"/>
        <v>3.532448377581121</v>
      </c>
      <c r="O167" s="47">
        <f t="shared" si="39"/>
        <v>0.7816914340534811</v>
      </c>
      <c r="P167" s="43">
        <v>3</v>
      </c>
      <c r="Q167" s="43">
        <v>0</v>
      </c>
    </row>
    <row r="168" spans="1:17" ht="16.5" customHeight="1">
      <c r="A168" s="45" t="s">
        <v>355</v>
      </c>
      <c r="B168" s="48" t="s">
        <v>372</v>
      </c>
      <c r="C168" s="43">
        <v>0.5</v>
      </c>
      <c r="D168" s="46">
        <f t="shared" si="36"/>
        <v>273</v>
      </c>
      <c r="E168" s="43">
        <v>13</v>
      </c>
      <c r="F168" s="43">
        <v>1</v>
      </c>
      <c r="G168" s="43">
        <v>1</v>
      </c>
      <c r="H168" s="43">
        <v>5</v>
      </c>
      <c r="I168" s="43">
        <v>8</v>
      </c>
      <c r="J168" s="43">
        <v>16</v>
      </c>
      <c r="K168" s="43">
        <v>11</v>
      </c>
      <c r="L168" s="43">
        <v>209</v>
      </c>
      <c r="M168" s="43">
        <f t="shared" si="37"/>
        <v>264</v>
      </c>
      <c r="N168" s="47">
        <f t="shared" si="38"/>
        <v>3.617424242424242</v>
      </c>
      <c r="O168" s="47">
        <f t="shared" si="39"/>
        <v>0.9561599501764325</v>
      </c>
      <c r="P168" s="43">
        <v>9</v>
      </c>
      <c r="Q168" s="43">
        <v>0</v>
      </c>
    </row>
    <row r="169" spans="1:17" ht="16.5" customHeight="1">
      <c r="A169" s="45" t="s">
        <v>388</v>
      </c>
      <c r="B169" s="48" t="s">
        <v>396</v>
      </c>
      <c r="C169" s="43">
        <v>0.5</v>
      </c>
      <c r="D169" s="46">
        <f t="shared" si="36"/>
        <v>234</v>
      </c>
      <c r="E169" s="43">
        <v>6</v>
      </c>
      <c r="F169" s="43">
        <v>1</v>
      </c>
      <c r="G169" s="43">
        <v>2</v>
      </c>
      <c r="H169" s="43">
        <v>5</v>
      </c>
      <c r="I169" s="43">
        <v>1</v>
      </c>
      <c r="J169" s="43">
        <v>12</v>
      </c>
      <c r="K169" s="43">
        <v>9</v>
      </c>
      <c r="L169" s="43">
        <v>198</v>
      </c>
      <c r="M169" s="43">
        <f t="shared" si="37"/>
        <v>234</v>
      </c>
      <c r="N169" s="47">
        <f t="shared" si="38"/>
        <v>3.7435897435897436</v>
      </c>
      <c r="O169" s="47">
        <f t="shared" si="39"/>
        <v>0.7696580010155706</v>
      </c>
      <c r="P169" s="43">
        <v>0</v>
      </c>
      <c r="Q169" s="43">
        <v>0</v>
      </c>
    </row>
    <row r="170" spans="1:17" ht="16.5" customHeight="1">
      <c r="A170" s="76" t="s">
        <v>11</v>
      </c>
      <c r="B170" s="76"/>
      <c r="C170" s="76"/>
      <c r="D170" s="39">
        <f>SUM(D143:D169)</f>
        <v>2271</v>
      </c>
      <c r="E170" s="39">
        <f aca="true" t="shared" si="40" ref="E170:M170">SUM(E143:E169)</f>
        <v>41</v>
      </c>
      <c r="F170" s="39">
        <f t="shared" si="40"/>
        <v>26</v>
      </c>
      <c r="G170" s="39">
        <f t="shared" si="40"/>
        <v>40</v>
      </c>
      <c r="H170" s="39">
        <f t="shared" si="40"/>
        <v>102</v>
      </c>
      <c r="I170" s="39">
        <f t="shared" si="40"/>
        <v>122</v>
      </c>
      <c r="J170" s="39">
        <f t="shared" si="40"/>
        <v>203</v>
      </c>
      <c r="K170" s="39">
        <f t="shared" si="40"/>
        <v>279</v>
      </c>
      <c r="L170" s="39">
        <f t="shared" si="40"/>
        <v>1440</v>
      </c>
      <c r="M170" s="39">
        <f t="shared" si="40"/>
        <v>2253</v>
      </c>
      <c r="N170" s="77">
        <f>(1*F170+1.5*G170+2*H170+2.5*I170+3*J170+3.5*K170+4*L170)/M170</f>
        <v>3.524411895250777</v>
      </c>
      <c r="O170" s="77">
        <f>SQRT((E170*0^2+F170*1^2+G170*1.5^2+H170*2^2+I170*2.5^2+J170*3^2+K170*3.5^2+L170*4^2)/M170-N170^2)</f>
        <v>0.8389268147552598</v>
      </c>
      <c r="P170" s="39">
        <f>SUM(P143:P169)</f>
        <v>16</v>
      </c>
      <c r="Q170" s="39">
        <f>SUM(Q143:Q169)</f>
        <v>2</v>
      </c>
    </row>
    <row r="171" spans="1:17" ht="16.5" customHeight="1">
      <c r="A171" s="76" t="s">
        <v>12</v>
      </c>
      <c r="B171" s="76"/>
      <c r="C171" s="76"/>
      <c r="D171" s="40">
        <f>D170*100/$D$170</f>
        <v>100</v>
      </c>
      <c r="E171" s="40">
        <f aca="true" t="shared" si="41" ref="E171:M171">E170*100/$D$170</f>
        <v>1.805372082782915</v>
      </c>
      <c r="F171" s="40">
        <f t="shared" si="41"/>
        <v>1.1448701012769704</v>
      </c>
      <c r="G171" s="40">
        <f t="shared" si="41"/>
        <v>1.7613386173491854</v>
      </c>
      <c r="H171" s="40">
        <f t="shared" si="41"/>
        <v>4.491413474240423</v>
      </c>
      <c r="I171" s="40">
        <f t="shared" si="41"/>
        <v>5.372082782915015</v>
      </c>
      <c r="J171" s="40">
        <f t="shared" si="41"/>
        <v>8.938793483047116</v>
      </c>
      <c r="K171" s="40">
        <f t="shared" si="41"/>
        <v>12.285336856010568</v>
      </c>
      <c r="L171" s="40">
        <f t="shared" si="41"/>
        <v>63.408190224570674</v>
      </c>
      <c r="M171" s="40">
        <f t="shared" si="41"/>
        <v>99.20739762219287</v>
      </c>
      <c r="N171" s="78"/>
      <c r="O171" s="78"/>
      <c r="P171" s="40">
        <f>P170*100/$D$170</f>
        <v>0.7045354469396742</v>
      </c>
      <c r="Q171" s="40">
        <f>Q170*100/$D$170</f>
        <v>0.08806693086745927</v>
      </c>
    </row>
    <row r="172" spans="3:17" ht="21" customHeight="1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</row>
    <row r="173" spans="1:17" ht="21" customHeight="1">
      <c r="A173" s="35"/>
      <c r="B173" s="36" t="s">
        <v>508</v>
      </c>
      <c r="C173" s="6"/>
      <c r="D173" s="37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38"/>
    </row>
    <row r="174" spans="1:17" ht="21" customHeight="1">
      <c r="A174" s="72" t="s">
        <v>0</v>
      </c>
      <c r="B174" s="72" t="s">
        <v>1</v>
      </c>
      <c r="C174" s="72" t="s">
        <v>216</v>
      </c>
      <c r="D174" s="57" t="s">
        <v>217</v>
      </c>
      <c r="E174" s="67" t="s">
        <v>218</v>
      </c>
      <c r="F174" s="68"/>
      <c r="G174" s="68"/>
      <c r="H174" s="68"/>
      <c r="I174" s="68"/>
      <c r="J174" s="68"/>
      <c r="K174" s="68"/>
      <c r="L174" s="69"/>
      <c r="M174" s="72" t="s">
        <v>219</v>
      </c>
      <c r="N174" s="72" t="s">
        <v>6</v>
      </c>
      <c r="O174" s="72" t="s">
        <v>7</v>
      </c>
      <c r="P174" s="73" t="s">
        <v>220</v>
      </c>
      <c r="Q174" s="73"/>
    </row>
    <row r="175" spans="1:17" ht="21" customHeight="1">
      <c r="A175" s="72"/>
      <c r="B175" s="72"/>
      <c r="C175" s="72"/>
      <c r="D175" s="57"/>
      <c r="E175" s="2">
        <v>0</v>
      </c>
      <c r="F175" s="2">
        <v>1</v>
      </c>
      <c r="G175" s="2">
        <v>1.5</v>
      </c>
      <c r="H175" s="2">
        <v>2</v>
      </c>
      <c r="I175" s="2">
        <v>2.5</v>
      </c>
      <c r="J175" s="2">
        <v>3</v>
      </c>
      <c r="K175" s="2">
        <v>3.5</v>
      </c>
      <c r="L175" s="2">
        <v>4</v>
      </c>
      <c r="M175" s="72"/>
      <c r="N175" s="72"/>
      <c r="O175" s="72"/>
      <c r="P175" s="2" t="s">
        <v>9</v>
      </c>
      <c r="Q175" s="5" t="s">
        <v>10</v>
      </c>
    </row>
    <row r="176" spans="1:17" ht="21" customHeight="1">
      <c r="A176" s="45" t="s">
        <v>251</v>
      </c>
      <c r="B176" s="45" t="s">
        <v>33</v>
      </c>
      <c r="C176" s="43">
        <v>2</v>
      </c>
      <c r="D176" s="46">
        <f aca="true" t="shared" si="42" ref="D176:D184">SUM(P176:Q176,E176:L176)</f>
        <v>434</v>
      </c>
      <c r="E176" s="43">
        <v>38</v>
      </c>
      <c r="F176" s="43">
        <v>12</v>
      </c>
      <c r="G176" s="43">
        <v>22</v>
      </c>
      <c r="H176" s="43">
        <v>31</v>
      </c>
      <c r="I176" s="43">
        <v>44</v>
      </c>
      <c r="J176" s="43">
        <v>65</v>
      </c>
      <c r="K176" s="43">
        <v>79</v>
      </c>
      <c r="L176" s="43">
        <v>143</v>
      </c>
      <c r="M176" s="43">
        <f aca="true" t="shared" si="43" ref="M176:M184">SUM(E176:L176)</f>
        <v>434</v>
      </c>
      <c r="N176" s="47">
        <f aca="true" t="shared" si="44" ref="N176:N184">(1*F176+1.5*G176+2*H176+2.5*I176+3*J176+3.5*K176+4*L176)/M176</f>
        <v>2.904377880184332</v>
      </c>
      <c r="O176" s="47">
        <f aca="true" t="shared" si="45" ref="O176:O184">SQRT((E176*0^2+F176*1^2+G176*1.5^2+H176*2^2+I176*2.5^2+J176*3^2+K176*3.5^2+L176*4^2)/M176-N176^2)</f>
        <v>1.2146206876264927</v>
      </c>
      <c r="P176" s="43">
        <v>0</v>
      </c>
      <c r="Q176" s="43">
        <v>0</v>
      </c>
    </row>
    <row r="177" spans="1:17" ht="21" customHeight="1">
      <c r="A177" s="45" t="s">
        <v>285</v>
      </c>
      <c r="B177" s="48" t="s">
        <v>295</v>
      </c>
      <c r="C177" s="43">
        <v>2</v>
      </c>
      <c r="D177" s="46">
        <f t="shared" si="42"/>
        <v>392</v>
      </c>
      <c r="E177" s="43">
        <v>10</v>
      </c>
      <c r="F177" s="43">
        <v>10</v>
      </c>
      <c r="G177" s="43">
        <v>15</v>
      </c>
      <c r="H177" s="43">
        <v>30</v>
      </c>
      <c r="I177" s="43">
        <v>23</v>
      </c>
      <c r="J177" s="43">
        <v>62</v>
      </c>
      <c r="K177" s="43">
        <v>88</v>
      </c>
      <c r="L177" s="43">
        <v>151</v>
      </c>
      <c r="M177" s="43">
        <f t="shared" si="43"/>
        <v>389</v>
      </c>
      <c r="N177" s="47">
        <f t="shared" si="44"/>
        <v>3.2082262210796917</v>
      </c>
      <c r="O177" s="47">
        <f t="shared" si="45"/>
        <v>0.9561513417930815</v>
      </c>
      <c r="P177" s="43">
        <v>1</v>
      </c>
      <c r="Q177" s="43">
        <v>2</v>
      </c>
    </row>
    <row r="178" spans="1:17" ht="21" customHeight="1">
      <c r="A178" s="45" t="s">
        <v>313</v>
      </c>
      <c r="B178" s="48" t="s">
        <v>321</v>
      </c>
      <c r="C178" s="43">
        <v>2</v>
      </c>
      <c r="D178" s="46">
        <f t="shared" si="42"/>
        <v>401</v>
      </c>
      <c r="E178" s="43">
        <v>32</v>
      </c>
      <c r="F178" s="43">
        <v>11</v>
      </c>
      <c r="G178" s="43">
        <v>8</v>
      </c>
      <c r="H178" s="43">
        <v>21</v>
      </c>
      <c r="I178" s="43">
        <v>19</v>
      </c>
      <c r="J178" s="43">
        <v>44</v>
      </c>
      <c r="K178" s="43">
        <v>60</v>
      </c>
      <c r="L178" s="43">
        <v>206</v>
      </c>
      <c r="M178" s="43">
        <f t="shared" si="43"/>
        <v>401</v>
      </c>
      <c r="N178" s="47">
        <f t="shared" si="44"/>
        <v>3.188279301745636</v>
      </c>
      <c r="O178" s="47">
        <f t="shared" si="45"/>
        <v>1.2052823395373011</v>
      </c>
      <c r="P178" s="43">
        <v>0</v>
      </c>
      <c r="Q178" s="43">
        <v>0</v>
      </c>
    </row>
    <row r="179" spans="1:17" ht="21" customHeight="1">
      <c r="A179" s="45" t="s">
        <v>247</v>
      </c>
      <c r="B179" s="45" t="s">
        <v>248</v>
      </c>
      <c r="C179" s="43">
        <v>2</v>
      </c>
      <c r="D179" s="46">
        <f t="shared" si="42"/>
        <v>435</v>
      </c>
      <c r="E179" s="43">
        <v>34</v>
      </c>
      <c r="F179" s="43">
        <v>24</v>
      </c>
      <c r="G179" s="43">
        <v>22</v>
      </c>
      <c r="H179" s="43">
        <v>34</v>
      </c>
      <c r="I179" s="43">
        <v>53</v>
      </c>
      <c r="J179" s="43">
        <v>48</v>
      </c>
      <c r="K179" s="43">
        <v>39</v>
      </c>
      <c r="L179" s="43">
        <v>180</v>
      </c>
      <c r="M179" s="43">
        <f t="shared" si="43"/>
        <v>434</v>
      </c>
      <c r="N179" s="47">
        <f t="shared" si="44"/>
        <v>2.8986175115207375</v>
      </c>
      <c r="O179" s="47">
        <f t="shared" si="45"/>
        <v>1.2554390152387607</v>
      </c>
      <c r="P179" s="43">
        <v>0</v>
      </c>
      <c r="Q179" s="43">
        <v>1</v>
      </c>
    </row>
    <row r="180" spans="1:17" ht="21" customHeight="1">
      <c r="A180" s="45" t="s">
        <v>249</v>
      </c>
      <c r="B180" s="45" t="s">
        <v>250</v>
      </c>
      <c r="C180" s="43">
        <v>1</v>
      </c>
      <c r="D180" s="46">
        <f t="shared" si="42"/>
        <v>435</v>
      </c>
      <c r="E180" s="43">
        <v>12</v>
      </c>
      <c r="F180" s="43">
        <v>9</v>
      </c>
      <c r="G180" s="43">
        <v>25</v>
      </c>
      <c r="H180" s="43">
        <v>49</v>
      </c>
      <c r="I180" s="43">
        <v>69</v>
      </c>
      <c r="J180" s="43">
        <v>61</v>
      </c>
      <c r="K180" s="43">
        <v>67</v>
      </c>
      <c r="L180" s="43">
        <v>143</v>
      </c>
      <c r="M180" s="43">
        <f t="shared" si="43"/>
        <v>435</v>
      </c>
      <c r="N180" s="47">
        <f t="shared" si="44"/>
        <v>3.003448275862069</v>
      </c>
      <c r="O180" s="47">
        <f t="shared" si="45"/>
        <v>0.9898854311812267</v>
      </c>
      <c r="P180" s="43">
        <v>0</v>
      </c>
      <c r="Q180" s="43">
        <v>0</v>
      </c>
    </row>
    <row r="181" spans="1:17" ht="21" customHeight="1">
      <c r="A181" s="45" t="s">
        <v>342</v>
      </c>
      <c r="B181" s="48" t="s">
        <v>491</v>
      </c>
      <c r="C181" s="43">
        <v>1</v>
      </c>
      <c r="D181" s="46">
        <f t="shared" si="42"/>
        <v>352</v>
      </c>
      <c r="E181" s="43">
        <v>10</v>
      </c>
      <c r="F181" s="43">
        <v>0</v>
      </c>
      <c r="G181" s="43">
        <v>0</v>
      </c>
      <c r="H181" s="43">
        <v>0</v>
      </c>
      <c r="I181" s="43">
        <v>22</v>
      </c>
      <c r="J181" s="43">
        <v>36</v>
      </c>
      <c r="K181" s="43">
        <v>30</v>
      </c>
      <c r="L181" s="43">
        <v>254</v>
      </c>
      <c r="M181" s="43">
        <f t="shared" si="43"/>
        <v>352</v>
      </c>
      <c r="N181" s="47">
        <f t="shared" si="44"/>
        <v>3.647727272727273</v>
      </c>
      <c r="O181" s="47">
        <f t="shared" si="45"/>
        <v>0.7711380716965234</v>
      </c>
      <c r="P181" s="43">
        <v>0</v>
      </c>
      <c r="Q181" s="43">
        <v>0</v>
      </c>
    </row>
    <row r="182" spans="1:17" ht="21" customHeight="1">
      <c r="A182" s="45" t="s">
        <v>363</v>
      </c>
      <c r="B182" s="48" t="s">
        <v>379</v>
      </c>
      <c r="C182" s="43">
        <v>1</v>
      </c>
      <c r="D182" s="46">
        <f t="shared" si="42"/>
        <v>274</v>
      </c>
      <c r="E182" s="43">
        <v>6</v>
      </c>
      <c r="F182" s="43">
        <v>4</v>
      </c>
      <c r="G182" s="43">
        <v>13</v>
      </c>
      <c r="H182" s="43">
        <v>15</v>
      </c>
      <c r="I182" s="43">
        <v>15</v>
      </c>
      <c r="J182" s="43">
        <v>30</v>
      </c>
      <c r="K182" s="43">
        <v>24</v>
      </c>
      <c r="L182" s="43">
        <v>142</v>
      </c>
      <c r="M182" s="43">
        <f t="shared" si="43"/>
        <v>249</v>
      </c>
      <c r="N182" s="47">
        <f t="shared" si="44"/>
        <v>3.3453815261044175</v>
      </c>
      <c r="O182" s="47">
        <f t="shared" si="45"/>
        <v>0.9741584541517168</v>
      </c>
      <c r="P182" s="43">
        <v>0</v>
      </c>
      <c r="Q182" s="43">
        <v>25</v>
      </c>
    </row>
    <row r="183" spans="1:17" ht="21" customHeight="1">
      <c r="A183" s="45" t="s">
        <v>404</v>
      </c>
      <c r="B183" s="48" t="s">
        <v>465</v>
      </c>
      <c r="C183" s="43">
        <v>1</v>
      </c>
      <c r="D183" s="46">
        <f t="shared" si="42"/>
        <v>237</v>
      </c>
      <c r="E183" s="43">
        <v>0</v>
      </c>
      <c r="F183" s="43">
        <v>7</v>
      </c>
      <c r="G183" s="43">
        <v>6</v>
      </c>
      <c r="H183" s="43">
        <v>12</v>
      </c>
      <c r="I183" s="43">
        <v>18</v>
      </c>
      <c r="J183" s="43">
        <v>49</v>
      </c>
      <c r="K183" s="43">
        <v>55</v>
      </c>
      <c r="L183" s="43">
        <v>82</v>
      </c>
      <c r="M183" s="43">
        <f t="shared" si="43"/>
        <v>229</v>
      </c>
      <c r="N183" s="47">
        <f t="shared" si="44"/>
        <v>3.2860262008733625</v>
      </c>
      <c r="O183" s="47">
        <f t="shared" si="45"/>
        <v>0.7678452919218913</v>
      </c>
      <c r="P183" s="43">
        <v>3</v>
      </c>
      <c r="Q183" s="43">
        <v>5</v>
      </c>
    </row>
    <row r="184" spans="1:17" ht="21" customHeight="1">
      <c r="A184" s="45" t="s">
        <v>405</v>
      </c>
      <c r="B184" s="48" t="s">
        <v>464</v>
      </c>
      <c r="C184" s="43">
        <v>2</v>
      </c>
      <c r="D184" s="46">
        <f t="shared" si="42"/>
        <v>29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29</v>
      </c>
      <c r="M184" s="43">
        <f t="shared" si="43"/>
        <v>29</v>
      </c>
      <c r="N184" s="47">
        <f t="shared" si="44"/>
        <v>4</v>
      </c>
      <c r="O184" s="47">
        <f t="shared" si="45"/>
        <v>0</v>
      </c>
      <c r="P184" s="43">
        <v>0</v>
      </c>
      <c r="Q184" s="43">
        <v>0</v>
      </c>
    </row>
    <row r="185" spans="1:17" ht="19.5" customHeight="1">
      <c r="A185" s="76" t="s">
        <v>11</v>
      </c>
      <c r="B185" s="76"/>
      <c r="C185" s="76"/>
      <c r="D185" s="39">
        <f>SUM(D176:D184)</f>
        <v>2989</v>
      </c>
      <c r="E185" s="39">
        <f aca="true" t="shared" si="46" ref="E185:M185">SUM(E176:E184)</f>
        <v>142</v>
      </c>
      <c r="F185" s="39">
        <f t="shared" si="46"/>
        <v>77</v>
      </c>
      <c r="G185" s="39">
        <f t="shared" si="46"/>
        <v>111</v>
      </c>
      <c r="H185" s="39">
        <f t="shared" si="46"/>
        <v>192</v>
      </c>
      <c r="I185" s="39">
        <f t="shared" si="46"/>
        <v>263</v>
      </c>
      <c r="J185" s="39">
        <f t="shared" si="46"/>
        <v>395</v>
      </c>
      <c r="K185" s="39">
        <f t="shared" si="46"/>
        <v>442</v>
      </c>
      <c r="L185" s="39">
        <f t="shared" si="46"/>
        <v>1330</v>
      </c>
      <c r="M185" s="39">
        <f t="shared" si="46"/>
        <v>2952</v>
      </c>
      <c r="N185" s="77">
        <f>(1*F185+1.5*G185+2*H185+2.5*I185+3*J185+3.5*K185+4*L185)/M185</f>
        <v>3.162940379403794</v>
      </c>
      <c r="O185" s="77">
        <f>SQRT((E185*0^2+F185*1^2+G185*1.5^2+H185*2^2+I185*2.5^2+J185*3^2+K185*3.5^2+L185*4^2)/M185-N185^2)</f>
        <v>1.0819449636208218</v>
      </c>
      <c r="P185" s="39">
        <f>SUM(P176:P184)</f>
        <v>4</v>
      </c>
      <c r="Q185" s="39">
        <f>SUM(Q176:Q184)</f>
        <v>33</v>
      </c>
    </row>
    <row r="186" spans="1:17" ht="19.5" customHeight="1">
      <c r="A186" s="76" t="s">
        <v>12</v>
      </c>
      <c r="B186" s="76"/>
      <c r="C186" s="76"/>
      <c r="D186" s="40">
        <f>D185*100/$D$185</f>
        <v>100</v>
      </c>
      <c r="E186" s="40">
        <f aca="true" t="shared" si="47" ref="E186:M186">E185*100/$D$185</f>
        <v>4.750752760120442</v>
      </c>
      <c r="F186" s="40">
        <f t="shared" si="47"/>
        <v>2.576112412177986</v>
      </c>
      <c r="G186" s="40">
        <f t="shared" si="47"/>
        <v>3.713616594178655</v>
      </c>
      <c r="H186" s="40">
        <f t="shared" si="47"/>
        <v>6.4235530277684845</v>
      </c>
      <c r="I186" s="40">
        <f t="shared" si="47"/>
        <v>8.798929407828705</v>
      </c>
      <c r="J186" s="40">
        <f t="shared" si="47"/>
        <v>13.215122114419538</v>
      </c>
      <c r="K186" s="40">
        <f t="shared" si="47"/>
        <v>14.787554366008699</v>
      </c>
      <c r="L186" s="40">
        <f t="shared" si="47"/>
        <v>44.49648711943794</v>
      </c>
      <c r="M186" s="40">
        <f t="shared" si="47"/>
        <v>98.76212780194045</v>
      </c>
      <c r="N186" s="78"/>
      <c r="O186" s="78"/>
      <c r="P186" s="40">
        <f>P185*100/$D$185</f>
        <v>0.13382402141184344</v>
      </c>
      <c r="Q186" s="40">
        <f>Q185*100/$D$185</f>
        <v>1.1040481766477082</v>
      </c>
    </row>
    <row r="187" spans="3:17" ht="21" customHeight="1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</row>
    <row r="188" spans="1:17" ht="21" customHeight="1">
      <c r="A188" s="35"/>
      <c r="B188" s="36" t="s">
        <v>509</v>
      </c>
      <c r="C188" s="6"/>
      <c r="D188" s="37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38"/>
    </row>
    <row r="189" spans="1:17" ht="21" customHeight="1">
      <c r="A189" s="72" t="s">
        <v>0</v>
      </c>
      <c r="B189" s="72" t="s">
        <v>1</v>
      </c>
      <c r="C189" s="72" t="s">
        <v>216</v>
      </c>
      <c r="D189" s="57" t="s">
        <v>217</v>
      </c>
      <c r="E189" s="67" t="s">
        <v>218</v>
      </c>
      <c r="F189" s="68"/>
      <c r="G189" s="68"/>
      <c r="H189" s="68"/>
      <c r="I189" s="68"/>
      <c r="J189" s="68"/>
      <c r="K189" s="68"/>
      <c r="L189" s="69"/>
      <c r="M189" s="72" t="s">
        <v>219</v>
      </c>
      <c r="N189" s="72" t="s">
        <v>6</v>
      </c>
      <c r="O189" s="72" t="s">
        <v>7</v>
      </c>
      <c r="P189" s="73" t="s">
        <v>220</v>
      </c>
      <c r="Q189" s="73"/>
    </row>
    <row r="190" spans="1:17" ht="21" customHeight="1">
      <c r="A190" s="72"/>
      <c r="B190" s="72"/>
      <c r="C190" s="72"/>
      <c r="D190" s="57"/>
      <c r="E190" s="2">
        <v>0</v>
      </c>
      <c r="F190" s="2">
        <v>1</v>
      </c>
      <c r="G190" s="2">
        <v>1.5</v>
      </c>
      <c r="H190" s="2">
        <v>2</v>
      </c>
      <c r="I190" s="2">
        <v>2.5</v>
      </c>
      <c r="J190" s="2">
        <v>3</v>
      </c>
      <c r="K190" s="2">
        <v>3.5</v>
      </c>
      <c r="L190" s="2">
        <v>4</v>
      </c>
      <c r="M190" s="72"/>
      <c r="N190" s="72"/>
      <c r="O190" s="72"/>
      <c r="P190" s="2" t="s">
        <v>9</v>
      </c>
      <c r="Q190" s="5" t="s">
        <v>10</v>
      </c>
    </row>
    <row r="191" spans="1:17" ht="21" customHeight="1">
      <c r="A191" s="45" t="s">
        <v>232</v>
      </c>
      <c r="B191" s="45" t="s">
        <v>35</v>
      </c>
      <c r="C191" s="43">
        <v>3</v>
      </c>
      <c r="D191" s="46">
        <f aca="true" t="shared" si="48" ref="D191:D208">SUM(P191:Q191,E191:L191)</f>
        <v>429</v>
      </c>
      <c r="E191" s="43">
        <v>74</v>
      </c>
      <c r="F191" s="43">
        <v>64</v>
      </c>
      <c r="G191" s="43">
        <v>53</v>
      </c>
      <c r="H191" s="43">
        <v>54</v>
      </c>
      <c r="I191" s="43">
        <v>48</v>
      </c>
      <c r="J191" s="43">
        <v>45</v>
      </c>
      <c r="K191" s="43">
        <v>53</v>
      </c>
      <c r="L191" s="43">
        <v>30</v>
      </c>
      <c r="M191" s="43">
        <f aca="true" t="shared" si="49" ref="M191:M208">SUM(E191:L191)</f>
        <v>421</v>
      </c>
      <c r="N191" s="47">
        <f aca="true" t="shared" si="50" ref="N191:N208">(1*F191+1.5*G191+2*H191+2.5*I191+3*J191+3.5*K191+4*L191)/M191</f>
        <v>1.9287410926365796</v>
      </c>
      <c r="O191" s="47">
        <f aca="true" t="shared" si="51" ref="O191:O208">SQRT((E191*0^2+F191*1^2+G191*1.5^2+H191*2^2+I191*2.5^2+J191*3^2+K191*3.5^2+L191*4^2)/M191-N191^2)</f>
        <v>1.2590406867062334</v>
      </c>
      <c r="P191" s="43">
        <v>2</v>
      </c>
      <c r="Q191" s="43">
        <v>6</v>
      </c>
    </row>
    <row r="192" spans="1:17" ht="21" customHeight="1">
      <c r="A192" s="45" t="s">
        <v>252</v>
      </c>
      <c r="B192" s="45" t="s">
        <v>34</v>
      </c>
      <c r="C192" s="43">
        <v>1</v>
      </c>
      <c r="D192" s="46">
        <f t="shared" si="48"/>
        <v>127</v>
      </c>
      <c r="E192" s="43">
        <v>2</v>
      </c>
      <c r="F192" s="43">
        <v>1</v>
      </c>
      <c r="G192" s="43">
        <v>4</v>
      </c>
      <c r="H192" s="43">
        <v>2</v>
      </c>
      <c r="I192" s="43">
        <v>18</v>
      </c>
      <c r="J192" s="43">
        <v>20</v>
      </c>
      <c r="K192" s="43">
        <v>27</v>
      </c>
      <c r="L192" s="43">
        <v>53</v>
      </c>
      <c r="M192" s="43">
        <f t="shared" si="49"/>
        <v>127</v>
      </c>
      <c r="N192" s="47">
        <f t="shared" si="50"/>
        <v>3.326771653543307</v>
      </c>
      <c r="O192" s="47">
        <f t="shared" si="51"/>
        <v>0.811768635718723</v>
      </c>
      <c r="P192" s="43">
        <v>0</v>
      </c>
      <c r="Q192" s="43">
        <v>0</v>
      </c>
    </row>
    <row r="193" spans="1:17" ht="21" customHeight="1">
      <c r="A193" s="45" t="s">
        <v>266</v>
      </c>
      <c r="B193" s="45" t="s">
        <v>275</v>
      </c>
      <c r="C193" s="43">
        <v>3</v>
      </c>
      <c r="D193" s="46">
        <f t="shared" si="48"/>
        <v>392</v>
      </c>
      <c r="E193" s="43">
        <v>58</v>
      </c>
      <c r="F193" s="43">
        <v>45</v>
      </c>
      <c r="G193" s="43">
        <v>41</v>
      </c>
      <c r="H193" s="43">
        <v>66</v>
      </c>
      <c r="I193" s="43">
        <v>65</v>
      </c>
      <c r="J193" s="43">
        <v>38</v>
      </c>
      <c r="K193" s="43">
        <v>29</v>
      </c>
      <c r="L193" s="43">
        <v>50</v>
      </c>
      <c r="M193" s="43">
        <f t="shared" si="49"/>
        <v>392</v>
      </c>
      <c r="N193" s="47">
        <f t="shared" si="50"/>
        <v>2.082908163265306</v>
      </c>
      <c r="O193" s="47">
        <f t="shared" si="51"/>
        <v>1.2413532410708223</v>
      </c>
      <c r="P193" s="43">
        <v>0</v>
      </c>
      <c r="Q193" s="43">
        <v>0</v>
      </c>
    </row>
    <row r="194" spans="1:17" ht="21" customHeight="1">
      <c r="A194" s="45" t="s">
        <v>286</v>
      </c>
      <c r="B194" s="48" t="s">
        <v>296</v>
      </c>
      <c r="C194" s="43">
        <v>1</v>
      </c>
      <c r="D194" s="46">
        <f t="shared" si="48"/>
        <v>206</v>
      </c>
      <c r="E194" s="43">
        <v>0</v>
      </c>
      <c r="F194" s="43">
        <v>0</v>
      </c>
      <c r="G194" s="43">
        <v>0</v>
      </c>
      <c r="H194" s="43">
        <v>3</v>
      </c>
      <c r="I194" s="43">
        <v>10</v>
      </c>
      <c r="J194" s="43">
        <v>22</v>
      </c>
      <c r="K194" s="43">
        <v>32</v>
      </c>
      <c r="L194" s="43">
        <v>139</v>
      </c>
      <c r="M194" s="43">
        <f t="shared" si="49"/>
        <v>206</v>
      </c>
      <c r="N194" s="47">
        <f t="shared" si="50"/>
        <v>3.7135922330097086</v>
      </c>
      <c r="O194" s="47">
        <f t="shared" si="51"/>
        <v>0.4807050937156167</v>
      </c>
      <c r="P194" s="43">
        <v>0</v>
      </c>
      <c r="Q194" s="43">
        <v>0</v>
      </c>
    </row>
    <row r="195" spans="1:17" ht="21" customHeight="1">
      <c r="A195" s="45" t="s">
        <v>287</v>
      </c>
      <c r="B195" s="48" t="s">
        <v>44</v>
      </c>
      <c r="C195" s="43">
        <v>2</v>
      </c>
      <c r="D195" s="46">
        <f t="shared" si="48"/>
        <v>104</v>
      </c>
      <c r="E195" s="43">
        <v>0</v>
      </c>
      <c r="F195" s="43">
        <v>0</v>
      </c>
      <c r="G195" s="43">
        <v>0</v>
      </c>
      <c r="H195" s="43">
        <v>0</v>
      </c>
      <c r="I195" s="43">
        <v>3</v>
      </c>
      <c r="J195" s="43">
        <v>8</v>
      </c>
      <c r="K195" s="43">
        <v>18</v>
      </c>
      <c r="L195" s="43">
        <v>75</v>
      </c>
      <c r="M195" s="43">
        <f t="shared" si="49"/>
        <v>104</v>
      </c>
      <c r="N195" s="47">
        <f t="shared" si="50"/>
        <v>3.793269230769231</v>
      </c>
      <c r="O195" s="47">
        <f t="shared" si="51"/>
        <v>0.37730431073525644</v>
      </c>
      <c r="P195" s="43">
        <v>0</v>
      </c>
      <c r="Q195" s="43">
        <v>0</v>
      </c>
    </row>
    <row r="196" spans="1:17" ht="21" customHeight="1">
      <c r="A196" s="45" t="s">
        <v>306</v>
      </c>
      <c r="B196" s="48" t="s">
        <v>87</v>
      </c>
      <c r="C196" s="43">
        <v>3</v>
      </c>
      <c r="D196" s="46">
        <f t="shared" si="48"/>
        <v>388</v>
      </c>
      <c r="E196" s="43">
        <v>72</v>
      </c>
      <c r="F196" s="43">
        <v>43</v>
      </c>
      <c r="G196" s="43">
        <v>37</v>
      </c>
      <c r="H196" s="43">
        <v>34</v>
      </c>
      <c r="I196" s="43">
        <v>52</v>
      </c>
      <c r="J196" s="43">
        <v>52</v>
      </c>
      <c r="K196" s="43">
        <v>46</v>
      </c>
      <c r="L196" s="43">
        <v>42</v>
      </c>
      <c r="M196" s="43">
        <f t="shared" si="49"/>
        <v>378</v>
      </c>
      <c r="N196" s="47">
        <f t="shared" si="50"/>
        <v>2.0674603174603177</v>
      </c>
      <c r="O196" s="47">
        <f t="shared" si="51"/>
        <v>1.3363356692508315</v>
      </c>
      <c r="P196" s="43">
        <v>0</v>
      </c>
      <c r="Q196" s="43">
        <v>10</v>
      </c>
    </row>
    <row r="197" spans="1:17" ht="21" customHeight="1">
      <c r="A197" s="45" t="s">
        <v>314</v>
      </c>
      <c r="B197" s="48" t="s">
        <v>323</v>
      </c>
      <c r="C197" s="43">
        <v>1</v>
      </c>
      <c r="D197" s="46">
        <f t="shared" si="48"/>
        <v>196</v>
      </c>
      <c r="E197" s="43">
        <v>23</v>
      </c>
      <c r="F197" s="43">
        <v>10</v>
      </c>
      <c r="G197" s="43">
        <v>10</v>
      </c>
      <c r="H197" s="43">
        <v>23</v>
      </c>
      <c r="I197" s="43">
        <v>12</v>
      </c>
      <c r="J197" s="43">
        <v>26</v>
      </c>
      <c r="K197" s="43">
        <v>20</v>
      </c>
      <c r="L197" s="43">
        <v>72</v>
      </c>
      <c r="M197" s="43">
        <f t="shared" si="49"/>
        <v>196</v>
      </c>
      <c r="N197" s="47">
        <f t="shared" si="50"/>
        <v>2.739795918367347</v>
      </c>
      <c r="O197" s="47">
        <f t="shared" si="51"/>
        <v>1.3538109321405773</v>
      </c>
      <c r="P197" s="43">
        <v>0</v>
      </c>
      <c r="Q197" s="43">
        <v>0</v>
      </c>
    </row>
    <row r="198" spans="1:17" ht="21" customHeight="1">
      <c r="A198" s="45" t="s">
        <v>315</v>
      </c>
      <c r="B198" s="48" t="s">
        <v>322</v>
      </c>
      <c r="C198" s="43">
        <v>2</v>
      </c>
      <c r="D198" s="46">
        <f t="shared" si="48"/>
        <v>112</v>
      </c>
      <c r="E198" s="43">
        <v>0</v>
      </c>
      <c r="F198" s="43">
        <v>0</v>
      </c>
      <c r="G198" s="43">
        <v>0</v>
      </c>
      <c r="H198" s="43">
        <v>0</v>
      </c>
      <c r="I198" s="43">
        <v>5</v>
      </c>
      <c r="J198" s="43">
        <v>5</v>
      </c>
      <c r="K198" s="43">
        <v>13</v>
      </c>
      <c r="L198" s="43">
        <v>89</v>
      </c>
      <c r="M198" s="43">
        <f t="shared" si="49"/>
        <v>112</v>
      </c>
      <c r="N198" s="47">
        <f t="shared" si="50"/>
        <v>3.830357142857143</v>
      </c>
      <c r="O198" s="47">
        <f t="shared" si="51"/>
        <v>0.381219679289452</v>
      </c>
      <c r="P198" s="43">
        <v>0</v>
      </c>
      <c r="Q198" s="43">
        <v>0</v>
      </c>
    </row>
    <row r="199" spans="1:17" ht="21" customHeight="1">
      <c r="A199" s="45" t="s">
        <v>343</v>
      </c>
      <c r="B199" s="48" t="s">
        <v>296</v>
      </c>
      <c r="C199" s="43">
        <v>1</v>
      </c>
      <c r="D199" s="46">
        <f t="shared" si="48"/>
        <v>343</v>
      </c>
      <c r="E199" s="43">
        <v>36</v>
      </c>
      <c r="F199" s="43">
        <v>32</v>
      </c>
      <c r="G199" s="43">
        <v>29</v>
      </c>
      <c r="H199" s="43">
        <v>26</v>
      </c>
      <c r="I199" s="43">
        <v>32</v>
      </c>
      <c r="J199" s="43">
        <v>38</v>
      </c>
      <c r="K199" s="43">
        <v>34</v>
      </c>
      <c r="L199" s="43">
        <v>116</v>
      </c>
      <c r="M199" s="43">
        <f t="shared" si="49"/>
        <v>343</v>
      </c>
      <c r="N199" s="47">
        <f t="shared" si="50"/>
        <v>2.6370262390670556</v>
      </c>
      <c r="O199" s="47">
        <f t="shared" si="51"/>
        <v>1.3558638084077599</v>
      </c>
      <c r="P199" s="43">
        <v>0</v>
      </c>
      <c r="Q199" s="43">
        <v>0</v>
      </c>
    </row>
    <row r="200" spans="1:17" ht="21" customHeight="1">
      <c r="A200" s="45" t="s">
        <v>364</v>
      </c>
      <c r="B200" s="48" t="s">
        <v>380</v>
      </c>
      <c r="C200" s="43">
        <v>1</v>
      </c>
      <c r="D200" s="46">
        <f t="shared" si="48"/>
        <v>110</v>
      </c>
      <c r="E200" s="43">
        <v>24</v>
      </c>
      <c r="F200" s="43">
        <v>13</v>
      </c>
      <c r="G200" s="43">
        <v>1</v>
      </c>
      <c r="H200" s="43">
        <v>6</v>
      </c>
      <c r="I200" s="43">
        <v>2</v>
      </c>
      <c r="J200" s="43">
        <v>6</v>
      </c>
      <c r="K200" s="43">
        <v>14</v>
      </c>
      <c r="L200" s="43">
        <v>33</v>
      </c>
      <c r="M200" s="43">
        <f t="shared" si="49"/>
        <v>99</v>
      </c>
      <c r="N200" s="47">
        <f t="shared" si="50"/>
        <v>2.3282828282828283</v>
      </c>
      <c r="O200" s="47">
        <f t="shared" si="51"/>
        <v>1.6470997102063063</v>
      </c>
      <c r="P200" s="43">
        <v>11</v>
      </c>
      <c r="Q200" s="43">
        <v>0</v>
      </c>
    </row>
    <row r="201" spans="1:17" ht="21" customHeight="1">
      <c r="A201" s="45" t="s">
        <v>365</v>
      </c>
      <c r="B201" s="48" t="s">
        <v>381</v>
      </c>
      <c r="C201" s="43">
        <v>1</v>
      </c>
      <c r="D201" s="46">
        <f t="shared" si="48"/>
        <v>110</v>
      </c>
      <c r="E201" s="43">
        <v>11</v>
      </c>
      <c r="F201" s="43">
        <v>23</v>
      </c>
      <c r="G201" s="43">
        <v>13</v>
      </c>
      <c r="H201" s="43">
        <v>17</v>
      </c>
      <c r="I201" s="43">
        <v>14</v>
      </c>
      <c r="J201" s="43">
        <v>13</v>
      </c>
      <c r="K201" s="43">
        <v>6</v>
      </c>
      <c r="L201" s="43">
        <v>6</v>
      </c>
      <c r="M201" s="43">
        <f t="shared" si="49"/>
        <v>103</v>
      </c>
      <c r="N201" s="47">
        <f t="shared" si="50"/>
        <v>1.8980582524271845</v>
      </c>
      <c r="O201" s="47">
        <f t="shared" si="51"/>
        <v>1.093580614181438</v>
      </c>
      <c r="P201" s="43">
        <v>7</v>
      </c>
      <c r="Q201" s="43">
        <v>0</v>
      </c>
    </row>
    <row r="202" spans="1:17" ht="21" customHeight="1">
      <c r="A202" s="45" t="s">
        <v>406</v>
      </c>
      <c r="B202" s="48" t="s">
        <v>413</v>
      </c>
      <c r="C202" s="43">
        <v>1</v>
      </c>
      <c r="D202" s="46">
        <f t="shared" si="48"/>
        <v>68</v>
      </c>
      <c r="E202" s="43">
        <v>14</v>
      </c>
      <c r="F202" s="43">
        <v>19</v>
      </c>
      <c r="G202" s="43">
        <v>11</v>
      </c>
      <c r="H202" s="43">
        <v>14</v>
      </c>
      <c r="I202" s="43">
        <v>7</v>
      </c>
      <c r="J202" s="43">
        <v>2</v>
      </c>
      <c r="K202" s="43">
        <v>0</v>
      </c>
      <c r="L202" s="43">
        <v>0</v>
      </c>
      <c r="M202" s="43">
        <f t="shared" si="49"/>
        <v>67</v>
      </c>
      <c r="N202" s="47">
        <f t="shared" si="50"/>
        <v>1.2985074626865671</v>
      </c>
      <c r="O202" s="47">
        <f t="shared" si="51"/>
        <v>0.8510735165315177</v>
      </c>
      <c r="P202" s="43">
        <v>1</v>
      </c>
      <c r="Q202" s="43">
        <v>0</v>
      </c>
    </row>
    <row r="203" spans="1:17" ht="21" customHeight="1">
      <c r="A203" s="45" t="s">
        <v>407</v>
      </c>
      <c r="B203" s="48" t="s">
        <v>414</v>
      </c>
      <c r="C203" s="43">
        <v>1</v>
      </c>
      <c r="D203" s="46">
        <f t="shared" si="48"/>
        <v>70</v>
      </c>
      <c r="E203" s="43">
        <v>2</v>
      </c>
      <c r="F203" s="43">
        <v>16</v>
      </c>
      <c r="G203" s="43">
        <v>17</v>
      </c>
      <c r="H203" s="43">
        <v>9</v>
      </c>
      <c r="I203" s="43">
        <v>5</v>
      </c>
      <c r="J203" s="43">
        <v>10</v>
      </c>
      <c r="K203" s="43">
        <v>7</v>
      </c>
      <c r="L203" s="43">
        <v>4</v>
      </c>
      <c r="M203" s="43">
        <f t="shared" si="49"/>
        <v>70</v>
      </c>
      <c r="N203" s="47">
        <f t="shared" si="50"/>
        <v>2.0357142857142856</v>
      </c>
      <c r="O203" s="47">
        <f t="shared" si="51"/>
        <v>1.008256729535222</v>
      </c>
      <c r="P203" s="43">
        <v>0</v>
      </c>
      <c r="Q203" s="43">
        <v>0</v>
      </c>
    </row>
    <row r="204" spans="1:17" ht="21" customHeight="1">
      <c r="A204" s="45" t="s">
        <v>334</v>
      </c>
      <c r="B204" s="48" t="s">
        <v>275</v>
      </c>
      <c r="C204" s="43">
        <v>2</v>
      </c>
      <c r="D204" s="46">
        <f t="shared" si="48"/>
        <v>343</v>
      </c>
      <c r="E204" s="43">
        <v>36</v>
      </c>
      <c r="F204" s="43">
        <v>32</v>
      </c>
      <c r="G204" s="43">
        <v>29</v>
      </c>
      <c r="H204" s="43">
        <v>26</v>
      </c>
      <c r="I204" s="43">
        <v>32</v>
      </c>
      <c r="J204" s="43">
        <v>38</v>
      </c>
      <c r="K204" s="43">
        <v>34</v>
      </c>
      <c r="L204" s="43">
        <v>116</v>
      </c>
      <c r="M204" s="43">
        <f t="shared" si="49"/>
        <v>343</v>
      </c>
      <c r="N204" s="47">
        <f t="shared" si="50"/>
        <v>2.6370262390670556</v>
      </c>
      <c r="O204" s="47">
        <f t="shared" si="51"/>
        <v>1.3558638084077599</v>
      </c>
      <c r="P204" s="43">
        <v>0</v>
      </c>
      <c r="Q204" s="43">
        <v>0</v>
      </c>
    </row>
    <row r="205" spans="1:17" ht="21" customHeight="1">
      <c r="A205" s="45" t="s">
        <v>356</v>
      </c>
      <c r="B205" s="48" t="s">
        <v>373</v>
      </c>
      <c r="C205" s="43">
        <v>2</v>
      </c>
      <c r="D205" s="46">
        <f t="shared" si="48"/>
        <v>274</v>
      </c>
      <c r="E205" s="43">
        <v>9</v>
      </c>
      <c r="F205" s="43">
        <v>28</v>
      </c>
      <c r="G205" s="43">
        <v>25</v>
      </c>
      <c r="H205" s="43">
        <v>39</v>
      </c>
      <c r="I205" s="43">
        <v>36</v>
      </c>
      <c r="J205" s="43">
        <v>69</v>
      </c>
      <c r="K205" s="43">
        <v>35</v>
      </c>
      <c r="L205" s="43">
        <v>21</v>
      </c>
      <c r="M205" s="43">
        <f t="shared" si="49"/>
        <v>262</v>
      </c>
      <c r="N205" s="47">
        <f t="shared" si="50"/>
        <v>2.469465648854962</v>
      </c>
      <c r="O205" s="47">
        <f t="shared" si="51"/>
        <v>0.983170842381195</v>
      </c>
      <c r="P205" s="43">
        <v>1</v>
      </c>
      <c r="Q205" s="43">
        <v>11</v>
      </c>
    </row>
    <row r="206" spans="1:17" ht="21" customHeight="1">
      <c r="A206" s="45" t="s">
        <v>389</v>
      </c>
      <c r="B206" s="48" t="s">
        <v>397</v>
      </c>
      <c r="C206" s="43">
        <v>2</v>
      </c>
      <c r="D206" s="46">
        <f t="shared" si="48"/>
        <v>235</v>
      </c>
      <c r="E206" s="43">
        <v>13</v>
      </c>
      <c r="F206" s="43">
        <v>20</v>
      </c>
      <c r="G206" s="43">
        <v>20</v>
      </c>
      <c r="H206" s="43">
        <v>46</v>
      </c>
      <c r="I206" s="43">
        <v>70</v>
      </c>
      <c r="J206" s="43">
        <v>50</v>
      </c>
      <c r="K206" s="43">
        <v>8</v>
      </c>
      <c r="L206" s="43">
        <v>3</v>
      </c>
      <c r="M206" s="43">
        <f t="shared" si="49"/>
        <v>230</v>
      </c>
      <c r="N206" s="47">
        <f t="shared" si="50"/>
        <v>2.2043478260869565</v>
      </c>
      <c r="O206" s="47">
        <f t="shared" si="51"/>
        <v>0.8467216887191732</v>
      </c>
      <c r="P206" s="43">
        <v>1</v>
      </c>
      <c r="Q206" s="43">
        <v>4</v>
      </c>
    </row>
    <row r="207" spans="1:17" ht="21" customHeight="1">
      <c r="A207" s="45" t="s">
        <v>253</v>
      </c>
      <c r="B207" s="45" t="s">
        <v>254</v>
      </c>
      <c r="C207" s="43">
        <v>4</v>
      </c>
      <c r="D207" s="46">
        <f t="shared" si="48"/>
        <v>42</v>
      </c>
      <c r="E207" s="43">
        <v>2</v>
      </c>
      <c r="F207" s="43">
        <v>2</v>
      </c>
      <c r="G207" s="43">
        <v>3</v>
      </c>
      <c r="H207" s="43">
        <v>9</v>
      </c>
      <c r="I207" s="43">
        <v>3</v>
      </c>
      <c r="J207" s="43">
        <v>5</v>
      </c>
      <c r="K207" s="43">
        <v>4</v>
      </c>
      <c r="L207" s="43">
        <v>12</v>
      </c>
      <c r="M207" s="43">
        <f t="shared" si="49"/>
        <v>40</v>
      </c>
      <c r="N207" s="47">
        <f t="shared" si="50"/>
        <v>2.725</v>
      </c>
      <c r="O207" s="47">
        <f t="shared" si="51"/>
        <v>1.145371118895531</v>
      </c>
      <c r="P207" s="43">
        <v>2</v>
      </c>
      <c r="Q207" s="43">
        <v>0</v>
      </c>
    </row>
    <row r="208" spans="1:17" ht="21" customHeight="1">
      <c r="A208" s="45" t="s">
        <v>469</v>
      </c>
      <c r="B208" s="48" t="s">
        <v>470</v>
      </c>
      <c r="C208" s="43">
        <v>2</v>
      </c>
      <c r="D208" s="46">
        <f t="shared" si="48"/>
        <v>29</v>
      </c>
      <c r="E208" s="43">
        <v>7</v>
      </c>
      <c r="F208" s="43">
        <v>5</v>
      </c>
      <c r="G208" s="43">
        <v>0</v>
      </c>
      <c r="H208" s="43">
        <v>3</v>
      </c>
      <c r="I208" s="43">
        <v>1</v>
      </c>
      <c r="J208" s="43">
        <v>2</v>
      </c>
      <c r="K208" s="43">
        <v>2</v>
      </c>
      <c r="L208" s="43">
        <v>8</v>
      </c>
      <c r="M208" s="43">
        <f t="shared" si="49"/>
        <v>28</v>
      </c>
      <c r="N208" s="47">
        <f t="shared" si="50"/>
        <v>2.0892857142857144</v>
      </c>
      <c r="O208" s="47">
        <f t="shared" si="51"/>
        <v>1.598289104393973</v>
      </c>
      <c r="P208" s="43">
        <v>1</v>
      </c>
      <c r="Q208" s="43">
        <v>0</v>
      </c>
    </row>
    <row r="209" spans="1:17" ht="19.5" customHeight="1">
      <c r="A209" s="76" t="s">
        <v>11</v>
      </c>
      <c r="B209" s="76"/>
      <c r="C209" s="76"/>
      <c r="D209" s="39">
        <f>SUM(D191:D208)</f>
        <v>3578</v>
      </c>
      <c r="E209" s="39">
        <f aca="true" t="shared" si="52" ref="E209:M209">SUM(E191:E208)</f>
        <v>383</v>
      </c>
      <c r="F209" s="39">
        <f t="shared" si="52"/>
        <v>353</v>
      </c>
      <c r="G209" s="39">
        <f t="shared" si="52"/>
        <v>293</v>
      </c>
      <c r="H209" s="39">
        <f t="shared" si="52"/>
        <v>377</v>
      </c>
      <c r="I209" s="39">
        <f t="shared" si="52"/>
        <v>415</v>
      </c>
      <c r="J209" s="39">
        <f t="shared" si="52"/>
        <v>449</v>
      </c>
      <c r="K209" s="39">
        <f t="shared" si="52"/>
        <v>382</v>
      </c>
      <c r="L209" s="39">
        <f t="shared" si="52"/>
        <v>869</v>
      </c>
      <c r="M209" s="39">
        <f t="shared" si="52"/>
        <v>3521</v>
      </c>
      <c r="N209" s="77">
        <f>(1*F209+1.5*G209+2*H209+2.5*I209+3*J209+3.5*K209+4*L209)/M209</f>
        <v>2.4833854018744677</v>
      </c>
      <c r="O209" s="77">
        <f>SQRT((E209*0^2+F209*1^2+G209*1.5^2+H209*2^2+I209*2.5^2+J209*3^2+K209*3.5^2+L209*4^2)/M209-N209^2)</f>
        <v>1.3079810986366354</v>
      </c>
      <c r="P209" s="39">
        <f>SUM(P191:P208)</f>
        <v>26</v>
      </c>
      <c r="Q209" s="39">
        <f>SUM(Q191:Q208)</f>
        <v>31</v>
      </c>
    </row>
    <row r="210" spans="1:17" ht="19.5" customHeight="1">
      <c r="A210" s="76" t="s">
        <v>12</v>
      </c>
      <c r="B210" s="76"/>
      <c r="C210" s="76"/>
      <c r="D210" s="40">
        <f>D209*100/$D$209</f>
        <v>100</v>
      </c>
      <c r="E210" s="40">
        <f aca="true" t="shared" si="53" ref="E210:M210">E209*100/$D$209</f>
        <v>10.704304080491895</v>
      </c>
      <c r="F210" s="40">
        <f t="shared" si="53"/>
        <v>9.865846841811068</v>
      </c>
      <c r="G210" s="40">
        <f t="shared" si="53"/>
        <v>8.188932364449412</v>
      </c>
      <c r="H210" s="40">
        <f t="shared" si="53"/>
        <v>10.53661263275573</v>
      </c>
      <c r="I210" s="40">
        <f t="shared" si="53"/>
        <v>11.59865846841811</v>
      </c>
      <c r="J210" s="40">
        <f t="shared" si="53"/>
        <v>12.548910005589715</v>
      </c>
      <c r="K210" s="40">
        <f t="shared" si="53"/>
        <v>10.6763555058692</v>
      </c>
      <c r="L210" s="40">
        <f t="shared" si="53"/>
        <v>24.287311347121296</v>
      </c>
      <c r="M210" s="40">
        <f t="shared" si="53"/>
        <v>98.40693124650643</v>
      </c>
      <c r="N210" s="78"/>
      <c r="O210" s="78"/>
      <c r="P210" s="40">
        <f>P209*100/$D$209</f>
        <v>0.7266629401900503</v>
      </c>
      <c r="Q210" s="40">
        <f>Q209*100/$D$209</f>
        <v>0.8664058133035215</v>
      </c>
    </row>
  </sheetData>
  <mergeCells count="117">
    <mergeCell ref="P189:Q189"/>
    <mergeCell ref="A209:C209"/>
    <mergeCell ref="N209:N210"/>
    <mergeCell ref="O209:O210"/>
    <mergeCell ref="A210:C210"/>
    <mergeCell ref="E189:L189"/>
    <mergeCell ref="M189:M190"/>
    <mergeCell ref="N189:N190"/>
    <mergeCell ref="O189:O190"/>
    <mergeCell ref="A189:A190"/>
    <mergeCell ref="B189:B190"/>
    <mergeCell ref="C189:C190"/>
    <mergeCell ref="D189:D190"/>
    <mergeCell ref="P174:Q174"/>
    <mergeCell ref="A185:C185"/>
    <mergeCell ref="N185:N186"/>
    <mergeCell ref="O185:O186"/>
    <mergeCell ref="A186:C186"/>
    <mergeCell ref="E174:L174"/>
    <mergeCell ref="M174:M175"/>
    <mergeCell ref="N174:N175"/>
    <mergeCell ref="O174:O175"/>
    <mergeCell ref="A174:A175"/>
    <mergeCell ref="B174:B175"/>
    <mergeCell ref="C174:C175"/>
    <mergeCell ref="D174:D175"/>
    <mergeCell ref="P141:Q141"/>
    <mergeCell ref="A170:C170"/>
    <mergeCell ref="N170:N171"/>
    <mergeCell ref="O170:O171"/>
    <mergeCell ref="A171:C171"/>
    <mergeCell ref="E141:L141"/>
    <mergeCell ref="M141:M142"/>
    <mergeCell ref="N141:N142"/>
    <mergeCell ref="O141:O142"/>
    <mergeCell ref="A141:A142"/>
    <mergeCell ref="B141:B142"/>
    <mergeCell ref="C141:C142"/>
    <mergeCell ref="D141:D142"/>
    <mergeCell ref="P118:Q118"/>
    <mergeCell ref="A137:C137"/>
    <mergeCell ref="N137:N138"/>
    <mergeCell ref="O137:O138"/>
    <mergeCell ref="A138:C138"/>
    <mergeCell ref="E118:L118"/>
    <mergeCell ref="M118:M119"/>
    <mergeCell ref="N118:N119"/>
    <mergeCell ref="O118:O119"/>
    <mergeCell ref="A118:A119"/>
    <mergeCell ref="B118:B119"/>
    <mergeCell ref="C118:C119"/>
    <mergeCell ref="D118:D119"/>
    <mergeCell ref="P89:Q89"/>
    <mergeCell ref="A114:C114"/>
    <mergeCell ref="N114:N115"/>
    <mergeCell ref="O114:O115"/>
    <mergeCell ref="A115:C115"/>
    <mergeCell ref="E89:L89"/>
    <mergeCell ref="M89:M90"/>
    <mergeCell ref="N89:N90"/>
    <mergeCell ref="O89:O90"/>
    <mergeCell ref="A89:A90"/>
    <mergeCell ref="B89:B90"/>
    <mergeCell ref="C89:C90"/>
    <mergeCell ref="D89:D90"/>
    <mergeCell ref="P65:Q65"/>
    <mergeCell ref="A86:C86"/>
    <mergeCell ref="N86:N87"/>
    <mergeCell ref="O86:O87"/>
    <mergeCell ref="A87:C87"/>
    <mergeCell ref="E65:L65"/>
    <mergeCell ref="M65:M66"/>
    <mergeCell ref="N65:N66"/>
    <mergeCell ref="O65:O66"/>
    <mergeCell ref="A65:A66"/>
    <mergeCell ref="B65:B66"/>
    <mergeCell ref="C65:C66"/>
    <mergeCell ref="D65:D66"/>
    <mergeCell ref="P42:Q42"/>
    <mergeCell ref="A61:C61"/>
    <mergeCell ref="N61:N62"/>
    <mergeCell ref="O61:O62"/>
    <mergeCell ref="A62:C62"/>
    <mergeCell ref="E42:L42"/>
    <mergeCell ref="M42:M43"/>
    <mergeCell ref="N42:N43"/>
    <mergeCell ref="O42:O43"/>
    <mergeCell ref="A42:A43"/>
    <mergeCell ref="P21:Q21"/>
    <mergeCell ref="A38:C38"/>
    <mergeCell ref="N38:N39"/>
    <mergeCell ref="O38:O39"/>
    <mergeCell ref="A39:C39"/>
    <mergeCell ref="E21:L21"/>
    <mergeCell ref="M21:M22"/>
    <mergeCell ref="A21:A22"/>
    <mergeCell ref="N17:N18"/>
    <mergeCell ref="O17:O18"/>
    <mergeCell ref="B42:B43"/>
    <mergeCell ref="C42:C43"/>
    <mergeCell ref="D42:D43"/>
    <mergeCell ref="N21:N22"/>
    <mergeCell ref="O21:O22"/>
    <mergeCell ref="B21:B22"/>
    <mergeCell ref="C21:C22"/>
    <mergeCell ref="D21:D22"/>
    <mergeCell ref="A18:C18"/>
    <mergeCell ref="B2:B3"/>
    <mergeCell ref="C2:C3"/>
    <mergeCell ref="D2:D3"/>
    <mergeCell ref="A2:A3"/>
    <mergeCell ref="A17:C17"/>
    <mergeCell ref="P2:Q2"/>
    <mergeCell ref="E2:L2"/>
    <mergeCell ref="M2:M3"/>
    <mergeCell ref="N2:N3"/>
    <mergeCell ref="O2:O3"/>
  </mergeCells>
  <printOptions horizontalCentered="1"/>
  <pageMargins left="0.5511811023622047" right="0.5511811023622047" top="0.5905511811023623" bottom="0.3937007874015748" header="0.31496062992125984" footer="0.31496062992125984"/>
  <pageSetup horizontalDpi="600" verticalDpi="600" orientation="landscape" paperSize="9" r:id="rId2"/>
  <headerFooter alignWithMargins="0">
    <oddHeader>&amp;R&amp;P</oddHeader>
  </headerFooter>
  <rowBreaks count="8" manualBreakCount="8">
    <brk id="19" max="17" man="1"/>
    <brk id="40" max="17" man="1"/>
    <brk id="63" max="17" man="1"/>
    <brk id="87" max="17" man="1"/>
    <brk id="115" max="17" man="1"/>
    <brk id="139" max="17" man="1"/>
    <brk id="171" max="17" man="1"/>
    <brk id="187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6"/>
  <sheetViews>
    <sheetView tabSelected="1" view="pageBreakPreview" zoomScaleSheetLayoutView="100" workbookViewId="0" topLeftCell="A179">
      <selection activeCell="Q195" sqref="Q195"/>
    </sheetView>
  </sheetViews>
  <sheetFormatPr defaultColWidth="9.140625" defaultRowHeight="21.75"/>
  <cols>
    <col min="1" max="1" width="8.140625" style="31" customWidth="1"/>
    <col min="2" max="2" width="6.00390625" style="0" customWidth="1"/>
    <col min="3" max="3" width="9.421875" style="0" bestFit="1" customWidth="1"/>
    <col min="4" max="11" width="6.00390625" style="0" customWidth="1"/>
    <col min="12" max="12" width="9.421875" style="0" bestFit="1" customWidth="1"/>
    <col min="13" max="13" width="7.00390625" style="0" customWidth="1"/>
    <col min="14" max="14" width="6.7109375" style="0" customWidth="1"/>
    <col min="15" max="15" width="6.421875" style="0" customWidth="1"/>
    <col min="16" max="16" width="6.28125" style="0" customWidth="1"/>
    <col min="17" max="17" width="9.00390625" style="0" bestFit="1" customWidth="1"/>
    <col min="18" max="18" width="8.421875" style="0" bestFit="1" customWidth="1"/>
    <col min="19" max="19" width="7.7109375" style="0" customWidth="1"/>
  </cols>
  <sheetData>
    <row r="1" ht="21.75">
      <c r="D1" s="32" t="s">
        <v>191</v>
      </c>
    </row>
    <row r="2" spans="1:19" ht="29.25" customHeight="1">
      <c r="A2" s="91" t="s">
        <v>192</v>
      </c>
      <c r="B2" s="92" t="s">
        <v>2</v>
      </c>
      <c r="C2" s="65" t="s">
        <v>3</v>
      </c>
      <c r="D2" s="94" t="s">
        <v>4</v>
      </c>
      <c r="E2" s="94"/>
      <c r="F2" s="94"/>
      <c r="G2" s="94"/>
      <c r="H2" s="94"/>
      <c r="I2" s="94"/>
      <c r="J2" s="94"/>
      <c r="K2" s="94"/>
      <c r="L2" s="66" t="s">
        <v>5</v>
      </c>
      <c r="M2" s="70" t="s">
        <v>6</v>
      </c>
      <c r="N2" s="70" t="s">
        <v>7</v>
      </c>
      <c r="O2" s="89" t="s">
        <v>124</v>
      </c>
      <c r="P2" s="90"/>
      <c r="Q2" s="86" t="s">
        <v>193</v>
      </c>
      <c r="R2" s="87"/>
      <c r="S2" s="88"/>
    </row>
    <row r="3" spans="1:19" ht="21.75">
      <c r="A3" s="91"/>
      <c r="B3" s="93"/>
      <c r="C3" s="65"/>
      <c r="D3" s="2">
        <v>0</v>
      </c>
      <c r="E3" s="2">
        <v>1</v>
      </c>
      <c r="F3" s="2">
        <v>1.5</v>
      </c>
      <c r="G3" s="2">
        <v>2</v>
      </c>
      <c r="H3" s="2">
        <v>2.5</v>
      </c>
      <c r="I3" s="2">
        <v>3</v>
      </c>
      <c r="J3" s="2">
        <v>3.5</v>
      </c>
      <c r="K3" s="2">
        <v>4</v>
      </c>
      <c r="L3" s="66"/>
      <c r="M3" s="70"/>
      <c r="N3" s="70"/>
      <c r="O3" s="2" t="s">
        <v>9</v>
      </c>
      <c r="P3" s="2" t="s">
        <v>10</v>
      </c>
      <c r="Q3" s="34" t="s">
        <v>211</v>
      </c>
      <c r="R3" s="34" t="s">
        <v>207</v>
      </c>
      <c r="S3" s="33" t="s">
        <v>208</v>
      </c>
    </row>
    <row r="4" spans="1:19" ht="21.75">
      <c r="A4" s="95">
        <v>1</v>
      </c>
      <c r="B4" s="2" t="s">
        <v>194</v>
      </c>
      <c r="C4" s="4">
        <f>SUM(D4:K4,O4:P4)</f>
        <v>448</v>
      </c>
      <c r="D4" s="4">
        <f>SUM(หมวดภาค1!D5,หมวดภาค1!D9)</f>
        <v>35</v>
      </c>
      <c r="E4" s="4">
        <f>SUM(หมวดภาค1!E5,หมวดภาค1!E9)</f>
        <v>41</v>
      </c>
      <c r="F4" s="4">
        <f>SUM(หมวดภาค1!F5,หมวดภาค1!F9)</f>
        <v>28</v>
      </c>
      <c r="G4" s="4">
        <f>SUM(หมวดภาค1!G5,หมวดภาค1!G9)</f>
        <v>50</v>
      </c>
      <c r="H4" s="4">
        <f>SUM(หมวดภาค1!H5,หมวดภาค1!H9)</f>
        <v>75</v>
      </c>
      <c r="I4" s="4">
        <f>SUM(หมวดภาค1!I5,หมวดภาค1!I9)</f>
        <v>92</v>
      </c>
      <c r="J4" s="4">
        <f>SUM(หมวดภาค1!J5,หมวดภาค1!J9)</f>
        <v>48</v>
      </c>
      <c r="K4" s="4">
        <f>SUM(หมวดภาค1!K5,หมวดภาค1!K9)</f>
        <v>68</v>
      </c>
      <c r="L4" s="4">
        <f>SUM(D4:K4)</f>
        <v>437</v>
      </c>
      <c r="M4" s="5">
        <f>(1*E4+1.5*F4+2*G4+2.5*H4+3*I4+3.5*J4+4*K4)/L4</f>
        <v>2.486270022883295</v>
      </c>
      <c r="N4" s="5">
        <f>SQRT((D4*0^2+E4*1^2+F4*1.5^2+G4*2^2+H4*2.5^2+I4*3^2+J4*3.5^2+K4*4^2)/L4-M4^2)</f>
        <v>1.1474951530060211</v>
      </c>
      <c r="O4" s="4">
        <f>SUM(หมวดภาค1!O5,หมวดภาค1!O9)</f>
        <v>11</v>
      </c>
      <c r="P4" s="4">
        <f>SUM(หมวดภาค1!P5,หมวดภาค1!P9)</f>
        <v>0</v>
      </c>
      <c r="Q4" s="5">
        <f>(D4+E4)*100/L4</f>
        <v>17.391304347826086</v>
      </c>
      <c r="R4" s="5">
        <f>(E4+F4+G4+H4+I4+J4+K4)*100/L4</f>
        <v>91.99084668192219</v>
      </c>
      <c r="S4" s="5">
        <f>(I4+J4+K4)*100/L4</f>
        <v>47.59725400457666</v>
      </c>
    </row>
    <row r="5" spans="1:19" ht="21.75">
      <c r="A5" s="96"/>
      <c r="B5" s="2" t="s">
        <v>195</v>
      </c>
      <c r="C5" s="4">
        <f aca="true" t="shared" si="0" ref="C5:C12">SUM(D5:K5,O5:P5)</f>
        <v>349</v>
      </c>
      <c r="D5" s="4">
        <f>SUM(หมวดภาค1!D6,หมวดภาค1!D8,หมวดภาค1!D10)</f>
        <v>51</v>
      </c>
      <c r="E5" s="4">
        <f>SUM(หมวดภาค1!E6,หมวดภาค1!E8,หมวดภาค1!E10)</f>
        <v>23</v>
      </c>
      <c r="F5" s="4">
        <f>SUM(หมวดภาค1!F6,หมวดภาค1!F8,หมวดภาค1!F10)</f>
        <v>17</v>
      </c>
      <c r="G5" s="4">
        <f>SUM(หมวดภาค1!G6,หมวดภาค1!G8,หมวดภาค1!G10)</f>
        <v>40</v>
      </c>
      <c r="H5" s="4">
        <f>SUM(หมวดภาค1!H6,หมวดภาค1!H8,หมวดภาค1!H10)</f>
        <v>47</v>
      </c>
      <c r="I5" s="4">
        <f>SUM(หมวดภาค1!I6,หมวดภาค1!I8,หมวดภาค1!I10)</f>
        <v>77</v>
      </c>
      <c r="J5" s="4">
        <f>SUM(หมวดภาค1!J6,หมวดภาค1!J8,หมวดภาค1!J10)</f>
        <v>43</v>
      </c>
      <c r="K5" s="4">
        <f>SUM(หมวดภาค1!K6,หมวดภาค1!K8,หมวดภาค1!K10)</f>
        <v>48</v>
      </c>
      <c r="L5" s="4">
        <f aca="true" t="shared" si="1" ref="L5:L12">SUM(D5:K5)</f>
        <v>346</v>
      </c>
      <c r="M5" s="5">
        <f aca="true" t="shared" si="2" ref="M5:M15">(1*E5+1.5*F5+2*G5+2.5*H5+3*I5+3.5*J5+4*K5)/L5</f>
        <v>2.3684971098265897</v>
      </c>
      <c r="N5" s="5">
        <f aca="true" t="shared" si="3" ref="N5:N15">SQRT((D5*0^2+E5*1^2+F5*1.5^2+G5*2^2+H5*2.5^2+I5*3^2+J5*3.5^2+K5*4^2)/L5-M5^2)</f>
        <v>1.2742067899808354</v>
      </c>
      <c r="O5" s="4">
        <f>SUM(หมวดภาค1!O6,หมวดภาค1!O8,หมวดภาค1!O10)</f>
        <v>3</v>
      </c>
      <c r="P5" s="4">
        <f>SUM(หมวดภาค1!P6,หมวดภาค1!P8,หมวดภาค1!P10)</f>
        <v>0</v>
      </c>
      <c r="Q5" s="5">
        <f aca="true" t="shared" si="4" ref="Q5:Q16">(D5+E5)*100/L5</f>
        <v>21.387283236994218</v>
      </c>
      <c r="R5" s="5">
        <f aca="true" t="shared" si="5" ref="R5:R16">(E5+F5+G5+H5+I5+J5+K5)*100/L5</f>
        <v>85.26011560693641</v>
      </c>
      <c r="S5" s="5">
        <f aca="true" t="shared" si="6" ref="S5:S16">(I5+J5+K5)*100/L5</f>
        <v>48.554913294797686</v>
      </c>
    </row>
    <row r="6" spans="1:19" ht="21.75">
      <c r="A6" s="97"/>
      <c r="B6" s="2" t="s">
        <v>196</v>
      </c>
      <c r="C6" s="4">
        <f t="shared" si="0"/>
        <v>307</v>
      </c>
      <c r="D6" s="4">
        <f>SUM(หมวดภาค1!D7,หมวดภาค1!D11)</f>
        <v>31</v>
      </c>
      <c r="E6" s="4">
        <f>SUM(หมวดภาค1!E7,หมวดภาค1!E11)</f>
        <v>36</v>
      </c>
      <c r="F6" s="4">
        <f>SUM(หมวดภาค1!F7,หมวดภาค1!F11)</f>
        <v>25</v>
      </c>
      <c r="G6" s="4">
        <f>SUM(หมวดภาค1!G7,หมวดภาค1!G11)</f>
        <v>33</v>
      </c>
      <c r="H6" s="4">
        <f>SUM(หมวดภาค1!H7,หมวดภาค1!H11)</f>
        <v>41</v>
      </c>
      <c r="I6" s="4">
        <f>SUM(หมวดภาค1!I7,หมวดภาค1!I11)</f>
        <v>77</v>
      </c>
      <c r="J6" s="4">
        <f>SUM(หมวดภาค1!J7,หมวดภาค1!J11)</f>
        <v>26</v>
      </c>
      <c r="K6" s="4">
        <f>SUM(หมวดภาค1!K7,หมวดภาค1!K11)</f>
        <v>37</v>
      </c>
      <c r="L6" s="4">
        <f t="shared" si="1"/>
        <v>306</v>
      </c>
      <c r="M6" s="5">
        <f t="shared" si="2"/>
        <v>2.326797385620915</v>
      </c>
      <c r="N6" s="5">
        <f t="shared" si="3"/>
        <v>1.1817239282537795</v>
      </c>
      <c r="O6" s="4">
        <f>SUM(หมวดภาค1!O7,หมวดภาค1!O11)</f>
        <v>1</v>
      </c>
      <c r="P6" s="4">
        <f>SUM(หมวดภาค1!P7,หมวดภาค1!P11)</f>
        <v>0</v>
      </c>
      <c r="Q6" s="5">
        <f t="shared" si="4"/>
        <v>21.895424836601308</v>
      </c>
      <c r="R6" s="5">
        <f t="shared" si="5"/>
        <v>89.86928104575163</v>
      </c>
      <c r="S6" s="5">
        <f t="shared" si="6"/>
        <v>45.751633986928105</v>
      </c>
    </row>
    <row r="7" spans="1:19" ht="21.75">
      <c r="A7" s="95">
        <v>2</v>
      </c>
      <c r="B7" s="2" t="s">
        <v>197</v>
      </c>
      <c r="C7" s="4">
        <f t="shared" si="0"/>
        <v>429</v>
      </c>
      <c r="D7" s="43">
        <v>18</v>
      </c>
      <c r="E7" s="43">
        <v>30</v>
      </c>
      <c r="F7" s="43">
        <v>65</v>
      </c>
      <c r="G7" s="43">
        <v>75</v>
      </c>
      <c r="H7" s="43">
        <v>82</v>
      </c>
      <c r="I7" s="43">
        <v>70</v>
      </c>
      <c r="J7" s="43">
        <v>45</v>
      </c>
      <c r="K7" s="43">
        <v>42</v>
      </c>
      <c r="L7" s="4">
        <f t="shared" si="1"/>
        <v>427</v>
      </c>
      <c r="M7" s="5">
        <f t="shared" si="2"/>
        <v>2.3840749414519906</v>
      </c>
      <c r="N7" s="5">
        <f t="shared" si="3"/>
        <v>0.9858622512596371</v>
      </c>
      <c r="O7" s="43">
        <v>2</v>
      </c>
      <c r="P7" s="43">
        <v>0</v>
      </c>
      <c r="Q7" s="5">
        <f t="shared" si="4"/>
        <v>11.241217798594848</v>
      </c>
      <c r="R7" s="5">
        <f t="shared" si="5"/>
        <v>95.78454332552693</v>
      </c>
      <c r="S7" s="5">
        <f t="shared" si="6"/>
        <v>36.768149882903984</v>
      </c>
    </row>
    <row r="8" spans="1:19" ht="21.75">
      <c r="A8" s="96"/>
      <c r="B8" s="2" t="s">
        <v>198</v>
      </c>
      <c r="C8" s="4">
        <f t="shared" si="0"/>
        <v>381</v>
      </c>
      <c r="D8" s="43">
        <v>16</v>
      </c>
      <c r="E8" s="43">
        <v>37</v>
      </c>
      <c r="F8" s="43">
        <v>40</v>
      </c>
      <c r="G8" s="43">
        <v>62</v>
      </c>
      <c r="H8" s="43">
        <v>62</v>
      </c>
      <c r="I8" s="43">
        <v>80</v>
      </c>
      <c r="J8" s="43">
        <v>50</v>
      </c>
      <c r="K8" s="43">
        <v>34</v>
      </c>
      <c r="L8" s="4">
        <f t="shared" si="1"/>
        <v>381</v>
      </c>
      <c r="M8" s="5">
        <f t="shared" si="2"/>
        <v>2.4330708661417324</v>
      </c>
      <c r="N8" s="5">
        <f t="shared" si="3"/>
        <v>1.0033321218240876</v>
      </c>
      <c r="O8" s="43">
        <v>0</v>
      </c>
      <c r="P8" s="43">
        <v>0</v>
      </c>
      <c r="Q8" s="5">
        <f t="shared" si="4"/>
        <v>13.910761154855644</v>
      </c>
      <c r="R8" s="5">
        <f t="shared" si="5"/>
        <v>95.8005249343832</v>
      </c>
      <c r="S8" s="5">
        <f t="shared" si="6"/>
        <v>43.044619422572175</v>
      </c>
    </row>
    <row r="9" spans="1:19" ht="21.75">
      <c r="A9" s="96"/>
      <c r="B9" s="2" t="s">
        <v>199</v>
      </c>
      <c r="C9" s="4">
        <f t="shared" si="0"/>
        <v>387</v>
      </c>
      <c r="D9" s="43">
        <v>69</v>
      </c>
      <c r="E9" s="43">
        <v>82</v>
      </c>
      <c r="F9" s="43">
        <v>36</v>
      </c>
      <c r="G9" s="43">
        <v>41</v>
      </c>
      <c r="H9" s="43">
        <v>36</v>
      </c>
      <c r="I9" s="43">
        <v>41</v>
      </c>
      <c r="J9" s="43">
        <v>22</v>
      </c>
      <c r="K9" s="43">
        <v>44</v>
      </c>
      <c r="L9" s="4">
        <f t="shared" si="1"/>
        <v>371</v>
      </c>
      <c r="M9" s="5">
        <f t="shared" si="2"/>
        <v>1.84366576819407</v>
      </c>
      <c r="N9" s="5">
        <f t="shared" si="3"/>
        <v>1.3066619830257509</v>
      </c>
      <c r="O9" s="43">
        <v>0</v>
      </c>
      <c r="P9" s="43">
        <v>16</v>
      </c>
      <c r="Q9" s="5">
        <f t="shared" si="4"/>
        <v>40.700808625336926</v>
      </c>
      <c r="R9" s="5">
        <f t="shared" si="5"/>
        <v>81.40161725067385</v>
      </c>
      <c r="S9" s="5">
        <f t="shared" si="6"/>
        <v>28.840970350404312</v>
      </c>
    </row>
    <row r="10" spans="1:19" ht="21.75">
      <c r="A10" s="96"/>
      <c r="B10" s="2" t="s">
        <v>194</v>
      </c>
      <c r="C10" s="4">
        <f t="shared" si="0"/>
        <v>340</v>
      </c>
      <c r="D10" s="43">
        <v>32</v>
      </c>
      <c r="E10" s="43">
        <v>40</v>
      </c>
      <c r="F10" s="43">
        <v>46</v>
      </c>
      <c r="G10" s="43">
        <v>40</v>
      </c>
      <c r="H10" s="43">
        <v>50</v>
      </c>
      <c r="I10" s="43">
        <v>59</v>
      </c>
      <c r="J10" s="43">
        <v>44</v>
      </c>
      <c r="K10" s="43">
        <v>28</v>
      </c>
      <c r="L10" s="4">
        <f t="shared" si="1"/>
        <v>339</v>
      </c>
      <c r="M10" s="5">
        <f t="shared" si="2"/>
        <v>2.2330383480825957</v>
      </c>
      <c r="N10" s="5">
        <f t="shared" si="3"/>
        <v>1.1439077702026572</v>
      </c>
      <c r="O10" s="43">
        <v>1</v>
      </c>
      <c r="P10" s="43">
        <v>0</v>
      </c>
      <c r="Q10" s="5">
        <f t="shared" si="4"/>
        <v>21.238938053097346</v>
      </c>
      <c r="R10" s="5">
        <f t="shared" si="5"/>
        <v>90.56047197640117</v>
      </c>
      <c r="S10" s="5">
        <f t="shared" si="6"/>
        <v>38.64306784660767</v>
      </c>
    </row>
    <row r="11" spans="1:19" ht="21.75">
      <c r="A11" s="96"/>
      <c r="B11" s="2" t="s">
        <v>195</v>
      </c>
      <c r="C11" s="4">
        <f t="shared" si="0"/>
        <v>263</v>
      </c>
      <c r="D11" s="43">
        <v>10</v>
      </c>
      <c r="E11" s="43">
        <v>10</v>
      </c>
      <c r="F11" s="43">
        <v>18</v>
      </c>
      <c r="G11" s="43">
        <v>35</v>
      </c>
      <c r="H11" s="43">
        <v>22</v>
      </c>
      <c r="I11" s="43">
        <v>28</v>
      </c>
      <c r="J11" s="43">
        <v>64</v>
      </c>
      <c r="K11" s="43">
        <v>76</v>
      </c>
      <c r="L11" s="4">
        <f t="shared" si="1"/>
        <v>263</v>
      </c>
      <c r="M11" s="5">
        <f t="shared" si="2"/>
        <v>2.9429657794676807</v>
      </c>
      <c r="N11" s="5">
        <f t="shared" si="3"/>
        <v>1.0718387716635012</v>
      </c>
      <c r="O11" s="43">
        <v>0</v>
      </c>
      <c r="P11" s="43">
        <v>0</v>
      </c>
      <c r="Q11" s="5">
        <f t="shared" si="4"/>
        <v>7.604562737642586</v>
      </c>
      <c r="R11" s="5">
        <f t="shared" si="5"/>
        <v>96.1977186311787</v>
      </c>
      <c r="S11" s="5">
        <f t="shared" si="6"/>
        <v>63.87832699619772</v>
      </c>
    </row>
    <row r="12" spans="1:19" ht="21.75">
      <c r="A12" s="97"/>
      <c r="B12" s="2" t="s">
        <v>196</v>
      </c>
      <c r="C12" s="4">
        <f t="shared" si="0"/>
        <v>235</v>
      </c>
      <c r="D12" s="43">
        <v>18</v>
      </c>
      <c r="E12" s="43">
        <v>16</v>
      </c>
      <c r="F12" s="43">
        <v>12</v>
      </c>
      <c r="G12" s="43">
        <v>40</v>
      </c>
      <c r="H12" s="43">
        <v>21</v>
      </c>
      <c r="I12" s="43">
        <v>49</v>
      </c>
      <c r="J12" s="43">
        <v>39</v>
      </c>
      <c r="K12" s="43">
        <v>40</v>
      </c>
      <c r="L12" s="4">
        <f t="shared" si="1"/>
        <v>235</v>
      </c>
      <c r="M12" s="5">
        <f t="shared" si="2"/>
        <v>2.595744680851064</v>
      </c>
      <c r="N12" s="5">
        <f t="shared" si="3"/>
        <v>1.1477929694720994</v>
      </c>
      <c r="O12" s="43">
        <v>0</v>
      </c>
      <c r="P12" s="43">
        <v>0</v>
      </c>
      <c r="Q12" s="5">
        <f t="shared" si="4"/>
        <v>14.46808510638298</v>
      </c>
      <c r="R12" s="5">
        <f t="shared" si="5"/>
        <v>92.34042553191489</v>
      </c>
      <c r="S12" s="5">
        <f t="shared" si="6"/>
        <v>54.46808510638298</v>
      </c>
    </row>
    <row r="13" spans="1:19" ht="21.75">
      <c r="A13" s="84" t="s">
        <v>212</v>
      </c>
      <c r="B13" s="85"/>
      <c r="C13" s="4">
        <f>SUM(C7:C9)</f>
        <v>1197</v>
      </c>
      <c r="D13" s="4">
        <f aca="true" t="shared" si="7" ref="D13:L13">SUM(D7:D9)</f>
        <v>103</v>
      </c>
      <c r="E13" s="4">
        <f t="shared" si="7"/>
        <v>149</v>
      </c>
      <c r="F13" s="4">
        <f t="shared" si="7"/>
        <v>141</v>
      </c>
      <c r="G13" s="4">
        <f t="shared" si="7"/>
        <v>178</v>
      </c>
      <c r="H13" s="4">
        <f t="shared" si="7"/>
        <v>180</v>
      </c>
      <c r="I13" s="4">
        <f t="shared" si="7"/>
        <v>191</v>
      </c>
      <c r="J13" s="4">
        <f t="shared" si="7"/>
        <v>117</v>
      </c>
      <c r="K13" s="4">
        <f t="shared" si="7"/>
        <v>120</v>
      </c>
      <c r="L13" s="4">
        <f t="shared" si="7"/>
        <v>1179</v>
      </c>
      <c r="M13" s="5">
        <f t="shared" si="2"/>
        <v>2.2298558100084818</v>
      </c>
      <c r="N13" s="5">
        <f t="shared" si="3"/>
        <v>1.1329025807240056</v>
      </c>
      <c r="O13" s="4">
        <f>SUM(O7:O12)</f>
        <v>3</v>
      </c>
      <c r="P13" s="4">
        <f>SUM(P7:P12)</f>
        <v>16</v>
      </c>
      <c r="Q13" s="5">
        <f t="shared" si="4"/>
        <v>21.374045801526716</v>
      </c>
      <c r="R13" s="5">
        <f t="shared" si="5"/>
        <v>91.26378286683631</v>
      </c>
      <c r="S13" s="5">
        <f t="shared" si="6"/>
        <v>36.301950805767596</v>
      </c>
    </row>
    <row r="14" spans="1:19" ht="21.75">
      <c r="A14" s="84" t="s">
        <v>213</v>
      </c>
      <c r="B14" s="85"/>
      <c r="C14" s="4">
        <f>SUM(C4:C6,C10:C12)</f>
        <v>1942</v>
      </c>
      <c r="D14" s="4">
        <f aca="true" t="shared" si="8" ref="D14:L14">SUM(D4:D6,D10:D12)</f>
        <v>177</v>
      </c>
      <c r="E14" s="4">
        <f t="shared" si="8"/>
        <v>166</v>
      </c>
      <c r="F14" s="4">
        <f t="shared" si="8"/>
        <v>146</v>
      </c>
      <c r="G14" s="4">
        <f t="shared" si="8"/>
        <v>238</v>
      </c>
      <c r="H14" s="4">
        <f t="shared" si="8"/>
        <v>256</v>
      </c>
      <c r="I14" s="4">
        <f t="shared" si="8"/>
        <v>382</v>
      </c>
      <c r="J14" s="4">
        <f t="shared" si="8"/>
        <v>264</v>
      </c>
      <c r="K14" s="4">
        <f t="shared" si="8"/>
        <v>297</v>
      </c>
      <c r="L14" s="4">
        <f t="shared" si="8"/>
        <v>1926</v>
      </c>
      <c r="M14" s="5">
        <f t="shared" si="2"/>
        <v>2.470924195223261</v>
      </c>
      <c r="N14" s="5">
        <f t="shared" si="3"/>
        <v>1.1864963113510674</v>
      </c>
      <c r="O14" s="4">
        <f>SUM(O4:O6,O10:O12)</f>
        <v>16</v>
      </c>
      <c r="P14" s="4">
        <f>SUM(P4:P6,P10:P12)</f>
        <v>0</v>
      </c>
      <c r="Q14" s="5">
        <f t="shared" si="4"/>
        <v>17.808930425752855</v>
      </c>
      <c r="R14" s="5">
        <f t="shared" si="5"/>
        <v>90.80996884735202</v>
      </c>
      <c r="S14" s="5">
        <f t="shared" si="6"/>
        <v>48.96157840083074</v>
      </c>
    </row>
    <row r="15" spans="1:19" ht="21.75">
      <c r="A15" s="84" t="s">
        <v>214</v>
      </c>
      <c r="B15" s="85"/>
      <c r="C15" s="14">
        <f>SUM(C4:C12)</f>
        <v>3139</v>
      </c>
      <c r="D15" s="14">
        <f aca="true" t="shared" si="9" ref="D15:L15">SUM(D4:D12)</f>
        <v>280</v>
      </c>
      <c r="E15" s="14">
        <f t="shared" si="9"/>
        <v>315</v>
      </c>
      <c r="F15" s="14">
        <f t="shared" si="9"/>
        <v>287</v>
      </c>
      <c r="G15" s="14">
        <f t="shared" si="9"/>
        <v>416</v>
      </c>
      <c r="H15" s="14">
        <f t="shared" si="9"/>
        <v>436</v>
      </c>
      <c r="I15" s="14">
        <f t="shared" si="9"/>
        <v>573</v>
      </c>
      <c r="J15" s="14">
        <f t="shared" si="9"/>
        <v>381</v>
      </c>
      <c r="K15" s="14">
        <f t="shared" si="9"/>
        <v>417</v>
      </c>
      <c r="L15" s="14">
        <f t="shared" si="9"/>
        <v>3105</v>
      </c>
      <c r="M15" s="5">
        <f t="shared" si="2"/>
        <v>2.37938808373591</v>
      </c>
      <c r="N15" s="5">
        <f t="shared" si="3"/>
        <v>1.1722888463369796</v>
      </c>
      <c r="O15" s="4">
        <f>SUM(O4:O12)</f>
        <v>18</v>
      </c>
      <c r="P15" s="4">
        <f>SUM(P4:P12)</f>
        <v>16</v>
      </c>
      <c r="Q15" s="5">
        <f t="shared" si="4"/>
        <v>19.162640901771336</v>
      </c>
      <c r="R15" s="5">
        <f t="shared" si="5"/>
        <v>90.98228663446055</v>
      </c>
      <c r="S15" s="5">
        <f t="shared" si="6"/>
        <v>44.15458937198068</v>
      </c>
    </row>
    <row r="16" spans="1:19" ht="21.75">
      <c r="A16" s="84" t="s">
        <v>12</v>
      </c>
      <c r="B16" s="85"/>
      <c r="C16" s="5">
        <f>C15*100/$C$15</f>
        <v>100</v>
      </c>
      <c r="D16" s="5">
        <f aca="true" t="shared" si="10" ref="D16:L16">D15*100/$C$15</f>
        <v>8.920038228735265</v>
      </c>
      <c r="E16" s="5">
        <f t="shared" si="10"/>
        <v>10.035043007327173</v>
      </c>
      <c r="F16" s="5">
        <f t="shared" si="10"/>
        <v>9.143039184453647</v>
      </c>
      <c r="G16" s="5">
        <f t="shared" si="10"/>
        <v>13.252628225549538</v>
      </c>
      <c r="H16" s="5">
        <f t="shared" si="10"/>
        <v>13.889773813316342</v>
      </c>
      <c r="I16" s="5">
        <f t="shared" si="10"/>
        <v>18.254221089518953</v>
      </c>
      <c r="J16" s="5">
        <f t="shared" si="10"/>
        <v>12.13762344695763</v>
      </c>
      <c r="K16" s="5">
        <f t="shared" si="10"/>
        <v>13.284485504937878</v>
      </c>
      <c r="L16" s="5">
        <f t="shared" si="10"/>
        <v>98.91685250079644</v>
      </c>
      <c r="M16" s="5"/>
      <c r="N16" s="5"/>
      <c r="O16" s="5">
        <f>O15*100/$C$15</f>
        <v>0.5734310289901242</v>
      </c>
      <c r="P16" s="5">
        <f>P15*100/$C$15</f>
        <v>0.5097164702134438</v>
      </c>
      <c r="Q16" s="5">
        <f t="shared" si="4"/>
        <v>19.162640901771336</v>
      </c>
      <c r="R16" s="5">
        <f t="shared" si="5"/>
        <v>90.98228663446054</v>
      </c>
      <c r="S16" s="5">
        <f t="shared" si="6"/>
        <v>44.15458937198067</v>
      </c>
    </row>
    <row r="18" ht="21.75">
      <c r="D18" s="32" t="s">
        <v>200</v>
      </c>
    </row>
    <row r="19" spans="1:19" ht="25.5" customHeight="1">
      <c r="A19" s="91" t="s">
        <v>192</v>
      </c>
      <c r="B19" s="92" t="s">
        <v>2</v>
      </c>
      <c r="C19" s="65" t="s">
        <v>3</v>
      </c>
      <c r="D19" s="94" t="s">
        <v>4</v>
      </c>
      <c r="E19" s="94"/>
      <c r="F19" s="94"/>
      <c r="G19" s="94"/>
      <c r="H19" s="94"/>
      <c r="I19" s="94"/>
      <c r="J19" s="94"/>
      <c r="K19" s="94"/>
      <c r="L19" s="66" t="s">
        <v>5</v>
      </c>
      <c r="M19" s="70" t="s">
        <v>6</v>
      </c>
      <c r="N19" s="70" t="s">
        <v>7</v>
      </c>
      <c r="O19" s="89" t="s">
        <v>124</v>
      </c>
      <c r="P19" s="90"/>
      <c r="Q19" s="86" t="s">
        <v>193</v>
      </c>
      <c r="R19" s="87"/>
      <c r="S19" s="88"/>
    </row>
    <row r="20" spans="1:19" ht="21.75">
      <c r="A20" s="91"/>
      <c r="B20" s="93"/>
      <c r="C20" s="65"/>
      <c r="D20" s="2">
        <v>0</v>
      </c>
      <c r="E20" s="2">
        <v>1</v>
      </c>
      <c r="F20" s="2">
        <v>1.5</v>
      </c>
      <c r="G20" s="2">
        <v>2</v>
      </c>
      <c r="H20" s="2">
        <v>2.5</v>
      </c>
      <c r="I20" s="2">
        <v>3</v>
      </c>
      <c r="J20" s="2">
        <v>3.5</v>
      </c>
      <c r="K20" s="2">
        <v>4</v>
      </c>
      <c r="L20" s="66"/>
      <c r="M20" s="70"/>
      <c r="N20" s="70"/>
      <c r="O20" s="2" t="s">
        <v>9</v>
      </c>
      <c r="P20" s="2" t="s">
        <v>10</v>
      </c>
      <c r="Q20" s="34" t="s">
        <v>211</v>
      </c>
      <c r="R20" s="34" t="s">
        <v>207</v>
      </c>
      <c r="S20" s="33" t="s">
        <v>208</v>
      </c>
    </row>
    <row r="21" spans="1:19" ht="21.75">
      <c r="A21" s="95">
        <v>1</v>
      </c>
      <c r="B21" s="2" t="s">
        <v>194</v>
      </c>
      <c r="C21" s="4">
        <f>SUM(D21:K21,O21:P21)</f>
        <v>539</v>
      </c>
      <c r="D21" s="4">
        <f>SUM(หมวดภาค1!D37:D39)</f>
        <v>25</v>
      </c>
      <c r="E21" s="4">
        <f>SUM(หมวดภาค1!E37:E39)</f>
        <v>17</v>
      </c>
      <c r="F21" s="4">
        <f>SUM(หมวดภาค1!F37:F39)</f>
        <v>30</v>
      </c>
      <c r="G21" s="4">
        <f>SUM(หมวดภาค1!G37:G39)</f>
        <v>88</v>
      </c>
      <c r="H21" s="4">
        <f>SUM(หมวดภาค1!H37:H39)</f>
        <v>98</v>
      </c>
      <c r="I21" s="4">
        <f>SUM(หมวดภาค1!I37:I39)</f>
        <v>103</v>
      </c>
      <c r="J21" s="4">
        <f>SUM(หมวดภาค1!J37:J39)</f>
        <v>60</v>
      </c>
      <c r="K21" s="4">
        <f>SUM(หมวดภาค1!K37:K39)</f>
        <v>118</v>
      </c>
      <c r="L21" s="4">
        <f>SUM(D21:K21)</f>
        <v>539</v>
      </c>
      <c r="M21" s="5">
        <f>(1*E21+1.5*F21+2*G21+2.5*H21+3*I21+3.5*J21+4*K21)/L21</f>
        <v>2.7346938775510203</v>
      </c>
      <c r="N21" s="5">
        <f>SQRT((D21*0^2+E21*1^2+F21*1.5^2+G21*2^2+H21*2.5^2+I21*3^2+J21*3.5^2+K21*4^2)/L21-M21^2)</f>
        <v>1.0266045628928877</v>
      </c>
      <c r="O21" s="4">
        <f>SUM(หมวดภาค1!O37:O39)</f>
        <v>0</v>
      </c>
      <c r="P21" s="4">
        <f>SUM(หมวดภาค1!P37:P39)</f>
        <v>0</v>
      </c>
      <c r="Q21" s="5">
        <f>(D21+E21)*100/L21</f>
        <v>7.792207792207792</v>
      </c>
      <c r="R21" s="5">
        <f>(E21+F21+G21+H21+I21+J21+K21)*100/L21</f>
        <v>95.36178107606679</v>
      </c>
      <c r="S21" s="5">
        <f>(I21+J21+K21)*100/L21</f>
        <v>52.13358070500928</v>
      </c>
    </row>
    <row r="22" spans="1:19" ht="21.75">
      <c r="A22" s="96"/>
      <c r="B22" s="2" t="s">
        <v>195</v>
      </c>
      <c r="C22" s="4">
        <f aca="true" t="shared" si="11" ref="C22:C29">SUM(D22:K22,O22:P22)</f>
        <v>482</v>
      </c>
      <c r="D22" s="4">
        <f>SUM(หมวดภาค1!D40:D42)</f>
        <v>53</v>
      </c>
      <c r="E22" s="4">
        <f>SUM(หมวดภาค1!E40:E42)</f>
        <v>29</v>
      </c>
      <c r="F22" s="4">
        <f>SUM(หมวดภาค1!F40:F42)</f>
        <v>20</v>
      </c>
      <c r="G22" s="4">
        <f>SUM(หมวดภาค1!G40:G42)</f>
        <v>52</v>
      </c>
      <c r="H22" s="4">
        <f>SUM(หมวดภาค1!H40:H42)</f>
        <v>61</v>
      </c>
      <c r="I22" s="4">
        <f>SUM(หมวดภาค1!I40:I42)</f>
        <v>74</v>
      </c>
      <c r="J22" s="4">
        <f>SUM(หมวดภาค1!J40:J42)</f>
        <v>60</v>
      </c>
      <c r="K22" s="4">
        <f>SUM(หมวดภาค1!K40:K42)</f>
        <v>123</v>
      </c>
      <c r="L22" s="4">
        <f aca="true" t="shared" si="12" ref="L22:L29">SUM(D22:K22)</f>
        <v>472</v>
      </c>
      <c r="M22" s="5">
        <f aca="true" t="shared" si="13" ref="M22:M32">(1*E22+1.5*F22+2*G22+2.5*H22+3*I22+3.5*J22+4*K22)/L22</f>
        <v>2.6260593220338984</v>
      </c>
      <c r="N22" s="5">
        <f aca="true" t="shared" si="14" ref="N22:N32">SQRT((D22*0^2+E22*1^2+F22*1.5^2+G22*2^2+H22*2.5^2+I22*3^2+J22*3.5^2+K22*4^2)/L22-M22^2)</f>
        <v>1.283243928305037</v>
      </c>
      <c r="O22" s="4">
        <f>SUM(หมวดภาค1!O40:O42)</f>
        <v>1</v>
      </c>
      <c r="P22" s="4">
        <f>SUM(หมวดภาค1!P40:P42)</f>
        <v>9</v>
      </c>
      <c r="Q22" s="5">
        <f aca="true" t="shared" si="15" ref="Q22:Q33">(D22+E22)*100/L22</f>
        <v>17.372881355932204</v>
      </c>
      <c r="R22" s="5">
        <f aca="true" t="shared" si="16" ref="R22:R32">(E22+F22+G22+H22+I22+J22+K22)*100/L22</f>
        <v>88.77118644067797</v>
      </c>
      <c r="S22" s="5">
        <f aca="true" t="shared" si="17" ref="S22:S32">(I22+J22+K22)*100/L22</f>
        <v>54.44915254237288</v>
      </c>
    </row>
    <row r="23" spans="1:19" ht="21.75">
      <c r="A23" s="97"/>
      <c r="B23" s="2" t="s">
        <v>196</v>
      </c>
      <c r="C23" s="4">
        <f t="shared" si="11"/>
        <v>237</v>
      </c>
      <c r="D23" s="4">
        <f>SUM(หมวดภาค1!D43:D45)</f>
        <v>19</v>
      </c>
      <c r="E23" s="4">
        <f>SUM(หมวดภาค1!E43:E45)</f>
        <v>56</v>
      </c>
      <c r="F23" s="4">
        <f>SUM(หมวดภาค1!F43:F45)</f>
        <v>39</v>
      </c>
      <c r="G23" s="4">
        <f>SUM(หมวดภาค1!G43:G45)</f>
        <v>60</v>
      </c>
      <c r="H23" s="4">
        <f>SUM(หมวดภาค1!H43:H45)</f>
        <v>28</v>
      </c>
      <c r="I23" s="4">
        <f>SUM(หมวดภาค1!I43:I45)</f>
        <v>23</v>
      </c>
      <c r="J23" s="4">
        <f>SUM(หมวดภาค1!J43:J45)</f>
        <v>6</v>
      </c>
      <c r="K23" s="4">
        <f>SUM(หมวดภาค1!K43:K45)</f>
        <v>5</v>
      </c>
      <c r="L23" s="4">
        <f t="shared" si="12"/>
        <v>236</v>
      </c>
      <c r="M23" s="5">
        <f t="shared" si="13"/>
        <v>1.75635593220339</v>
      </c>
      <c r="N23" s="5">
        <f t="shared" si="14"/>
        <v>0.900189401214005</v>
      </c>
      <c r="O23" s="4">
        <f>SUM(หมวดภาค1!O43:O45)</f>
        <v>1</v>
      </c>
      <c r="P23" s="4">
        <f>SUM(หมวดภาค1!P43:P45)</f>
        <v>0</v>
      </c>
      <c r="Q23" s="5">
        <f t="shared" si="15"/>
        <v>31.779661016949152</v>
      </c>
      <c r="R23" s="5">
        <f t="shared" si="16"/>
        <v>91.94915254237289</v>
      </c>
      <c r="S23" s="5">
        <f t="shared" si="17"/>
        <v>14.40677966101695</v>
      </c>
    </row>
    <row r="24" spans="1:19" ht="21.75">
      <c r="A24" s="95">
        <v>2</v>
      </c>
      <c r="B24" s="2" t="s">
        <v>197</v>
      </c>
      <c r="C24" s="4">
        <f t="shared" si="11"/>
        <v>430</v>
      </c>
      <c r="D24" s="43">
        <v>7</v>
      </c>
      <c r="E24" s="43">
        <v>64</v>
      </c>
      <c r="F24" s="43">
        <v>69</v>
      </c>
      <c r="G24" s="43">
        <v>94</v>
      </c>
      <c r="H24" s="43">
        <v>51</v>
      </c>
      <c r="I24" s="43">
        <v>64</v>
      </c>
      <c r="J24" s="43">
        <v>38</v>
      </c>
      <c r="K24" s="43">
        <v>41</v>
      </c>
      <c r="L24" s="4">
        <f t="shared" si="12"/>
        <v>428</v>
      </c>
      <c r="M24" s="5">
        <f t="shared" si="13"/>
        <v>2.2710280373831777</v>
      </c>
      <c r="N24" s="5">
        <f t="shared" si="14"/>
        <v>0.9716311890003343</v>
      </c>
      <c r="O24" s="43">
        <v>2</v>
      </c>
      <c r="P24" s="43">
        <v>0</v>
      </c>
      <c r="Q24" s="5">
        <f t="shared" si="15"/>
        <v>16.588785046728972</v>
      </c>
      <c r="R24" s="5">
        <f t="shared" si="16"/>
        <v>98.3644859813084</v>
      </c>
      <c r="S24" s="5">
        <f t="shared" si="17"/>
        <v>33.41121495327103</v>
      </c>
    </row>
    <row r="25" spans="1:19" ht="21.75">
      <c r="A25" s="96"/>
      <c r="B25" s="2" t="s">
        <v>198</v>
      </c>
      <c r="C25" s="4">
        <f t="shared" si="11"/>
        <v>385</v>
      </c>
      <c r="D25" s="43">
        <v>19</v>
      </c>
      <c r="E25" s="43">
        <v>59</v>
      </c>
      <c r="F25" s="43">
        <v>50</v>
      </c>
      <c r="G25" s="43">
        <v>65</v>
      </c>
      <c r="H25" s="43">
        <v>61</v>
      </c>
      <c r="I25" s="43">
        <v>44</v>
      </c>
      <c r="J25" s="43">
        <v>33</v>
      </c>
      <c r="K25" s="43">
        <v>51</v>
      </c>
      <c r="L25" s="4">
        <f t="shared" si="12"/>
        <v>382</v>
      </c>
      <c r="M25" s="5">
        <f t="shared" si="13"/>
        <v>2.2722513089005236</v>
      </c>
      <c r="N25" s="5">
        <f t="shared" si="14"/>
        <v>1.0933950487611301</v>
      </c>
      <c r="O25" s="43">
        <v>3</v>
      </c>
      <c r="P25" s="43">
        <v>0</v>
      </c>
      <c r="Q25" s="5">
        <f t="shared" si="15"/>
        <v>20.418848167539267</v>
      </c>
      <c r="R25" s="5">
        <f t="shared" si="16"/>
        <v>95.0261780104712</v>
      </c>
      <c r="S25" s="5">
        <f t="shared" si="17"/>
        <v>33.50785340314136</v>
      </c>
    </row>
    <row r="26" spans="1:19" ht="21.75">
      <c r="A26" s="96"/>
      <c r="B26" s="2" t="s">
        <v>199</v>
      </c>
      <c r="C26" s="4">
        <f t="shared" si="11"/>
        <v>388</v>
      </c>
      <c r="D26" s="43">
        <v>50</v>
      </c>
      <c r="E26" s="43">
        <v>106</v>
      </c>
      <c r="F26" s="43">
        <v>78</v>
      </c>
      <c r="G26" s="43">
        <v>51</v>
      </c>
      <c r="H26" s="43">
        <v>29</v>
      </c>
      <c r="I26" s="43">
        <v>17</v>
      </c>
      <c r="J26" s="43">
        <v>18</v>
      </c>
      <c r="K26" s="43">
        <v>39</v>
      </c>
      <c r="L26" s="4">
        <f t="shared" si="12"/>
        <v>388</v>
      </c>
      <c r="M26" s="5">
        <f t="shared" si="13"/>
        <v>1.7203608247422681</v>
      </c>
      <c r="N26" s="5">
        <f t="shared" si="14"/>
        <v>1.1531100365548135</v>
      </c>
      <c r="O26" s="43">
        <v>0</v>
      </c>
      <c r="P26" s="43">
        <v>0</v>
      </c>
      <c r="Q26" s="5">
        <f t="shared" si="15"/>
        <v>40.20618556701031</v>
      </c>
      <c r="R26" s="5">
        <f t="shared" si="16"/>
        <v>87.11340206185567</v>
      </c>
      <c r="S26" s="5">
        <f t="shared" si="17"/>
        <v>19.072164948453608</v>
      </c>
    </row>
    <row r="27" spans="1:19" ht="21.75">
      <c r="A27" s="96"/>
      <c r="B27" s="2" t="s">
        <v>194</v>
      </c>
      <c r="C27" s="4">
        <f t="shared" si="11"/>
        <v>341</v>
      </c>
      <c r="D27" s="43">
        <v>22</v>
      </c>
      <c r="E27" s="43">
        <v>2</v>
      </c>
      <c r="F27" s="43">
        <v>19</v>
      </c>
      <c r="G27" s="43">
        <v>38</v>
      </c>
      <c r="H27" s="43">
        <v>48</v>
      </c>
      <c r="I27" s="43">
        <v>66</v>
      </c>
      <c r="J27" s="43">
        <v>47</v>
      </c>
      <c r="K27" s="43">
        <v>99</v>
      </c>
      <c r="L27" s="4">
        <f t="shared" si="12"/>
        <v>341</v>
      </c>
      <c r="M27" s="5">
        <f t="shared" si="13"/>
        <v>2.8885630498533725</v>
      </c>
      <c r="N27" s="5">
        <f t="shared" si="14"/>
        <v>1.090165845886722</v>
      </c>
      <c r="O27" s="43">
        <v>0</v>
      </c>
      <c r="P27" s="43">
        <v>0</v>
      </c>
      <c r="Q27" s="5">
        <f t="shared" si="15"/>
        <v>7.038123167155425</v>
      </c>
      <c r="R27" s="5">
        <f t="shared" si="16"/>
        <v>93.54838709677419</v>
      </c>
      <c r="S27" s="5">
        <f t="shared" si="17"/>
        <v>62.17008797653959</v>
      </c>
    </row>
    <row r="28" spans="1:19" ht="21.75">
      <c r="A28" s="96"/>
      <c r="B28" s="2" t="s">
        <v>195</v>
      </c>
      <c r="C28" s="4">
        <f t="shared" si="11"/>
        <v>276</v>
      </c>
      <c r="D28" s="43">
        <v>38</v>
      </c>
      <c r="E28" s="43">
        <v>17</v>
      </c>
      <c r="F28" s="43">
        <v>23</v>
      </c>
      <c r="G28" s="43">
        <v>28</v>
      </c>
      <c r="H28" s="43">
        <v>26</v>
      </c>
      <c r="I28" s="43">
        <v>26</v>
      </c>
      <c r="J28" s="43">
        <v>36</v>
      </c>
      <c r="K28" s="43">
        <v>70</v>
      </c>
      <c r="L28" s="4">
        <f t="shared" si="12"/>
        <v>264</v>
      </c>
      <c r="M28" s="5">
        <f t="shared" si="13"/>
        <v>2.4867424242424243</v>
      </c>
      <c r="N28" s="5">
        <f t="shared" si="14"/>
        <v>1.3840317675742595</v>
      </c>
      <c r="O28" s="43">
        <v>0</v>
      </c>
      <c r="P28" s="43">
        <v>12</v>
      </c>
      <c r="Q28" s="5">
        <f t="shared" si="15"/>
        <v>20.833333333333332</v>
      </c>
      <c r="R28" s="5">
        <f t="shared" si="16"/>
        <v>85.60606060606061</v>
      </c>
      <c r="S28" s="5">
        <f t="shared" si="17"/>
        <v>50</v>
      </c>
    </row>
    <row r="29" spans="1:19" ht="21.75">
      <c r="A29" s="97"/>
      <c r="B29" s="2" t="s">
        <v>196</v>
      </c>
      <c r="C29" s="4">
        <f t="shared" si="11"/>
        <v>237</v>
      </c>
      <c r="D29" s="4">
        <v>6</v>
      </c>
      <c r="E29" s="4">
        <v>16</v>
      </c>
      <c r="F29" s="4">
        <v>28</v>
      </c>
      <c r="G29" s="4">
        <v>34</v>
      </c>
      <c r="H29" s="4">
        <v>47</v>
      </c>
      <c r="I29" s="4">
        <v>56</v>
      </c>
      <c r="J29" s="4">
        <v>36</v>
      </c>
      <c r="K29" s="4">
        <v>14</v>
      </c>
      <c r="L29" s="4">
        <f t="shared" si="12"/>
        <v>237</v>
      </c>
      <c r="M29" s="5">
        <f t="shared" si="13"/>
        <v>2.5042194092827006</v>
      </c>
      <c r="N29" s="5">
        <f t="shared" si="14"/>
        <v>0.89888768721261</v>
      </c>
      <c r="O29" s="3">
        <v>0</v>
      </c>
      <c r="P29" s="3">
        <v>0</v>
      </c>
      <c r="Q29" s="5">
        <f t="shared" si="15"/>
        <v>9.282700421940929</v>
      </c>
      <c r="R29" s="5">
        <f t="shared" si="16"/>
        <v>97.46835443037975</v>
      </c>
      <c r="S29" s="5">
        <f t="shared" si="17"/>
        <v>44.72573839662447</v>
      </c>
    </row>
    <row r="30" spans="1:19" ht="21.75">
      <c r="A30" s="84" t="s">
        <v>212</v>
      </c>
      <c r="B30" s="85"/>
      <c r="C30" s="4">
        <f>SUM(C24:C26)</f>
        <v>1203</v>
      </c>
      <c r="D30" s="4">
        <f aca="true" t="shared" si="18" ref="D30:L30">SUM(D24:D26)</f>
        <v>76</v>
      </c>
      <c r="E30" s="4">
        <f t="shared" si="18"/>
        <v>229</v>
      </c>
      <c r="F30" s="4">
        <f t="shared" si="18"/>
        <v>197</v>
      </c>
      <c r="G30" s="4">
        <f t="shared" si="18"/>
        <v>210</v>
      </c>
      <c r="H30" s="4">
        <f t="shared" si="18"/>
        <v>141</v>
      </c>
      <c r="I30" s="4">
        <f t="shared" si="18"/>
        <v>125</v>
      </c>
      <c r="J30" s="4">
        <f t="shared" si="18"/>
        <v>89</v>
      </c>
      <c r="K30" s="4">
        <f t="shared" si="18"/>
        <v>131</v>
      </c>
      <c r="L30" s="4">
        <f t="shared" si="18"/>
        <v>1198</v>
      </c>
      <c r="M30" s="5">
        <f t="shared" si="13"/>
        <v>2.0930717863105177</v>
      </c>
      <c r="N30" s="5">
        <f t="shared" si="14"/>
        <v>1.1025741983922204</v>
      </c>
      <c r="O30" s="4">
        <f>SUM(O24:O26)</f>
        <v>5</v>
      </c>
      <c r="P30" s="4">
        <f>SUM(P24:P26)</f>
        <v>0</v>
      </c>
      <c r="Q30" s="5">
        <f t="shared" si="15"/>
        <v>25.459098497495827</v>
      </c>
      <c r="R30" s="5">
        <f t="shared" si="16"/>
        <v>93.65609348914857</v>
      </c>
      <c r="S30" s="5">
        <f t="shared" si="17"/>
        <v>28.797996661101838</v>
      </c>
    </row>
    <row r="31" spans="1:19" ht="21.75">
      <c r="A31" s="84" t="s">
        <v>213</v>
      </c>
      <c r="B31" s="85"/>
      <c r="C31" s="4">
        <f>SUM(C21:C23,C27:C29)</f>
        <v>2112</v>
      </c>
      <c r="D31" s="4">
        <f aca="true" t="shared" si="19" ref="D31:L31">SUM(D21:D23,D27:D29)</f>
        <v>163</v>
      </c>
      <c r="E31" s="4">
        <f t="shared" si="19"/>
        <v>137</v>
      </c>
      <c r="F31" s="4">
        <f t="shared" si="19"/>
        <v>159</v>
      </c>
      <c r="G31" s="4">
        <f t="shared" si="19"/>
        <v>300</v>
      </c>
      <c r="H31" s="4">
        <f t="shared" si="19"/>
        <v>308</v>
      </c>
      <c r="I31" s="4">
        <f t="shared" si="19"/>
        <v>348</v>
      </c>
      <c r="J31" s="4">
        <f t="shared" si="19"/>
        <v>245</v>
      </c>
      <c r="K31" s="4">
        <f t="shared" si="19"/>
        <v>429</v>
      </c>
      <c r="L31" s="4">
        <f t="shared" si="19"/>
        <v>2089</v>
      </c>
      <c r="M31" s="5">
        <f t="shared" si="13"/>
        <v>2.567257060794639</v>
      </c>
      <c r="N31" s="5">
        <f t="shared" si="14"/>
        <v>1.1677820341776892</v>
      </c>
      <c r="O31" s="4">
        <f>SUM(O21:O23,O27:O29)</f>
        <v>2</v>
      </c>
      <c r="P31" s="4">
        <f>SUM(P21:P23,P27:P29)</f>
        <v>21</v>
      </c>
      <c r="Q31" s="5">
        <f t="shared" si="15"/>
        <v>14.360938247965533</v>
      </c>
      <c r="R31" s="5">
        <f t="shared" si="16"/>
        <v>92.19722355193872</v>
      </c>
      <c r="S31" s="5">
        <f t="shared" si="17"/>
        <v>48.92292963140258</v>
      </c>
    </row>
    <row r="32" spans="1:19" ht="21.75">
      <c r="A32" s="84" t="s">
        <v>214</v>
      </c>
      <c r="B32" s="85"/>
      <c r="C32" s="14">
        <f>SUM(C21:C29)</f>
        <v>3315</v>
      </c>
      <c r="D32" s="14">
        <f aca="true" t="shared" si="20" ref="D32:L32">SUM(D21:D29)</f>
        <v>239</v>
      </c>
      <c r="E32" s="14">
        <f t="shared" si="20"/>
        <v>366</v>
      </c>
      <c r="F32" s="14">
        <f t="shared" si="20"/>
        <v>356</v>
      </c>
      <c r="G32" s="14">
        <f t="shared" si="20"/>
        <v>510</v>
      </c>
      <c r="H32" s="14">
        <f t="shared" si="20"/>
        <v>449</v>
      </c>
      <c r="I32" s="14">
        <f t="shared" si="20"/>
        <v>473</v>
      </c>
      <c r="J32" s="14">
        <f t="shared" si="20"/>
        <v>334</v>
      </c>
      <c r="K32" s="14">
        <f t="shared" si="20"/>
        <v>560</v>
      </c>
      <c r="L32" s="14">
        <f t="shared" si="20"/>
        <v>3287</v>
      </c>
      <c r="M32" s="5">
        <f t="shared" si="13"/>
        <v>2.3944326133252205</v>
      </c>
      <c r="N32" s="5">
        <f t="shared" si="14"/>
        <v>1.1669790106093922</v>
      </c>
      <c r="O32" s="4">
        <f>SUM(O21:O29)</f>
        <v>7</v>
      </c>
      <c r="P32" s="4">
        <f>SUM(P21:P29)</f>
        <v>21</v>
      </c>
      <c r="Q32" s="5">
        <f t="shared" si="15"/>
        <v>18.40584119257682</v>
      </c>
      <c r="R32" s="5">
        <f t="shared" si="16"/>
        <v>92.72893215698205</v>
      </c>
      <c r="S32" s="5">
        <f t="shared" si="17"/>
        <v>41.58807423182233</v>
      </c>
    </row>
    <row r="33" spans="1:19" ht="21.75">
      <c r="A33" s="84" t="s">
        <v>12</v>
      </c>
      <c r="B33" s="85"/>
      <c r="C33" s="5">
        <f>C32*100/$C$32</f>
        <v>100</v>
      </c>
      <c r="D33" s="5">
        <f aca="true" t="shared" si="21" ref="D33:L33">D32*100/$C$32</f>
        <v>7.209653092006033</v>
      </c>
      <c r="E33" s="5">
        <f t="shared" si="21"/>
        <v>11.040723981900452</v>
      </c>
      <c r="F33" s="5">
        <f t="shared" si="21"/>
        <v>10.739064856711915</v>
      </c>
      <c r="G33" s="5">
        <f t="shared" si="21"/>
        <v>15.384615384615385</v>
      </c>
      <c r="H33" s="5">
        <f t="shared" si="21"/>
        <v>13.544494720965309</v>
      </c>
      <c r="I33" s="5">
        <f t="shared" si="21"/>
        <v>14.268476621417799</v>
      </c>
      <c r="J33" s="5">
        <f t="shared" si="21"/>
        <v>10.075414781297134</v>
      </c>
      <c r="K33" s="5">
        <f t="shared" si="21"/>
        <v>16.89291101055807</v>
      </c>
      <c r="L33" s="5">
        <f t="shared" si="21"/>
        <v>99.1553544494721</v>
      </c>
      <c r="M33" s="5"/>
      <c r="N33" s="5"/>
      <c r="O33" s="5">
        <f>O32*100/$C$15</f>
        <v>0.22300095571838166</v>
      </c>
      <c r="P33" s="5">
        <f>P32*100/$C$15</f>
        <v>0.6690028671551449</v>
      </c>
      <c r="Q33" s="5">
        <f t="shared" si="15"/>
        <v>18.405841192576816</v>
      </c>
      <c r="R33" s="5">
        <f>(E33+F33+G33+H33+I33+J33+K33)*100/L33</f>
        <v>92.72893215698207</v>
      </c>
      <c r="S33" s="5">
        <f>(I33+J33+K33)*100/L33</f>
        <v>41.588074231822326</v>
      </c>
    </row>
    <row r="34" s="21" customFormat="1" ht="21.75"/>
    <row r="35" ht="21.75">
      <c r="D35" s="32" t="s">
        <v>201</v>
      </c>
    </row>
    <row r="36" spans="1:19" ht="26.25" customHeight="1">
      <c r="A36" s="91" t="s">
        <v>192</v>
      </c>
      <c r="B36" s="92" t="s">
        <v>2</v>
      </c>
      <c r="C36" s="65" t="s">
        <v>3</v>
      </c>
      <c r="D36" s="94" t="s">
        <v>4</v>
      </c>
      <c r="E36" s="94"/>
      <c r="F36" s="94"/>
      <c r="G36" s="94"/>
      <c r="H36" s="94"/>
      <c r="I36" s="94"/>
      <c r="J36" s="94"/>
      <c r="K36" s="94"/>
      <c r="L36" s="66" t="s">
        <v>5</v>
      </c>
      <c r="M36" s="70" t="s">
        <v>6</v>
      </c>
      <c r="N36" s="70" t="s">
        <v>7</v>
      </c>
      <c r="O36" s="89" t="s">
        <v>124</v>
      </c>
      <c r="P36" s="90"/>
      <c r="Q36" s="86" t="s">
        <v>193</v>
      </c>
      <c r="R36" s="87"/>
      <c r="S36" s="88"/>
    </row>
    <row r="37" spans="1:19" ht="21.75">
      <c r="A37" s="91"/>
      <c r="B37" s="93"/>
      <c r="C37" s="65"/>
      <c r="D37" s="2">
        <v>0</v>
      </c>
      <c r="E37" s="2">
        <v>1</v>
      </c>
      <c r="F37" s="2">
        <v>1.5</v>
      </c>
      <c r="G37" s="2">
        <v>2</v>
      </c>
      <c r="H37" s="2">
        <v>2.5</v>
      </c>
      <c r="I37" s="2">
        <v>3</v>
      </c>
      <c r="J37" s="2">
        <v>3.5</v>
      </c>
      <c r="K37" s="2">
        <v>4</v>
      </c>
      <c r="L37" s="66"/>
      <c r="M37" s="70"/>
      <c r="N37" s="70"/>
      <c r="O37" s="2" t="s">
        <v>9</v>
      </c>
      <c r="P37" s="2" t="s">
        <v>10</v>
      </c>
      <c r="Q37" s="34" t="s">
        <v>211</v>
      </c>
      <c r="R37" s="34" t="s">
        <v>207</v>
      </c>
      <c r="S37" s="33" t="s">
        <v>208</v>
      </c>
    </row>
    <row r="38" spans="1:19" ht="21.75">
      <c r="A38" s="95">
        <v>1</v>
      </c>
      <c r="B38" s="2" t="s">
        <v>194</v>
      </c>
      <c r="C38" s="4">
        <f>SUM(D38:K38,O38:P38)</f>
        <v>851</v>
      </c>
      <c r="D38" s="4">
        <f>SUM(หมวดภาค1!D69:D71)</f>
        <v>29</v>
      </c>
      <c r="E38" s="4">
        <f>SUM(หมวดภาค1!E69:E71)</f>
        <v>71</v>
      </c>
      <c r="F38" s="4">
        <f>SUM(หมวดภาค1!F69:F71)</f>
        <v>72</v>
      </c>
      <c r="G38" s="4">
        <f>SUM(หมวดภาค1!G69:G71)</f>
        <v>101</v>
      </c>
      <c r="H38" s="4">
        <f>SUM(หมวดภาค1!H69:H71)</f>
        <v>128</v>
      </c>
      <c r="I38" s="4">
        <f>SUM(หมวดภาค1!I69:I71)</f>
        <v>140</v>
      </c>
      <c r="J38" s="4">
        <f>SUM(หมวดภาค1!J69:J71)</f>
        <v>120</v>
      </c>
      <c r="K38" s="4">
        <f>SUM(หมวดภาค1!K69:K71)</f>
        <v>188</v>
      </c>
      <c r="L38" s="4">
        <f>SUM(D38:K38)</f>
        <v>849</v>
      </c>
      <c r="M38" s="5">
        <f>(1*E38+1.5*F38+2*G38+2.5*H38+3*I38+3.5*J38+4*K38)/L38</f>
        <v>2.700824499411072</v>
      </c>
      <c r="N38" s="5">
        <f>SQRT((D38*0^2+E38*1^2+F38*1.5^2+G38*2^2+H38*2.5^2+I38*3^2+J38*3.5^2+K38*4^2)/L38-M38^2)</f>
        <v>1.0754840709500941</v>
      </c>
      <c r="O38" s="4">
        <f>SUM(หมวดภาค1!O69:O71)</f>
        <v>2</v>
      </c>
      <c r="P38" s="4">
        <f>SUM(หมวดภาค1!P69:P71)</f>
        <v>0</v>
      </c>
      <c r="Q38" s="5">
        <f>(D38+E38)*100/L38</f>
        <v>11.778563015312132</v>
      </c>
      <c r="R38" s="5">
        <f>(E38+F38+G38+H38+I38+J38+K38)*100/L38</f>
        <v>96.58421672555949</v>
      </c>
      <c r="S38" s="5">
        <f>(I38+J38+K38)*100/L38</f>
        <v>52.76796230859835</v>
      </c>
    </row>
    <row r="39" spans="1:19" ht="21.75">
      <c r="A39" s="96"/>
      <c r="B39" s="2" t="s">
        <v>195</v>
      </c>
      <c r="C39" s="4">
        <f aca="true" t="shared" si="22" ref="C39:C46">SUM(D39:K39,O39:P39)</f>
        <v>540</v>
      </c>
      <c r="D39" s="4">
        <f>SUM(หมวดภาค1!D72:D75)</f>
        <v>13</v>
      </c>
      <c r="E39" s="4">
        <f>SUM(หมวดภาค1!E72:E75)</f>
        <v>45</v>
      </c>
      <c r="F39" s="4">
        <f>SUM(หมวดภาค1!F72:F75)</f>
        <v>76</v>
      </c>
      <c r="G39" s="4">
        <f>SUM(หมวดภาค1!G72:G75)</f>
        <v>100</v>
      </c>
      <c r="H39" s="4">
        <f>SUM(หมวดภาค1!H72:H75)</f>
        <v>101</v>
      </c>
      <c r="I39" s="4">
        <f>SUM(หมวดภาค1!I72:I75)</f>
        <v>78</v>
      </c>
      <c r="J39" s="4">
        <f>SUM(หมวดภาค1!J72:J75)</f>
        <v>54</v>
      </c>
      <c r="K39" s="4">
        <f>SUM(หมวดภาค1!K72:K75)</f>
        <v>68</v>
      </c>
      <c r="L39" s="4">
        <f aca="true" t="shared" si="23" ref="L39:L46">SUM(D39:K39)</f>
        <v>535</v>
      </c>
      <c r="M39" s="5">
        <f aca="true" t="shared" si="24" ref="M39:M49">(1*E39+1.5*F39+2*G39+2.5*H39+3*I39+3.5*J39+4*K39)/L39</f>
        <v>2.4420560747663553</v>
      </c>
      <c r="N39" s="5">
        <f aca="true" t="shared" si="25" ref="N39:N49">SQRT((D39*0^2+E39*1^2+F39*1.5^2+G39*2^2+H39*2.5^2+I39*3^2+J39*3.5^2+K39*4^2)/L39-M39^2)</f>
        <v>0.9746350750747174</v>
      </c>
      <c r="O39" s="4">
        <f>SUM(หมวดภาค1!O72:O75)</f>
        <v>0</v>
      </c>
      <c r="P39" s="4">
        <f>SUM(หมวดภาค1!P72:P75)</f>
        <v>5</v>
      </c>
      <c r="Q39" s="5">
        <f aca="true" t="shared" si="26" ref="Q39:Q50">(D39+E39)*100/L39</f>
        <v>10.841121495327103</v>
      </c>
      <c r="R39" s="5">
        <f aca="true" t="shared" si="27" ref="R39:R50">(E39+F39+G39+H39+I39+J39+K39)*100/L39</f>
        <v>97.57009345794393</v>
      </c>
      <c r="S39" s="5">
        <f aca="true" t="shared" si="28" ref="S39:S50">(I39+J39+K39)*100/L39</f>
        <v>37.38317757009346</v>
      </c>
    </row>
    <row r="40" spans="1:19" ht="21.75">
      <c r="A40" s="97"/>
      <c r="B40" s="2" t="s">
        <v>196</v>
      </c>
      <c r="C40" s="4">
        <f t="shared" si="22"/>
        <v>604</v>
      </c>
      <c r="D40" s="4">
        <f>SUM(หมวดภาค1!D76:D79)</f>
        <v>20</v>
      </c>
      <c r="E40" s="4">
        <f>SUM(หมวดภาค1!E76:E79)</f>
        <v>41</v>
      </c>
      <c r="F40" s="4">
        <f>SUM(หมวดภาค1!F76:F79)</f>
        <v>43</v>
      </c>
      <c r="G40" s="4">
        <f>SUM(หมวดภาค1!G76:G79)</f>
        <v>83</v>
      </c>
      <c r="H40" s="4">
        <f>SUM(หมวดภาค1!H76:H79)</f>
        <v>70</v>
      </c>
      <c r="I40" s="4">
        <f>SUM(หมวดภาค1!I76:I79)</f>
        <v>108</v>
      </c>
      <c r="J40" s="4">
        <f>SUM(หมวดภาค1!J76:J79)</f>
        <v>106</v>
      </c>
      <c r="K40" s="4">
        <f>SUM(หมวดภาค1!K76:K79)</f>
        <v>129</v>
      </c>
      <c r="L40" s="4">
        <f t="shared" si="23"/>
        <v>600</v>
      </c>
      <c r="M40" s="5">
        <f t="shared" si="24"/>
        <v>2.7625</v>
      </c>
      <c r="N40" s="5">
        <f t="shared" si="25"/>
        <v>1.0511154789080022</v>
      </c>
      <c r="O40" s="4">
        <f>SUM(หมวดภาค1!O76:O79)</f>
        <v>4</v>
      </c>
      <c r="P40" s="4">
        <f>SUM(หมวดภาค1!P76:P79)</f>
        <v>0</v>
      </c>
      <c r="Q40" s="5">
        <f t="shared" si="26"/>
        <v>10.166666666666666</v>
      </c>
      <c r="R40" s="5">
        <f t="shared" si="27"/>
        <v>96.66666666666667</v>
      </c>
      <c r="S40" s="5">
        <f t="shared" si="28"/>
        <v>57.166666666666664</v>
      </c>
    </row>
    <row r="41" spans="1:19" ht="21.75">
      <c r="A41" s="95">
        <v>2</v>
      </c>
      <c r="B41" s="2" t="s">
        <v>197</v>
      </c>
      <c r="C41" s="4">
        <f t="shared" si="22"/>
        <v>429</v>
      </c>
      <c r="D41" s="43">
        <v>1</v>
      </c>
      <c r="E41" s="43">
        <v>25</v>
      </c>
      <c r="F41" s="43">
        <v>34</v>
      </c>
      <c r="G41" s="43">
        <v>59</v>
      </c>
      <c r="H41" s="43">
        <v>69</v>
      </c>
      <c r="I41" s="43">
        <v>90</v>
      </c>
      <c r="J41" s="43">
        <v>72</v>
      </c>
      <c r="K41" s="43">
        <v>79</v>
      </c>
      <c r="L41" s="4">
        <f t="shared" si="23"/>
        <v>429</v>
      </c>
      <c r="M41" s="5">
        <f t="shared" si="24"/>
        <v>2.8076923076923075</v>
      </c>
      <c r="N41" s="5">
        <f t="shared" si="25"/>
        <v>0.8940161283368315</v>
      </c>
      <c r="O41" s="43">
        <v>0</v>
      </c>
      <c r="P41" s="43">
        <v>0</v>
      </c>
      <c r="Q41" s="5">
        <f t="shared" si="26"/>
        <v>6.0606060606060606</v>
      </c>
      <c r="R41" s="5">
        <f t="shared" si="27"/>
        <v>99.76689976689977</v>
      </c>
      <c r="S41" s="5">
        <f t="shared" si="28"/>
        <v>56.17715617715618</v>
      </c>
    </row>
    <row r="42" spans="1:19" ht="21.75">
      <c r="A42" s="96"/>
      <c r="B42" s="2" t="s">
        <v>198</v>
      </c>
      <c r="C42" s="4">
        <f t="shared" si="22"/>
        <v>387</v>
      </c>
      <c r="D42" s="43">
        <v>47</v>
      </c>
      <c r="E42" s="43">
        <v>25</v>
      </c>
      <c r="F42" s="43">
        <v>41</v>
      </c>
      <c r="G42" s="43">
        <v>46</v>
      </c>
      <c r="H42" s="43">
        <v>71</v>
      </c>
      <c r="I42" s="43">
        <v>62</v>
      </c>
      <c r="J42" s="43">
        <v>43</v>
      </c>
      <c r="K42" s="43">
        <v>52</v>
      </c>
      <c r="L42" s="4">
        <f t="shared" si="23"/>
        <v>387</v>
      </c>
      <c r="M42" s="5">
        <f t="shared" si="24"/>
        <v>2.3268733850129197</v>
      </c>
      <c r="N42" s="5">
        <f t="shared" si="25"/>
        <v>1.2097798257793453</v>
      </c>
      <c r="O42" s="43">
        <v>0</v>
      </c>
      <c r="P42" s="43">
        <v>0</v>
      </c>
      <c r="Q42" s="5">
        <f t="shared" si="26"/>
        <v>18.6046511627907</v>
      </c>
      <c r="R42" s="5">
        <f t="shared" si="27"/>
        <v>87.85529715762274</v>
      </c>
      <c r="S42" s="5">
        <f t="shared" si="28"/>
        <v>40.56847545219638</v>
      </c>
    </row>
    <row r="43" spans="1:19" ht="21.75">
      <c r="A43" s="96"/>
      <c r="B43" s="2" t="s">
        <v>199</v>
      </c>
      <c r="C43" s="4">
        <f t="shared" si="22"/>
        <v>388</v>
      </c>
      <c r="D43" s="43">
        <v>11</v>
      </c>
      <c r="E43" s="43">
        <v>46</v>
      </c>
      <c r="F43" s="43">
        <v>81</v>
      </c>
      <c r="G43" s="43">
        <v>98</v>
      </c>
      <c r="H43" s="43">
        <v>57</v>
      </c>
      <c r="I43" s="43">
        <v>36</v>
      </c>
      <c r="J43" s="43">
        <v>17</v>
      </c>
      <c r="K43" s="43">
        <v>40</v>
      </c>
      <c r="L43" s="4">
        <f t="shared" si="23"/>
        <v>386</v>
      </c>
      <c r="M43" s="5">
        <f t="shared" si="24"/>
        <v>2.1593264248704664</v>
      </c>
      <c r="N43" s="5">
        <f t="shared" si="25"/>
        <v>0.950799261366833</v>
      </c>
      <c r="O43" s="43">
        <v>1</v>
      </c>
      <c r="P43" s="43">
        <v>1</v>
      </c>
      <c r="Q43" s="5">
        <f t="shared" si="26"/>
        <v>14.766839378238341</v>
      </c>
      <c r="R43" s="5">
        <f t="shared" si="27"/>
        <v>97.15025906735751</v>
      </c>
      <c r="S43" s="5">
        <f t="shared" si="28"/>
        <v>24.093264248704664</v>
      </c>
    </row>
    <row r="44" spans="1:19" ht="21.75">
      <c r="A44" s="96"/>
      <c r="B44" s="2" t="s">
        <v>194</v>
      </c>
      <c r="C44" s="4">
        <f t="shared" si="22"/>
        <v>959</v>
      </c>
      <c r="D44" s="4">
        <v>35</v>
      </c>
      <c r="E44" s="4">
        <v>42</v>
      </c>
      <c r="F44" s="4">
        <v>38</v>
      </c>
      <c r="G44" s="4">
        <v>95</v>
      </c>
      <c r="H44" s="4">
        <v>112</v>
      </c>
      <c r="I44" s="4">
        <v>165</v>
      </c>
      <c r="J44" s="4">
        <v>183</v>
      </c>
      <c r="K44" s="4">
        <v>288</v>
      </c>
      <c r="L44" s="4">
        <f t="shared" si="23"/>
        <v>958</v>
      </c>
      <c r="M44" s="5">
        <f t="shared" si="24"/>
        <v>2.981732776617954</v>
      </c>
      <c r="N44" s="5">
        <f t="shared" si="25"/>
        <v>1.0343426117122765</v>
      </c>
      <c r="O44" s="2">
        <v>1</v>
      </c>
      <c r="P44" s="2">
        <v>0</v>
      </c>
      <c r="Q44" s="5">
        <f t="shared" si="26"/>
        <v>8.037578288100208</v>
      </c>
      <c r="R44" s="5">
        <f t="shared" si="27"/>
        <v>96.34655532359082</v>
      </c>
      <c r="S44" s="5">
        <f t="shared" si="28"/>
        <v>66.38830897703549</v>
      </c>
    </row>
    <row r="45" spans="1:19" ht="21.75">
      <c r="A45" s="96"/>
      <c r="B45" s="2" t="s">
        <v>195</v>
      </c>
      <c r="C45" s="4">
        <f t="shared" si="22"/>
        <v>540</v>
      </c>
      <c r="D45" s="4">
        <v>13</v>
      </c>
      <c r="E45" s="4">
        <v>14</v>
      </c>
      <c r="F45" s="4">
        <v>37</v>
      </c>
      <c r="G45" s="4">
        <v>54</v>
      </c>
      <c r="H45" s="4">
        <v>102</v>
      </c>
      <c r="I45" s="4">
        <v>157</v>
      </c>
      <c r="J45" s="4">
        <v>83</v>
      </c>
      <c r="K45" s="4">
        <v>76</v>
      </c>
      <c r="L45" s="4">
        <f t="shared" si="23"/>
        <v>536</v>
      </c>
      <c r="M45" s="5">
        <f t="shared" si="24"/>
        <v>2.794776119402985</v>
      </c>
      <c r="N45" s="5">
        <f t="shared" si="25"/>
        <v>0.8745205222905461</v>
      </c>
      <c r="O45" s="2">
        <v>4</v>
      </c>
      <c r="P45" s="2">
        <v>0</v>
      </c>
      <c r="Q45" s="5">
        <f t="shared" si="26"/>
        <v>5.037313432835821</v>
      </c>
      <c r="R45" s="5">
        <f t="shared" si="27"/>
        <v>97.57462686567165</v>
      </c>
      <c r="S45" s="5">
        <f t="shared" si="28"/>
        <v>58.95522388059702</v>
      </c>
    </row>
    <row r="46" spans="1:19" ht="21.75">
      <c r="A46" s="97"/>
      <c r="B46" s="2" t="s">
        <v>196</v>
      </c>
      <c r="C46" s="4">
        <f t="shared" si="22"/>
        <v>597</v>
      </c>
      <c r="D46" s="4">
        <v>13</v>
      </c>
      <c r="E46" s="4">
        <v>55</v>
      </c>
      <c r="F46" s="4">
        <v>40</v>
      </c>
      <c r="G46" s="4">
        <v>95</v>
      </c>
      <c r="H46" s="4">
        <v>67</v>
      </c>
      <c r="I46" s="4">
        <v>72</v>
      </c>
      <c r="J46" s="4">
        <v>69</v>
      </c>
      <c r="K46" s="4">
        <v>179</v>
      </c>
      <c r="L46" s="4">
        <f t="shared" si="23"/>
        <v>590</v>
      </c>
      <c r="M46" s="5">
        <f t="shared" si="24"/>
        <v>2.7898305084745765</v>
      </c>
      <c r="N46" s="5">
        <f t="shared" si="25"/>
        <v>1.0961712898522518</v>
      </c>
      <c r="O46" s="2">
        <v>6</v>
      </c>
      <c r="P46" s="2">
        <v>1</v>
      </c>
      <c r="Q46" s="5">
        <f t="shared" si="26"/>
        <v>11.525423728813559</v>
      </c>
      <c r="R46" s="5">
        <f t="shared" si="27"/>
        <v>97.79661016949153</v>
      </c>
      <c r="S46" s="5">
        <f t="shared" si="28"/>
        <v>54.23728813559322</v>
      </c>
    </row>
    <row r="47" spans="1:19" ht="21.75">
      <c r="A47" s="84" t="s">
        <v>212</v>
      </c>
      <c r="B47" s="85"/>
      <c r="C47" s="4">
        <f>SUM(C41:C43)</f>
        <v>1204</v>
      </c>
      <c r="D47" s="4">
        <f aca="true" t="shared" si="29" ref="D47:L47">SUM(D41:D43)</f>
        <v>59</v>
      </c>
      <c r="E47" s="4">
        <f t="shared" si="29"/>
        <v>96</v>
      </c>
      <c r="F47" s="4">
        <f t="shared" si="29"/>
        <v>156</v>
      </c>
      <c r="G47" s="4">
        <f t="shared" si="29"/>
        <v>203</v>
      </c>
      <c r="H47" s="4">
        <f t="shared" si="29"/>
        <v>197</v>
      </c>
      <c r="I47" s="4">
        <f t="shared" si="29"/>
        <v>188</v>
      </c>
      <c r="J47" s="4">
        <f t="shared" si="29"/>
        <v>132</v>
      </c>
      <c r="K47" s="4">
        <f t="shared" si="29"/>
        <v>171</v>
      </c>
      <c r="L47" s="4">
        <f t="shared" si="29"/>
        <v>1202</v>
      </c>
      <c r="M47" s="5">
        <f t="shared" si="24"/>
        <v>2.444675540765391</v>
      </c>
      <c r="N47" s="5">
        <f t="shared" si="25"/>
        <v>1.0603938157480086</v>
      </c>
      <c r="O47" s="4">
        <f>SUM(O41:O46)</f>
        <v>12</v>
      </c>
      <c r="P47" s="4">
        <f>SUM(P41:P46)</f>
        <v>2</v>
      </c>
      <c r="Q47" s="5">
        <f t="shared" si="26"/>
        <v>12.895174708818635</v>
      </c>
      <c r="R47" s="5">
        <f t="shared" si="27"/>
        <v>95.09151414309484</v>
      </c>
      <c r="S47" s="5">
        <f t="shared" si="28"/>
        <v>40.848585690515804</v>
      </c>
    </row>
    <row r="48" spans="1:19" ht="21.75">
      <c r="A48" s="84" t="s">
        <v>213</v>
      </c>
      <c r="B48" s="85"/>
      <c r="C48" s="4">
        <f>SUM(C38:C40,C44:C46)</f>
        <v>4091</v>
      </c>
      <c r="D48" s="4">
        <f aca="true" t="shared" si="30" ref="D48:L48">SUM(D38:D40,D44:D46)</f>
        <v>123</v>
      </c>
      <c r="E48" s="4">
        <f t="shared" si="30"/>
        <v>268</v>
      </c>
      <c r="F48" s="4">
        <f t="shared" si="30"/>
        <v>306</v>
      </c>
      <c r="G48" s="4">
        <f t="shared" si="30"/>
        <v>528</v>
      </c>
      <c r="H48" s="4">
        <f t="shared" si="30"/>
        <v>580</v>
      </c>
      <c r="I48" s="4">
        <f t="shared" si="30"/>
        <v>720</v>
      </c>
      <c r="J48" s="4">
        <f t="shared" si="30"/>
        <v>615</v>
      </c>
      <c r="K48" s="4">
        <f t="shared" si="30"/>
        <v>928</v>
      </c>
      <c r="L48" s="4">
        <f t="shared" si="30"/>
        <v>4068</v>
      </c>
      <c r="M48" s="5">
        <f t="shared" si="24"/>
        <v>2.767330383480826</v>
      </c>
      <c r="N48" s="5">
        <f t="shared" si="25"/>
        <v>1.0402457220451264</v>
      </c>
      <c r="O48" s="4">
        <f>SUM(O38:O40,O44:O46)</f>
        <v>17</v>
      </c>
      <c r="P48" s="4">
        <f>SUM(P38:P40,P44:P46)</f>
        <v>6</v>
      </c>
      <c r="Q48" s="5">
        <f t="shared" si="26"/>
        <v>9.611602753195674</v>
      </c>
      <c r="R48" s="5">
        <f t="shared" si="27"/>
        <v>96.976401179941</v>
      </c>
      <c r="S48" s="5">
        <f t="shared" si="28"/>
        <v>55.62930186823992</v>
      </c>
    </row>
    <row r="49" spans="1:19" ht="21.75">
      <c r="A49" s="84" t="s">
        <v>214</v>
      </c>
      <c r="B49" s="85"/>
      <c r="C49" s="14">
        <f>SUM(C38:C46)</f>
        <v>5295</v>
      </c>
      <c r="D49" s="14">
        <f aca="true" t="shared" si="31" ref="D49:L49">SUM(D38:D46)</f>
        <v>182</v>
      </c>
      <c r="E49" s="14">
        <f t="shared" si="31"/>
        <v>364</v>
      </c>
      <c r="F49" s="14">
        <f t="shared" si="31"/>
        <v>462</v>
      </c>
      <c r="G49" s="14">
        <f t="shared" si="31"/>
        <v>731</v>
      </c>
      <c r="H49" s="14">
        <f t="shared" si="31"/>
        <v>777</v>
      </c>
      <c r="I49" s="14">
        <f t="shared" si="31"/>
        <v>908</v>
      </c>
      <c r="J49" s="14">
        <f t="shared" si="31"/>
        <v>747</v>
      </c>
      <c r="K49" s="14">
        <f t="shared" si="31"/>
        <v>1099</v>
      </c>
      <c r="L49" s="14">
        <f t="shared" si="31"/>
        <v>5270</v>
      </c>
      <c r="M49" s="5">
        <f t="shared" si="24"/>
        <v>2.6937381404174574</v>
      </c>
      <c r="N49" s="5">
        <f t="shared" si="25"/>
        <v>1.053609802744378</v>
      </c>
      <c r="O49" s="4">
        <f>SUM(O38:O46)</f>
        <v>18</v>
      </c>
      <c r="P49" s="4">
        <f>SUM(P38:P46)</f>
        <v>7</v>
      </c>
      <c r="Q49" s="5">
        <f t="shared" si="26"/>
        <v>10.360531309297913</v>
      </c>
      <c r="R49" s="5">
        <f t="shared" si="27"/>
        <v>96.54648956356736</v>
      </c>
      <c r="S49" s="5">
        <f t="shared" si="28"/>
        <v>52.25806451612903</v>
      </c>
    </row>
    <row r="50" spans="1:19" ht="21.75">
      <c r="A50" s="84" t="s">
        <v>12</v>
      </c>
      <c r="B50" s="85"/>
      <c r="C50" s="5">
        <f>C49*100/$C$49</f>
        <v>100</v>
      </c>
      <c r="D50" s="5">
        <f aca="true" t="shared" si="32" ref="D50:L50">D49*100/$C$49</f>
        <v>3.437204910292729</v>
      </c>
      <c r="E50" s="5">
        <f t="shared" si="32"/>
        <v>6.874409820585458</v>
      </c>
      <c r="F50" s="5">
        <f t="shared" si="32"/>
        <v>8.725212464589235</v>
      </c>
      <c r="G50" s="5">
        <f t="shared" si="32"/>
        <v>13.80547686496695</v>
      </c>
      <c r="H50" s="5">
        <f t="shared" si="32"/>
        <v>14.674220963172804</v>
      </c>
      <c r="I50" s="5">
        <f t="shared" si="32"/>
        <v>17.148253068932956</v>
      </c>
      <c r="J50" s="5">
        <f t="shared" si="32"/>
        <v>14.107648725212465</v>
      </c>
      <c r="K50" s="5">
        <f t="shared" si="32"/>
        <v>20.755429650613788</v>
      </c>
      <c r="L50" s="5">
        <f t="shared" si="32"/>
        <v>99.52785646836638</v>
      </c>
      <c r="M50" s="5"/>
      <c r="N50" s="5"/>
      <c r="O50" s="5">
        <f>O49*100/$C$15</f>
        <v>0.5734310289901242</v>
      </c>
      <c r="P50" s="5">
        <f>P49*100/$C$15</f>
        <v>0.22300095571838166</v>
      </c>
      <c r="Q50" s="5">
        <f t="shared" si="26"/>
        <v>10.360531309297913</v>
      </c>
      <c r="R50" s="5">
        <f t="shared" si="27"/>
        <v>96.54648956356739</v>
      </c>
      <c r="S50" s="5">
        <f t="shared" si="28"/>
        <v>52.25806451612903</v>
      </c>
    </row>
    <row r="52" ht="21.75">
      <c r="D52" s="32" t="s">
        <v>202</v>
      </c>
    </row>
    <row r="53" spans="1:19" ht="26.25" customHeight="1">
      <c r="A53" s="91" t="s">
        <v>192</v>
      </c>
      <c r="B53" s="92" t="s">
        <v>2</v>
      </c>
      <c r="C53" s="65" t="s">
        <v>3</v>
      </c>
      <c r="D53" s="94" t="s">
        <v>4</v>
      </c>
      <c r="E53" s="94"/>
      <c r="F53" s="94"/>
      <c r="G53" s="94"/>
      <c r="H53" s="94"/>
      <c r="I53" s="94"/>
      <c r="J53" s="94"/>
      <c r="K53" s="94"/>
      <c r="L53" s="66" t="s">
        <v>5</v>
      </c>
      <c r="M53" s="70" t="s">
        <v>6</v>
      </c>
      <c r="N53" s="70" t="s">
        <v>7</v>
      </c>
      <c r="O53" s="89" t="s">
        <v>124</v>
      </c>
      <c r="P53" s="90"/>
      <c r="Q53" s="86" t="s">
        <v>193</v>
      </c>
      <c r="R53" s="87"/>
      <c r="S53" s="88"/>
    </row>
    <row r="54" spans="1:19" ht="21.75">
      <c r="A54" s="91"/>
      <c r="B54" s="93"/>
      <c r="C54" s="65"/>
      <c r="D54" s="2">
        <v>0</v>
      </c>
      <c r="E54" s="2">
        <v>1</v>
      </c>
      <c r="F54" s="2">
        <v>1.5</v>
      </c>
      <c r="G54" s="2">
        <v>2</v>
      </c>
      <c r="H54" s="2">
        <v>2.5</v>
      </c>
      <c r="I54" s="2">
        <v>3</v>
      </c>
      <c r="J54" s="2">
        <v>3.5</v>
      </c>
      <c r="K54" s="2">
        <v>4</v>
      </c>
      <c r="L54" s="66"/>
      <c r="M54" s="70"/>
      <c r="N54" s="70"/>
      <c r="O54" s="2" t="s">
        <v>9</v>
      </c>
      <c r="P54" s="2" t="s">
        <v>10</v>
      </c>
      <c r="Q54" s="34" t="s">
        <v>211</v>
      </c>
      <c r="R54" s="34" t="s">
        <v>207</v>
      </c>
      <c r="S54" s="33" t="s">
        <v>208</v>
      </c>
    </row>
    <row r="55" spans="1:19" ht="21.75">
      <c r="A55" s="95">
        <v>1</v>
      </c>
      <c r="B55" s="2" t="s">
        <v>194</v>
      </c>
      <c r="C55" s="4">
        <f>SUM(D55:K55,O55:P55)</f>
        <v>805</v>
      </c>
      <c r="D55" s="4">
        <f>SUM(หมวดภาค1!D109:D111)</f>
        <v>62</v>
      </c>
      <c r="E55" s="4">
        <f>SUM(หมวดภาค1!E109:E111)</f>
        <v>30</v>
      </c>
      <c r="F55" s="4">
        <f>SUM(หมวดภาค1!F109:F111)</f>
        <v>55</v>
      </c>
      <c r="G55" s="4">
        <f>SUM(หมวดภาค1!G109:G111)</f>
        <v>73</v>
      </c>
      <c r="H55" s="4">
        <f>SUM(หมวดภาค1!H109:H111)</f>
        <v>118</v>
      </c>
      <c r="I55" s="4">
        <f>SUM(หมวดภาค1!I109:I111)</f>
        <v>152</v>
      </c>
      <c r="J55" s="4">
        <f>SUM(หมวดภาค1!J109:J111)</f>
        <v>180</v>
      </c>
      <c r="K55" s="4">
        <f>SUM(หมวดภาค1!K109:K111)</f>
        <v>135</v>
      </c>
      <c r="L55" s="4">
        <f>SUM(D55:K55)</f>
        <v>805</v>
      </c>
      <c r="M55" s="5">
        <f>(1*E55+1.5*F55+2*G55+2.5*H55+3*I55+3.5*J55+4*K55)/L55</f>
        <v>2.707453416149068</v>
      </c>
      <c r="N55" s="5">
        <f>SQRT((D55*0^2+E55*1^2+F55*1.5^2+G55*2^2+H55*2.5^2+I55*3^2+J55*3.5^2+K55*4^2)/L55-M55^2)</f>
        <v>1.1230809882706763</v>
      </c>
      <c r="O55" s="4">
        <f>SUM(หมวดภาค1!O109:O111)</f>
        <v>0</v>
      </c>
      <c r="P55" s="4">
        <f>SUM(หมวดภาค1!P109:P111)</f>
        <v>0</v>
      </c>
      <c r="Q55" s="5">
        <f>(D55+E55)*100/L55</f>
        <v>11.428571428571429</v>
      </c>
      <c r="R55" s="5">
        <f>(E55+F55+G55+H55+I55+J55+K55)*100/L55</f>
        <v>92.29813664596273</v>
      </c>
      <c r="S55" s="5">
        <f>(I55+J55+K55)*100/L55</f>
        <v>58.01242236024845</v>
      </c>
    </row>
    <row r="56" spans="1:19" ht="21.75">
      <c r="A56" s="96"/>
      <c r="B56" s="2" t="s">
        <v>195</v>
      </c>
      <c r="C56" s="4">
        <f aca="true" t="shared" si="33" ref="C56:C63">SUM(D56:K56,O56:P56)</f>
        <v>624</v>
      </c>
      <c r="D56" s="4">
        <f>SUM(หมวดภาค1!D112:D113,หมวดภาค1!D106)</f>
        <v>66</v>
      </c>
      <c r="E56" s="4">
        <f>SUM(หมวดภาค1!E112:E113,หมวดภาค1!E106)</f>
        <v>46</v>
      </c>
      <c r="F56" s="4">
        <f>SUM(หมวดภาค1!F112:F113,หมวดภาค1!F106)</f>
        <v>67</v>
      </c>
      <c r="G56" s="4">
        <f>SUM(หมวดภาค1!G112:G113,หมวดภาค1!G106)</f>
        <v>79</v>
      </c>
      <c r="H56" s="4">
        <f>SUM(หมวดภาค1!H112:H113,หมวดภาค1!H106)</f>
        <v>100</v>
      </c>
      <c r="I56" s="4">
        <f>SUM(หมวดภาค1!I112:I113,หมวดภาค1!I106)</f>
        <v>134</v>
      </c>
      <c r="J56" s="4">
        <f>SUM(หมวดภาค1!J112:J113,หมวดภาค1!J106)</f>
        <v>81</v>
      </c>
      <c r="K56" s="4">
        <f>SUM(หมวดภาค1!K112:K113,หมวดภาค1!K106)</f>
        <v>49</v>
      </c>
      <c r="L56" s="4">
        <f aca="true" t="shared" si="34" ref="L56:L63">SUM(D56:K56)</f>
        <v>622</v>
      </c>
      <c r="M56" s="5">
        <f aca="true" t="shared" si="35" ref="M56:M66">(1*E56+1.5*F56+2*G56+2.5*H56+3*I56+3.5*J56+4*K56)/L56</f>
        <v>2.3086816720257235</v>
      </c>
      <c r="N56" s="5">
        <f aca="true" t="shared" si="36" ref="N56:N66">SQRT((D56*0^2+E56*1^2+F56*1.5^2+G56*2^2+H56*2.5^2+I56*3^2+J56*3.5^2+K56*4^2)/L56-M56^2)</f>
        <v>1.13744588859038</v>
      </c>
      <c r="O56" s="4">
        <f>SUM(หมวดภาค1!O112:O113,หมวดภาค1!O106)</f>
        <v>2</v>
      </c>
      <c r="P56" s="4">
        <f>SUM(หมวดภาค1!P112:P113,หมวดภาค1!P106)</f>
        <v>0</v>
      </c>
      <c r="Q56" s="5">
        <f aca="true" t="shared" si="37" ref="Q56:Q67">(D56+E56)*100/L56</f>
        <v>18.006430868167204</v>
      </c>
      <c r="R56" s="5">
        <f aca="true" t="shared" si="38" ref="R56:R67">(E56+F56+G56+H56+I56+J56+K56)*100/L56</f>
        <v>89.38906752411576</v>
      </c>
      <c r="S56" s="5">
        <f aca="true" t="shared" si="39" ref="S56:S67">(I56+J56+K56)*100/L56</f>
        <v>42.443729903536976</v>
      </c>
    </row>
    <row r="57" spans="1:19" ht="21.75">
      <c r="A57" s="97"/>
      <c r="B57" s="2" t="s">
        <v>196</v>
      </c>
      <c r="C57" s="4">
        <f t="shared" si="33"/>
        <v>548</v>
      </c>
      <c r="D57" s="4">
        <f>SUM(หมวดภาค1!D107:D108,หมวดภาค1!D114:D115)</f>
        <v>14</v>
      </c>
      <c r="E57" s="4">
        <f>SUM(หมวดภาค1!E107:E108,หมวดภาค1!E114:E115)</f>
        <v>47</v>
      </c>
      <c r="F57" s="4">
        <f>SUM(หมวดภาค1!F107:F108,หมวดภาค1!F114:F115)</f>
        <v>44</v>
      </c>
      <c r="G57" s="4">
        <f>SUM(หมวดภาค1!G107:G108,หมวดภาค1!G114:G115)</f>
        <v>102</v>
      </c>
      <c r="H57" s="4">
        <f>SUM(หมวดภาค1!H107:H108,หมวดภาค1!H114:H115)</f>
        <v>96</v>
      </c>
      <c r="I57" s="4">
        <f>SUM(หมวดภาค1!I107:I108,หมวดภาค1!I114:I115)</f>
        <v>109</v>
      </c>
      <c r="J57" s="4">
        <f>SUM(หมวดภาค1!J107:J108,หมวดภาค1!J114:J115)</f>
        <v>81</v>
      </c>
      <c r="K57" s="4">
        <f>SUM(หมวดภาค1!K107:K108,หมวดภาค1!K114:K115)</f>
        <v>49</v>
      </c>
      <c r="L57" s="4">
        <f t="shared" si="34"/>
        <v>542</v>
      </c>
      <c r="M57" s="5">
        <f t="shared" si="35"/>
        <v>2.515682656826568</v>
      </c>
      <c r="N57" s="5">
        <f t="shared" si="36"/>
        <v>0.9421619730312577</v>
      </c>
      <c r="O57" s="4">
        <f>SUM(หมวดภาค1!O107:O108,หมวดภาค1!O114:O115)</f>
        <v>6</v>
      </c>
      <c r="P57" s="4">
        <f>SUM(หมวดภาค1!P107:P108,หมวดภาค1!P114:P115)</f>
        <v>0</v>
      </c>
      <c r="Q57" s="5">
        <f t="shared" si="37"/>
        <v>11.254612546125461</v>
      </c>
      <c r="R57" s="5">
        <f t="shared" si="38"/>
        <v>97.41697416974169</v>
      </c>
      <c r="S57" s="5">
        <f t="shared" si="39"/>
        <v>44.095940959409596</v>
      </c>
    </row>
    <row r="58" spans="1:19" ht="21.75">
      <c r="A58" s="95">
        <v>2</v>
      </c>
      <c r="B58" s="2" t="s">
        <v>197</v>
      </c>
      <c r="C58" s="4">
        <f t="shared" si="33"/>
        <v>429</v>
      </c>
      <c r="D58" s="43">
        <v>2</v>
      </c>
      <c r="E58" s="43">
        <v>13</v>
      </c>
      <c r="F58" s="43">
        <v>29</v>
      </c>
      <c r="G58" s="43">
        <v>46</v>
      </c>
      <c r="H58" s="43">
        <v>81</v>
      </c>
      <c r="I58" s="43">
        <v>109</v>
      </c>
      <c r="J58" s="43">
        <v>81</v>
      </c>
      <c r="K58" s="43">
        <v>68</v>
      </c>
      <c r="L58" s="4">
        <f t="shared" si="34"/>
        <v>429</v>
      </c>
      <c r="M58" s="5">
        <f t="shared" si="35"/>
        <v>2.875291375291375</v>
      </c>
      <c r="N58" s="5">
        <f t="shared" si="36"/>
        <v>0.8123150154534943</v>
      </c>
      <c r="O58" s="2">
        <v>0</v>
      </c>
      <c r="P58" s="2">
        <v>0</v>
      </c>
      <c r="Q58" s="5">
        <f t="shared" si="37"/>
        <v>3.4965034965034967</v>
      </c>
      <c r="R58" s="5">
        <f t="shared" si="38"/>
        <v>99.53379953379954</v>
      </c>
      <c r="S58" s="5">
        <f t="shared" si="39"/>
        <v>60.13986013986014</v>
      </c>
    </row>
    <row r="59" spans="1:19" ht="21.75">
      <c r="A59" s="96"/>
      <c r="B59" s="2" t="s">
        <v>198</v>
      </c>
      <c r="C59" s="4">
        <f t="shared" si="33"/>
        <v>378</v>
      </c>
      <c r="D59" s="43">
        <v>26</v>
      </c>
      <c r="E59" s="43">
        <v>49</v>
      </c>
      <c r="F59" s="43">
        <v>28</v>
      </c>
      <c r="G59" s="43">
        <v>57</v>
      </c>
      <c r="H59" s="43">
        <v>41</v>
      </c>
      <c r="I59" s="43">
        <v>58</v>
      </c>
      <c r="J59" s="43">
        <v>49</v>
      </c>
      <c r="K59" s="43">
        <v>70</v>
      </c>
      <c r="L59" s="4">
        <f t="shared" si="34"/>
        <v>378</v>
      </c>
      <c r="M59" s="5">
        <f t="shared" si="35"/>
        <v>2.4682539682539684</v>
      </c>
      <c r="N59" s="5">
        <f t="shared" si="36"/>
        <v>1.1903703656668363</v>
      </c>
      <c r="O59" s="2">
        <v>0</v>
      </c>
      <c r="P59" s="2">
        <v>0</v>
      </c>
      <c r="Q59" s="5">
        <f t="shared" si="37"/>
        <v>19.841269841269842</v>
      </c>
      <c r="R59" s="5">
        <f t="shared" si="38"/>
        <v>93.12169312169313</v>
      </c>
      <c r="S59" s="5">
        <f t="shared" si="39"/>
        <v>46.82539682539682</v>
      </c>
    </row>
    <row r="60" spans="1:19" ht="21.75">
      <c r="A60" s="96"/>
      <c r="B60" s="2" t="s">
        <v>199</v>
      </c>
      <c r="C60" s="4">
        <f t="shared" si="33"/>
        <v>386</v>
      </c>
      <c r="D60" s="43">
        <v>29</v>
      </c>
      <c r="E60" s="43">
        <v>109</v>
      </c>
      <c r="F60" s="43">
        <v>32</v>
      </c>
      <c r="G60" s="43">
        <v>41</v>
      </c>
      <c r="H60" s="43">
        <v>34</v>
      </c>
      <c r="I60" s="43">
        <v>45</v>
      </c>
      <c r="J60" s="43">
        <v>33</v>
      </c>
      <c r="K60" s="43">
        <v>63</v>
      </c>
      <c r="L60" s="4">
        <f t="shared" si="34"/>
        <v>386</v>
      </c>
      <c r="M60" s="5">
        <f t="shared" si="35"/>
        <v>2.1411917098445596</v>
      </c>
      <c r="N60" s="5">
        <f t="shared" si="36"/>
        <v>1.251998456161904</v>
      </c>
      <c r="O60" s="2">
        <v>0</v>
      </c>
      <c r="P60" s="2">
        <v>0</v>
      </c>
      <c r="Q60" s="5">
        <f t="shared" si="37"/>
        <v>35.751295336787564</v>
      </c>
      <c r="R60" s="5">
        <f t="shared" si="38"/>
        <v>92.48704663212435</v>
      </c>
      <c r="S60" s="5">
        <f t="shared" si="39"/>
        <v>36.52849740932643</v>
      </c>
    </row>
    <row r="61" spans="1:19" ht="21.75">
      <c r="A61" s="96"/>
      <c r="B61" s="2" t="s">
        <v>194</v>
      </c>
      <c r="C61" s="4">
        <f t="shared" si="33"/>
        <v>339</v>
      </c>
      <c r="D61" s="43">
        <v>33</v>
      </c>
      <c r="E61" s="43">
        <v>11</v>
      </c>
      <c r="F61" s="43">
        <v>6</v>
      </c>
      <c r="G61" s="43">
        <v>15</v>
      </c>
      <c r="H61" s="43">
        <v>42</v>
      </c>
      <c r="I61" s="43">
        <v>96</v>
      </c>
      <c r="J61" s="43">
        <v>98</v>
      </c>
      <c r="K61" s="43">
        <v>37</v>
      </c>
      <c r="L61" s="4">
        <f t="shared" si="34"/>
        <v>338</v>
      </c>
      <c r="M61" s="5">
        <f t="shared" si="35"/>
        <v>2.7633136094674557</v>
      </c>
      <c r="N61" s="5">
        <f t="shared" si="36"/>
        <v>1.1181201054842698</v>
      </c>
      <c r="O61" s="2">
        <v>1</v>
      </c>
      <c r="P61" s="2">
        <v>0</v>
      </c>
      <c r="Q61" s="5">
        <f t="shared" si="37"/>
        <v>13.017751479289942</v>
      </c>
      <c r="R61" s="5">
        <f t="shared" si="38"/>
        <v>90.23668639053254</v>
      </c>
      <c r="S61" s="5">
        <f t="shared" si="39"/>
        <v>68.34319526627219</v>
      </c>
    </row>
    <row r="62" spans="1:19" ht="21.75">
      <c r="A62" s="96"/>
      <c r="B62" s="2" t="s">
        <v>195</v>
      </c>
      <c r="C62" s="4">
        <f t="shared" si="33"/>
        <v>289</v>
      </c>
      <c r="D62" s="43">
        <v>21</v>
      </c>
      <c r="E62" s="43">
        <v>20</v>
      </c>
      <c r="F62" s="43">
        <v>54</v>
      </c>
      <c r="G62" s="43">
        <v>93</v>
      </c>
      <c r="H62" s="43">
        <v>65</v>
      </c>
      <c r="I62" s="43">
        <v>14</v>
      </c>
      <c r="J62" s="43">
        <v>2</v>
      </c>
      <c r="K62" s="43">
        <v>13</v>
      </c>
      <c r="L62" s="4">
        <f t="shared" si="34"/>
        <v>282</v>
      </c>
      <c r="M62" s="5">
        <f t="shared" si="35"/>
        <v>1.952127659574468</v>
      </c>
      <c r="N62" s="5">
        <f t="shared" si="36"/>
        <v>0.8497052542876419</v>
      </c>
      <c r="O62" s="2">
        <v>0</v>
      </c>
      <c r="P62" s="2">
        <v>7</v>
      </c>
      <c r="Q62" s="5">
        <f t="shared" si="37"/>
        <v>14.539007092198581</v>
      </c>
      <c r="R62" s="5">
        <f t="shared" si="38"/>
        <v>92.55319148936171</v>
      </c>
      <c r="S62" s="5">
        <f t="shared" si="39"/>
        <v>10.28368794326241</v>
      </c>
    </row>
    <row r="63" spans="1:19" ht="21.75">
      <c r="A63" s="97"/>
      <c r="B63" s="2" t="s">
        <v>196</v>
      </c>
      <c r="C63" s="4">
        <f t="shared" si="33"/>
        <v>235</v>
      </c>
      <c r="D63" s="43">
        <v>9</v>
      </c>
      <c r="E63" s="43">
        <v>28</v>
      </c>
      <c r="F63" s="43">
        <v>35</v>
      </c>
      <c r="G63" s="43">
        <v>41</v>
      </c>
      <c r="H63" s="43">
        <v>39</v>
      </c>
      <c r="I63" s="43">
        <v>47</v>
      </c>
      <c r="J63" s="43">
        <v>23</v>
      </c>
      <c r="K63" s="43">
        <v>12</v>
      </c>
      <c r="L63" s="4">
        <f t="shared" si="34"/>
        <v>234</v>
      </c>
      <c r="M63" s="5">
        <f t="shared" si="35"/>
        <v>2.2628205128205128</v>
      </c>
      <c r="N63" s="5">
        <f t="shared" si="36"/>
        <v>0.954267380109798</v>
      </c>
      <c r="O63" s="2">
        <v>1</v>
      </c>
      <c r="P63" s="2">
        <v>0</v>
      </c>
      <c r="Q63" s="5">
        <f t="shared" si="37"/>
        <v>15.811965811965813</v>
      </c>
      <c r="R63" s="5">
        <f t="shared" si="38"/>
        <v>96.15384615384616</v>
      </c>
      <c r="S63" s="5">
        <f t="shared" si="39"/>
        <v>35.042735042735046</v>
      </c>
    </row>
    <row r="64" spans="1:19" ht="21.75">
      <c r="A64" s="84" t="s">
        <v>212</v>
      </c>
      <c r="B64" s="85"/>
      <c r="C64" s="4">
        <f>SUM(C58:C60)</f>
        <v>1193</v>
      </c>
      <c r="D64" s="4">
        <f aca="true" t="shared" si="40" ref="D64:L64">SUM(D58:D60)</f>
        <v>57</v>
      </c>
      <c r="E64" s="4">
        <f t="shared" si="40"/>
        <v>171</v>
      </c>
      <c r="F64" s="4">
        <f t="shared" si="40"/>
        <v>89</v>
      </c>
      <c r="G64" s="4">
        <f t="shared" si="40"/>
        <v>144</v>
      </c>
      <c r="H64" s="4">
        <f t="shared" si="40"/>
        <v>156</v>
      </c>
      <c r="I64" s="4">
        <f t="shared" si="40"/>
        <v>212</v>
      </c>
      <c r="J64" s="4">
        <f t="shared" si="40"/>
        <v>163</v>
      </c>
      <c r="K64" s="4">
        <f t="shared" si="40"/>
        <v>201</v>
      </c>
      <c r="L64" s="4">
        <f t="shared" si="40"/>
        <v>1193</v>
      </c>
      <c r="M64" s="5">
        <f t="shared" si="35"/>
        <v>2.508801341156748</v>
      </c>
      <c r="N64" s="5">
        <f t="shared" si="36"/>
        <v>1.1340044638307831</v>
      </c>
      <c r="O64" s="4">
        <f>SUM(O58:O63)</f>
        <v>2</v>
      </c>
      <c r="P64" s="4">
        <f>SUM(P58:P63)</f>
        <v>7</v>
      </c>
      <c r="Q64" s="5">
        <f t="shared" si="37"/>
        <v>19.111483654652137</v>
      </c>
      <c r="R64" s="5">
        <f t="shared" si="38"/>
        <v>95.22212908633696</v>
      </c>
      <c r="S64" s="5">
        <f t="shared" si="39"/>
        <v>48.28164291701593</v>
      </c>
    </row>
    <row r="65" spans="1:19" ht="21.75">
      <c r="A65" s="84" t="s">
        <v>213</v>
      </c>
      <c r="B65" s="85"/>
      <c r="C65" s="4">
        <f>SUM(C55:C57,C61:C63)</f>
        <v>2840</v>
      </c>
      <c r="D65" s="4">
        <f aca="true" t="shared" si="41" ref="D65:L65">SUM(D55:D57,D61:D63)</f>
        <v>205</v>
      </c>
      <c r="E65" s="4">
        <f t="shared" si="41"/>
        <v>182</v>
      </c>
      <c r="F65" s="4">
        <f t="shared" si="41"/>
        <v>261</v>
      </c>
      <c r="G65" s="4">
        <f t="shared" si="41"/>
        <v>403</v>
      </c>
      <c r="H65" s="4">
        <f t="shared" si="41"/>
        <v>460</v>
      </c>
      <c r="I65" s="4">
        <f t="shared" si="41"/>
        <v>552</v>
      </c>
      <c r="J65" s="4">
        <f t="shared" si="41"/>
        <v>465</v>
      </c>
      <c r="K65" s="4">
        <f t="shared" si="41"/>
        <v>295</v>
      </c>
      <c r="L65" s="4">
        <f t="shared" si="41"/>
        <v>2823</v>
      </c>
      <c r="M65" s="5">
        <f t="shared" si="35"/>
        <v>2.477151965993624</v>
      </c>
      <c r="N65" s="5">
        <f t="shared" si="36"/>
        <v>1.0840969218464704</v>
      </c>
      <c r="O65" s="4">
        <f>SUM(O55:O57,O61:O63)</f>
        <v>10</v>
      </c>
      <c r="P65" s="4">
        <f>SUM(P55:P57,P61:P63)</f>
        <v>7</v>
      </c>
      <c r="Q65" s="5">
        <f t="shared" si="37"/>
        <v>13.708820403825717</v>
      </c>
      <c r="R65" s="5">
        <f t="shared" si="38"/>
        <v>92.73822174991145</v>
      </c>
      <c r="S65" s="5">
        <f t="shared" si="39"/>
        <v>46.475380800566775</v>
      </c>
    </row>
    <row r="66" spans="1:19" ht="21.75">
      <c r="A66" s="84" t="s">
        <v>214</v>
      </c>
      <c r="B66" s="85"/>
      <c r="C66" s="14">
        <f>SUM(C55:C63)</f>
        <v>4033</v>
      </c>
      <c r="D66" s="14">
        <f aca="true" t="shared" si="42" ref="D66:L66">SUM(D55:D63)</f>
        <v>262</v>
      </c>
      <c r="E66" s="14">
        <f t="shared" si="42"/>
        <v>353</v>
      </c>
      <c r="F66" s="14">
        <f t="shared" si="42"/>
        <v>350</v>
      </c>
      <c r="G66" s="14">
        <f t="shared" si="42"/>
        <v>547</v>
      </c>
      <c r="H66" s="14">
        <f t="shared" si="42"/>
        <v>616</v>
      </c>
      <c r="I66" s="14">
        <f t="shared" si="42"/>
        <v>764</v>
      </c>
      <c r="J66" s="14">
        <f t="shared" si="42"/>
        <v>628</v>
      </c>
      <c r="K66" s="14">
        <f t="shared" si="42"/>
        <v>496</v>
      </c>
      <c r="L66" s="14">
        <f t="shared" si="42"/>
        <v>4016</v>
      </c>
      <c r="M66" s="5">
        <f t="shared" si="35"/>
        <v>2.4865537848605577</v>
      </c>
      <c r="N66" s="5">
        <f t="shared" si="36"/>
        <v>1.099254309044004</v>
      </c>
      <c r="O66" s="4">
        <f>SUM(O55:O63)</f>
        <v>10</v>
      </c>
      <c r="P66" s="4">
        <f>SUM(P55:P63)</f>
        <v>7</v>
      </c>
      <c r="Q66" s="5">
        <f t="shared" si="37"/>
        <v>15.313745019920319</v>
      </c>
      <c r="R66" s="5">
        <f t="shared" si="38"/>
        <v>93.47609561752988</v>
      </c>
      <c r="S66" s="5">
        <f t="shared" si="39"/>
        <v>47.01195219123506</v>
      </c>
    </row>
    <row r="67" spans="1:19" ht="21.75">
      <c r="A67" s="84" t="s">
        <v>12</v>
      </c>
      <c r="B67" s="85"/>
      <c r="C67" s="5">
        <f>C66*100/$C$66</f>
        <v>100</v>
      </c>
      <c r="D67" s="5">
        <f aca="true" t="shared" si="43" ref="D67:L67">D66*100/$C$66</f>
        <v>6.496404661542276</v>
      </c>
      <c r="E67" s="5">
        <f t="shared" si="43"/>
        <v>8.752789486734441</v>
      </c>
      <c r="F67" s="5">
        <f t="shared" si="43"/>
        <v>8.678403173816017</v>
      </c>
      <c r="G67" s="5">
        <f t="shared" si="43"/>
        <v>13.563104388792462</v>
      </c>
      <c r="H67" s="5">
        <f t="shared" si="43"/>
        <v>15.273989585916192</v>
      </c>
      <c r="I67" s="5">
        <f t="shared" si="43"/>
        <v>18.94371435655839</v>
      </c>
      <c r="J67" s="5">
        <f t="shared" si="43"/>
        <v>15.571534837589883</v>
      </c>
      <c r="K67" s="5">
        <f t="shared" si="43"/>
        <v>12.298537069179272</v>
      </c>
      <c r="L67" s="5">
        <f t="shared" si="43"/>
        <v>99.57847756012893</v>
      </c>
      <c r="M67" s="5"/>
      <c r="N67" s="5"/>
      <c r="O67" s="5">
        <f>O66*100/$C$15</f>
        <v>0.31857279388340237</v>
      </c>
      <c r="P67" s="5">
        <f>P66*100/$C$15</f>
        <v>0.22300095571838166</v>
      </c>
      <c r="Q67" s="5">
        <f t="shared" si="37"/>
        <v>15.31374501992032</v>
      </c>
      <c r="R67" s="5">
        <f t="shared" si="38"/>
        <v>93.4760956175299</v>
      </c>
      <c r="S67" s="5">
        <f t="shared" si="39"/>
        <v>47.01195219123506</v>
      </c>
    </row>
    <row r="68" s="21" customFormat="1" ht="21.75"/>
    <row r="69" ht="21.75">
      <c r="D69" s="32" t="s">
        <v>203</v>
      </c>
    </row>
    <row r="70" spans="1:19" ht="29.25" customHeight="1">
      <c r="A70" s="91" t="s">
        <v>192</v>
      </c>
      <c r="B70" s="92" t="s">
        <v>2</v>
      </c>
      <c r="C70" s="65" t="s">
        <v>3</v>
      </c>
      <c r="D70" s="94" t="s">
        <v>4</v>
      </c>
      <c r="E70" s="94"/>
      <c r="F70" s="94"/>
      <c r="G70" s="94"/>
      <c r="H70" s="94"/>
      <c r="I70" s="94"/>
      <c r="J70" s="94"/>
      <c r="K70" s="94"/>
      <c r="L70" s="66" t="s">
        <v>5</v>
      </c>
      <c r="M70" s="70" t="s">
        <v>6</v>
      </c>
      <c r="N70" s="70" t="s">
        <v>7</v>
      </c>
      <c r="O70" s="89" t="s">
        <v>124</v>
      </c>
      <c r="P70" s="90"/>
      <c r="Q70" s="86" t="s">
        <v>193</v>
      </c>
      <c r="R70" s="87"/>
      <c r="S70" s="88"/>
    </row>
    <row r="71" spans="1:19" ht="21.75">
      <c r="A71" s="91"/>
      <c r="B71" s="93"/>
      <c r="C71" s="65"/>
      <c r="D71" s="2">
        <v>0</v>
      </c>
      <c r="E71" s="2">
        <v>1</v>
      </c>
      <c r="F71" s="2">
        <v>1.5</v>
      </c>
      <c r="G71" s="2">
        <v>2</v>
      </c>
      <c r="H71" s="2">
        <v>2.5</v>
      </c>
      <c r="I71" s="2">
        <v>3</v>
      </c>
      <c r="J71" s="2">
        <v>3.5</v>
      </c>
      <c r="K71" s="2">
        <v>4</v>
      </c>
      <c r="L71" s="66"/>
      <c r="M71" s="70"/>
      <c r="N71" s="70"/>
      <c r="O71" s="2" t="s">
        <v>9</v>
      </c>
      <c r="P71" s="2" t="s">
        <v>10</v>
      </c>
      <c r="Q71" s="34" t="s">
        <v>211</v>
      </c>
      <c r="R71" s="34" t="s">
        <v>207</v>
      </c>
      <c r="S71" s="33" t="s">
        <v>208</v>
      </c>
    </row>
    <row r="72" spans="1:19" ht="21.75">
      <c r="A72" s="95">
        <v>1</v>
      </c>
      <c r="B72" s="2" t="s">
        <v>194</v>
      </c>
      <c r="C72" s="4">
        <f>SUM(D72:K72,O72:P72)</f>
        <v>731</v>
      </c>
      <c r="D72" s="4">
        <f>SUM(หมวดภาค1!D141,หมวดภาค1!D148:D149)</f>
        <v>19</v>
      </c>
      <c r="E72" s="4">
        <f>SUM(หมวดภาค1!E141,หมวดภาค1!E148:E149)</f>
        <v>29</v>
      </c>
      <c r="F72" s="4">
        <f>SUM(หมวดภาค1!F141,หมวดภาค1!F148:F149)</f>
        <v>24</v>
      </c>
      <c r="G72" s="4">
        <f>SUM(หมวดภาค1!G141,หมวดภาค1!G148:G149)</f>
        <v>60</v>
      </c>
      <c r="H72" s="4">
        <f>SUM(หมวดภาค1!H141,หมวดภาค1!H148:H149)</f>
        <v>91</v>
      </c>
      <c r="I72" s="4">
        <f>SUM(หมวดภาค1!I141,หมวดภาค1!I148:I149)</f>
        <v>174</v>
      </c>
      <c r="J72" s="4">
        <f>SUM(หมวดภาค1!J141,หมวดภาค1!J148:J149)</f>
        <v>144</v>
      </c>
      <c r="K72" s="4">
        <f>SUM(หมวดภาค1!K141,หมวดภาค1!K148:K149)</f>
        <v>190</v>
      </c>
      <c r="L72" s="4">
        <f>SUM(D72:K72)</f>
        <v>731</v>
      </c>
      <c r="M72" s="5">
        <f>(1*E72+1.5*F72+2*G72+2.5*H72+3*I72+3.5*J72+4*K72)/L72</f>
        <v>3.0075239398084817</v>
      </c>
      <c r="N72" s="5">
        <f>SQRT((D72*0^2+E72*1^2+F72*1.5^2+G72*2^2+H72*2.5^2+I72*3^2+J72*3.5^2+K72*4^2)/L72-M72^2)</f>
        <v>0.9427588660535864</v>
      </c>
      <c r="O72" s="4">
        <f>SUM(หมวดภาค1!O141,หมวดภาค1!O148:O149)</f>
        <v>0</v>
      </c>
      <c r="P72" s="4">
        <f>SUM(หมวดภาค1!P141,หมวดภาค1!P148:P149)</f>
        <v>0</v>
      </c>
      <c r="Q72" s="5">
        <f>(D72+E72)*100/L72</f>
        <v>6.566347469220246</v>
      </c>
      <c r="R72" s="5">
        <f>(E72+F72+G72+H72+I72+J72+K72)*100/L72</f>
        <v>97.40082079343365</v>
      </c>
      <c r="S72" s="5">
        <f>(I72+J72+K72)*100/L72</f>
        <v>69.4938440492476</v>
      </c>
    </row>
    <row r="73" spans="1:19" ht="21.75">
      <c r="A73" s="96"/>
      <c r="B73" s="2" t="s">
        <v>195</v>
      </c>
      <c r="C73" s="4">
        <f aca="true" t="shared" si="44" ref="C73:C80">SUM(D73:K73,O73:P73)</f>
        <v>629</v>
      </c>
      <c r="D73" s="4">
        <f>SUM(หมวดภาค1!D142:D145,หมวดภาค1!D150:D151)</f>
        <v>10</v>
      </c>
      <c r="E73" s="4">
        <f>SUM(หมวดภาค1!E142:E145,หมวดภาค1!E150:E151)</f>
        <v>19</v>
      </c>
      <c r="F73" s="4">
        <f>SUM(หมวดภาค1!F142:F145,หมวดภาค1!F150:F151)</f>
        <v>33</v>
      </c>
      <c r="G73" s="4">
        <f>SUM(หมวดภาค1!G142:G145,หมวดภาค1!G150:G151)</f>
        <v>29</v>
      </c>
      <c r="H73" s="4">
        <f>SUM(หมวดภาค1!H142:H145,หมวดภาค1!H150:H151)</f>
        <v>19</v>
      </c>
      <c r="I73" s="4">
        <f>SUM(หมวดภาค1!I142:I145,หมวดภาค1!I150:I151)</f>
        <v>78</v>
      </c>
      <c r="J73" s="4">
        <f>SUM(หมวดภาค1!J142:J145,หมวดภาค1!J150:J151)</f>
        <v>106</v>
      </c>
      <c r="K73" s="4">
        <f>SUM(หมวดภาค1!K142:K145,หมวดภาค1!K150:K151)</f>
        <v>324</v>
      </c>
      <c r="L73" s="4">
        <f aca="true" t="shared" si="45" ref="L73:L80">SUM(D73:K73)</f>
        <v>618</v>
      </c>
      <c r="M73" s="5">
        <f aca="true" t="shared" si="46" ref="M73:M83">(1*E73+1.5*F73+2*G73+2.5*H73+3*I73+3.5*J73+4*K73)/L73</f>
        <v>3.3576051779935274</v>
      </c>
      <c r="N73" s="5">
        <f aca="true" t="shared" si="47" ref="N73:N83">SQRT((D73*0^2+E73*1^2+F73*1.5^2+G73*2^2+H73*2.5^2+I73*3^2+J73*3.5^2+K73*4^2)/L73-M73^2)</f>
        <v>0.9394872729446468</v>
      </c>
      <c r="O73" s="4">
        <f>SUM(หมวดภาค1!O142:O145,หมวดภาค1!O150:O151)</f>
        <v>1</v>
      </c>
      <c r="P73" s="4">
        <f>SUM(หมวดภาค1!P142:P145,หมวดภาค1!P150:P151)</f>
        <v>10</v>
      </c>
      <c r="Q73" s="5">
        <f aca="true" t="shared" si="48" ref="Q73:Q84">(D73+E73)*100/L73</f>
        <v>4.692556634304207</v>
      </c>
      <c r="R73" s="5">
        <f aca="true" t="shared" si="49" ref="R73:R84">(E73+F73+G73+H73+I73+J73+K73)*100/L73</f>
        <v>98.38187702265373</v>
      </c>
      <c r="S73" s="5">
        <f aca="true" t="shared" si="50" ref="S73:S84">(I73+J73+K73)*100/L73</f>
        <v>82.20064724919094</v>
      </c>
    </row>
    <row r="74" spans="1:19" ht="21.75">
      <c r="A74" s="97"/>
      <c r="B74" s="2" t="s">
        <v>196</v>
      </c>
      <c r="C74" s="4">
        <f t="shared" si="44"/>
        <v>495</v>
      </c>
      <c r="D74" s="4">
        <f>SUM(หมวดภาค1!D146:D147,หมวดภาค1!D152:D153)</f>
        <v>16</v>
      </c>
      <c r="E74" s="4">
        <f>SUM(หมวดภาค1!E146:E147,หมวดภาค1!E152:E153)</f>
        <v>17</v>
      </c>
      <c r="F74" s="4">
        <f>SUM(หมวดภาค1!F146:F147,หมวดภาค1!F152:F153)</f>
        <v>12</v>
      </c>
      <c r="G74" s="4">
        <f>SUM(หมวดภาค1!G146:G147,หมวดภาค1!G152:G153)</f>
        <v>49</v>
      </c>
      <c r="H74" s="4">
        <f>SUM(หมวดภาค1!H146:H147,หมวดภาค1!H152:H153)</f>
        <v>45</v>
      </c>
      <c r="I74" s="4">
        <f>SUM(หมวดภาค1!I146:I147,หมวดภาค1!I152:I153)</f>
        <v>79</v>
      </c>
      <c r="J74" s="4">
        <f>SUM(หมวดภาค1!J146:J147,หมวดภาค1!J152:J153)</f>
        <v>42</v>
      </c>
      <c r="K74" s="4">
        <f>SUM(หมวดภาค1!K146:K147,หมวดภาค1!K152:K153)</f>
        <v>232</v>
      </c>
      <c r="L74" s="4">
        <f t="shared" si="45"/>
        <v>492</v>
      </c>
      <c r="M74" s="5">
        <f t="shared" si="46"/>
        <v>3.165650406504065</v>
      </c>
      <c r="N74" s="5">
        <f t="shared" si="47"/>
        <v>1.036184264020595</v>
      </c>
      <c r="O74" s="4">
        <f>SUM(หมวดภาค1!O146:O147,หมวดภาค1!O152:O153)</f>
        <v>1</v>
      </c>
      <c r="P74" s="4">
        <f>SUM(หมวดภาค1!P146:P147,หมวดภาค1!P152:P153)</f>
        <v>2</v>
      </c>
      <c r="Q74" s="5">
        <f t="shared" si="48"/>
        <v>6.7073170731707314</v>
      </c>
      <c r="R74" s="5">
        <f t="shared" si="49"/>
        <v>96.7479674796748</v>
      </c>
      <c r="S74" s="5">
        <f t="shared" si="50"/>
        <v>71.7479674796748</v>
      </c>
    </row>
    <row r="75" spans="1:19" ht="21.75">
      <c r="A75" s="95">
        <v>2</v>
      </c>
      <c r="B75" s="2" t="s">
        <v>197</v>
      </c>
      <c r="C75" s="4">
        <f t="shared" si="44"/>
        <v>859</v>
      </c>
      <c r="D75" s="4">
        <v>0</v>
      </c>
      <c r="E75" s="4">
        <v>5</v>
      </c>
      <c r="F75" s="4">
        <v>55</v>
      </c>
      <c r="G75" s="4">
        <v>79</v>
      </c>
      <c r="H75" s="4">
        <v>78</v>
      </c>
      <c r="I75" s="4">
        <v>189</v>
      </c>
      <c r="J75" s="4">
        <v>179</v>
      </c>
      <c r="K75" s="4">
        <v>274</v>
      </c>
      <c r="L75" s="4">
        <f t="shared" si="45"/>
        <v>859</v>
      </c>
      <c r="M75" s="5">
        <f t="shared" si="46"/>
        <v>3.178114086146682</v>
      </c>
      <c r="N75" s="5">
        <f t="shared" si="47"/>
        <v>0.7882641402816493</v>
      </c>
      <c r="O75" s="2">
        <v>0</v>
      </c>
      <c r="P75" s="2">
        <v>0</v>
      </c>
      <c r="Q75" s="5">
        <f t="shared" si="48"/>
        <v>0.5820721769499418</v>
      </c>
      <c r="R75" s="5">
        <f t="shared" si="49"/>
        <v>100</v>
      </c>
      <c r="S75" s="5">
        <f t="shared" si="50"/>
        <v>74.73806752037252</v>
      </c>
    </row>
    <row r="76" spans="1:19" ht="21.75">
      <c r="A76" s="96"/>
      <c r="B76" s="2" t="s">
        <v>198</v>
      </c>
      <c r="C76" s="4">
        <f t="shared" si="44"/>
        <v>764</v>
      </c>
      <c r="D76" s="4">
        <v>12</v>
      </c>
      <c r="E76" s="4">
        <v>17</v>
      </c>
      <c r="F76" s="4">
        <v>11</v>
      </c>
      <c r="G76" s="4">
        <v>8</v>
      </c>
      <c r="H76" s="4">
        <v>23</v>
      </c>
      <c r="I76" s="4">
        <v>49</v>
      </c>
      <c r="J76" s="4">
        <v>92</v>
      </c>
      <c r="K76" s="4">
        <v>552</v>
      </c>
      <c r="L76" s="4">
        <f t="shared" si="45"/>
        <v>764</v>
      </c>
      <c r="M76" s="5">
        <f t="shared" si="46"/>
        <v>3.643979057591623</v>
      </c>
      <c r="N76" s="5">
        <f t="shared" si="47"/>
        <v>0.7865544715620089</v>
      </c>
      <c r="O76" s="2">
        <v>0</v>
      </c>
      <c r="P76" s="2">
        <v>0</v>
      </c>
      <c r="Q76" s="5">
        <f t="shared" si="48"/>
        <v>3.7958115183246073</v>
      </c>
      <c r="R76" s="5">
        <f t="shared" si="49"/>
        <v>98.42931937172774</v>
      </c>
      <c r="S76" s="5">
        <f t="shared" si="50"/>
        <v>90.70680628272251</v>
      </c>
    </row>
    <row r="77" spans="1:19" ht="21.75">
      <c r="A77" s="96"/>
      <c r="B77" s="2" t="s">
        <v>199</v>
      </c>
      <c r="C77" s="4">
        <f t="shared" si="44"/>
        <v>772</v>
      </c>
      <c r="D77" s="4">
        <v>19</v>
      </c>
      <c r="E77" s="4">
        <v>39</v>
      </c>
      <c r="F77" s="4">
        <v>12</v>
      </c>
      <c r="G77" s="4">
        <v>46</v>
      </c>
      <c r="H77" s="4">
        <v>20</v>
      </c>
      <c r="I77" s="4">
        <v>167</v>
      </c>
      <c r="J77" s="4">
        <v>235</v>
      </c>
      <c r="K77" s="4">
        <v>223</v>
      </c>
      <c r="L77" s="4">
        <f t="shared" si="45"/>
        <v>761</v>
      </c>
      <c r="M77" s="5">
        <f t="shared" si="46"/>
        <v>3.1727989487516424</v>
      </c>
      <c r="N77" s="5">
        <f t="shared" si="47"/>
        <v>0.934115375709485</v>
      </c>
      <c r="O77" s="2">
        <v>2</v>
      </c>
      <c r="P77" s="2">
        <v>9</v>
      </c>
      <c r="Q77" s="5">
        <f t="shared" si="48"/>
        <v>7.6215505913272015</v>
      </c>
      <c r="R77" s="5">
        <f t="shared" si="49"/>
        <v>97.50328515111696</v>
      </c>
      <c r="S77" s="5">
        <f t="shared" si="50"/>
        <v>82.1287779237845</v>
      </c>
    </row>
    <row r="78" spans="1:19" ht="21.75">
      <c r="A78" s="96"/>
      <c r="B78" s="2" t="s">
        <v>194</v>
      </c>
      <c r="C78" s="4">
        <f t="shared" si="44"/>
        <v>687</v>
      </c>
      <c r="D78" s="4">
        <v>21</v>
      </c>
      <c r="E78" s="4">
        <v>8</v>
      </c>
      <c r="F78" s="4">
        <v>34</v>
      </c>
      <c r="G78" s="4">
        <v>47</v>
      </c>
      <c r="H78" s="4">
        <v>56</v>
      </c>
      <c r="I78" s="4">
        <v>146</v>
      </c>
      <c r="J78" s="4">
        <v>102</v>
      </c>
      <c r="K78" s="4">
        <v>273</v>
      </c>
      <c r="L78" s="4">
        <f t="shared" si="45"/>
        <v>687</v>
      </c>
      <c r="M78" s="5">
        <f t="shared" si="46"/>
        <v>3.173216885007278</v>
      </c>
      <c r="N78" s="5">
        <f t="shared" si="47"/>
        <v>0.9624592399045439</v>
      </c>
      <c r="O78" s="2">
        <v>0</v>
      </c>
      <c r="P78" s="2">
        <v>0</v>
      </c>
      <c r="Q78" s="5">
        <f t="shared" si="48"/>
        <v>4.2212518195050945</v>
      </c>
      <c r="R78" s="5">
        <f t="shared" si="49"/>
        <v>96.94323144104804</v>
      </c>
      <c r="S78" s="5">
        <f t="shared" si="50"/>
        <v>75.83697234352256</v>
      </c>
    </row>
    <row r="79" spans="1:19" ht="21.75">
      <c r="A79" s="96"/>
      <c r="B79" s="2" t="s">
        <v>195</v>
      </c>
      <c r="C79" s="4">
        <f t="shared" si="44"/>
        <v>546</v>
      </c>
      <c r="D79" s="4">
        <v>10</v>
      </c>
      <c r="E79" s="4">
        <v>20</v>
      </c>
      <c r="F79" s="4">
        <v>28</v>
      </c>
      <c r="G79" s="4">
        <v>31</v>
      </c>
      <c r="H79" s="4">
        <v>38</v>
      </c>
      <c r="I79" s="4">
        <v>74</v>
      </c>
      <c r="J79" s="4">
        <v>63</v>
      </c>
      <c r="K79" s="4">
        <v>267</v>
      </c>
      <c r="L79" s="4">
        <f t="shared" si="45"/>
        <v>531</v>
      </c>
      <c r="M79" s="5">
        <f t="shared" si="46"/>
        <v>3.2570621468926553</v>
      </c>
      <c r="N79" s="5">
        <f t="shared" si="47"/>
        <v>0.990692102376996</v>
      </c>
      <c r="O79" s="2">
        <v>4</v>
      </c>
      <c r="P79" s="2">
        <v>11</v>
      </c>
      <c r="Q79" s="5">
        <f t="shared" si="48"/>
        <v>5.649717514124294</v>
      </c>
      <c r="R79" s="5">
        <f t="shared" si="49"/>
        <v>98.11676082862523</v>
      </c>
      <c r="S79" s="5">
        <f t="shared" si="50"/>
        <v>76.08286252354048</v>
      </c>
    </row>
    <row r="80" spans="1:19" ht="21.75">
      <c r="A80" s="97"/>
      <c r="B80" s="2" t="s">
        <v>196</v>
      </c>
      <c r="C80" s="4">
        <f t="shared" si="44"/>
        <v>466</v>
      </c>
      <c r="D80" s="4">
        <v>4</v>
      </c>
      <c r="E80" s="4">
        <v>4</v>
      </c>
      <c r="F80" s="4">
        <v>7</v>
      </c>
      <c r="G80" s="4">
        <v>18</v>
      </c>
      <c r="H80" s="4">
        <v>28</v>
      </c>
      <c r="I80" s="4">
        <v>58</v>
      </c>
      <c r="J80" s="4">
        <v>76</v>
      </c>
      <c r="K80" s="4">
        <v>270</v>
      </c>
      <c r="L80" s="4">
        <f t="shared" si="45"/>
        <v>465</v>
      </c>
      <c r="M80" s="5">
        <f t="shared" si="46"/>
        <v>3.5279569892473117</v>
      </c>
      <c r="N80" s="5">
        <f t="shared" si="47"/>
        <v>0.7363621116274232</v>
      </c>
      <c r="O80" s="2">
        <v>1</v>
      </c>
      <c r="P80" s="2">
        <v>0</v>
      </c>
      <c r="Q80" s="5">
        <f t="shared" si="48"/>
        <v>1.7204301075268817</v>
      </c>
      <c r="R80" s="5">
        <f t="shared" si="49"/>
        <v>99.13978494623656</v>
      </c>
      <c r="S80" s="5">
        <f t="shared" si="50"/>
        <v>86.88172043010752</v>
      </c>
    </row>
    <row r="81" spans="1:19" ht="21.75">
      <c r="A81" s="84" t="s">
        <v>212</v>
      </c>
      <c r="B81" s="85"/>
      <c r="C81" s="4">
        <f>SUM(C75:C77)</f>
        <v>2395</v>
      </c>
      <c r="D81" s="4">
        <f aca="true" t="shared" si="51" ref="D81:L81">SUM(D75:D77)</f>
        <v>31</v>
      </c>
      <c r="E81" s="4">
        <f t="shared" si="51"/>
        <v>61</v>
      </c>
      <c r="F81" s="4">
        <f t="shared" si="51"/>
        <v>78</v>
      </c>
      <c r="G81" s="4">
        <f t="shared" si="51"/>
        <v>133</v>
      </c>
      <c r="H81" s="4">
        <f t="shared" si="51"/>
        <v>121</v>
      </c>
      <c r="I81" s="4">
        <f t="shared" si="51"/>
        <v>405</v>
      </c>
      <c r="J81" s="4">
        <f t="shared" si="51"/>
        <v>506</v>
      </c>
      <c r="K81" s="4">
        <f t="shared" si="51"/>
        <v>1049</v>
      </c>
      <c r="L81" s="4">
        <f t="shared" si="51"/>
        <v>2384</v>
      </c>
      <c r="M81" s="5">
        <f t="shared" si="46"/>
        <v>3.3257130872483223</v>
      </c>
      <c r="N81" s="5">
        <f t="shared" si="47"/>
        <v>0.8651370754347601</v>
      </c>
      <c r="O81" s="4">
        <f>SUM(O75:O77)</f>
        <v>2</v>
      </c>
      <c r="P81" s="4">
        <f>SUM(P75:P77)</f>
        <v>9</v>
      </c>
      <c r="Q81" s="5">
        <f t="shared" si="48"/>
        <v>3.859060402684564</v>
      </c>
      <c r="R81" s="5">
        <f t="shared" si="49"/>
        <v>98.6996644295302</v>
      </c>
      <c r="S81" s="5">
        <f t="shared" si="50"/>
        <v>82.21476510067114</v>
      </c>
    </row>
    <row r="82" spans="1:19" ht="21.75">
      <c r="A82" s="84" t="s">
        <v>213</v>
      </c>
      <c r="B82" s="85"/>
      <c r="C82" s="4">
        <f>SUM(C72:C74,C78:C80)</f>
        <v>3554</v>
      </c>
      <c r="D82" s="4">
        <f aca="true" t="shared" si="52" ref="D82:L82">SUM(D72:D74,D78:D80)</f>
        <v>80</v>
      </c>
      <c r="E82" s="4">
        <f t="shared" si="52"/>
        <v>97</v>
      </c>
      <c r="F82" s="4">
        <f t="shared" si="52"/>
        <v>138</v>
      </c>
      <c r="G82" s="4">
        <f t="shared" si="52"/>
        <v>234</v>
      </c>
      <c r="H82" s="4">
        <f t="shared" si="52"/>
        <v>277</v>
      </c>
      <c r="I82" s="4">
        <f t="shared" si="52"/>
        <v>609</v>
      </c>
      <c r="J82" s="4">
        <f t="shared" si="52"/>
        <v>533</v>
      </c>
      <c r="K82" s="4">
        <f t="shared" si="52"/>
        <v>1556</v>
      </c>
      <c r="L82" s="4">
        <f t="shared" si="52"/>
        <v>3524</v>
      </c>
      <c r="M82" s="5">
        <f t="shared" si="46"/>
        <v>3.2295686719636776</v>
      </c>
      <c r="N82" s="5">
        <f t="shared" si="47"/>
        <v>0.9566777882723142</v>
      </c>
      <c r="O82" s="4">
        <f>SUM(O72:O74,O78:O80)</f>
        <v>7</v>
      </c>
      <c r="P82" s="4">
        <f>SUM(P72:P74,P78:P80)</f>
        <v>23</v>
      </c>
      <c r="Q82" s="5">
        <f t="shared" si="48"/>
        <v>5.022701475595913</v>
      </c>
      <c r="R82" s="5">
        <f t="shared" si="49"/>
        <v>97.72985244040862</v>
      </c>
      <c r="S82" s="5">
        <f t="shared" si="50"/>
        <v>76.56072644721907</v>
      </c>
    </row>
    <row r="83" spans="1:19" ht="21.75">
      <c r="A83" s="84" t="s">
        <v>214</v>
      </c>
      <c r="B83" s="85"/>
      <c r="C83" s="14">
        <f>SUM(C72:C80)</f>
        <v>5949</v>
      </c>
      <c r="D83" s="14">
        <f aca="true" t="shared" si="53" ref="D83:L83">SUM(D72:D80)</f>
        <v>111</v>
      </c>
      <c r="E83" s="14">
        <f t="shared" si="53"/>
        <v>158</v>
      </c>
      <c r="F83" s="14">
        <f t="shared" si="53"/>
        <v>216</v>
      </c>
      <c r="G83" s="14">
        <f t="shared" si="53"/>
        <v>367</v>
      </c>
      <c r="H83" s="14">
        <f t="shared" si="53"/>
        <v>398</v>
      </c>
      <c r="I83" s="14">
        <f t="shared" si="53"/>
        <v>1014</v>
      </c>
      <c r="J83" s="14">
        <f t="shared" si="53"/>
        <v>1039</v>
      </c>
      <c r="K83" s="14">
        <f t="shared" si="53"/>
        <v>2605</v>
      </c>
      <c r="L83" s="14">
        <f t="shared" si="53"/>
        <v>5908</v>
      </c>
      <c r="M83" s="5">
        <f t="shared" si="46"/>
        <v>3.2683649289099526</v>
      </c>
      <c r="N83" s="5">
        <f t="shared" si="47"/>
        <v>0.9220423267605788</v>
      </c>
      <c r="O83" s="4">
        <f>SUM(O72:O80)</f>
        <v>9</v>
      </c>
      <c r="P83" s="4">
        <f>SUM(P72:P80)</f>
        <v>32</v>
      </c>
      <c r="Q83" s="5">
        <f t="shared" si="48"/>
        <v>4.5531482735274205</v>
      </c>
      <c r="R83" s="5">
        <f t="shared" si="49"/>
        <v>98.12119160460392</v>
      </c>
      <c r="S83" s="5">
        <f t="shared" si="50"/>
        <v>78.84224779959376</v>
      </c>
    </row>
    <row r="84" spans="1:19" ht="21.75">
      <c r="A84" s="84" t="s">
        <v>12</v>
      </c>
      <c r="B84" s="85"/>
      <c r="C84" s="5">
        <f>C83*100/$C$83</f>
        <v>100</v>
      </c>
      <c r="D84" s="5">
        <f aca="true" t="shared" si="54" ref="D84:L84">D83*100/$C$83</f>
        <v>1.8658598083711548</v>
      </c>
      <c r="E84" s="5">
        <f t="shared" si="54"/>
        <v>2.655908556059842</v>
      </c>
      <c r="F84" s="5">
        <f t="shared" si="54"/>
        <v>3.6308623298033282</v>
      </c>
      <c r="G84" s="5">
        <f t="shared" si="54"/>
        <v>6.1691040511010256</v>
      </c>
      <c r="H84" s="5">
        <f t="shared" si="54"/>
        <v>6.690200033619096</v>
      </c>
      <c r="I84" s="5">
        <f t="shared" si="54"/>
        <v>17.044881492687846</v>
      </c>
      <c r="J84" s="5">
        <f t="shared" si="54"/>
        <v>17.465120188266937</v>
      </c>
      <c r="K84" s="5">
        <f t="shared" si="54"/>
        <v>43.78887207934107</v>
      </c>
      <c r="L84" s="5">
        <f t="shared" si="54"/>
        <v>99.31080853925029</v>
      </c>
      <c r="M84" s="5"/>
      <c r="N84" s="5"/>
      <c r="O84" s="5">
        <f>O83*100/$C$15</f>
        <v>0.2867155144950621</v>
      </c>
      <c r="P84" s="5">
        <f>P83*100/$C$15</f>
        <v>1.0194329404268876</v>
      </c>
      <c r="Q84" s="5">
        <f t="shared" si="48"/>
        <v>4.553148273527421</v>
      </c>
      <c r="R84" s="5">
        <f t="shared" si="49"/>
        <v>98.12119160460392</v>
      </c>
      <c r="S84" s="5">
        <f t="shared" si="50"/>
        <v>78.84224779959379</v>
      </c>
    </row>
    <row r="86" ht="21.75">
      <c r="D86" s="32" t="s">
        <v>204</v>
      </c>
    </row>
    <row r="87" spans="1:19" ht="28.5" customHeight="1">
      <c r="A87" s="55" t="s">
        <v>192</v>
      </c>
      <c r="B87" s="56" t="s">
        <v>2</v>
      </c>
      <c r="C87" s="52" t="s">
        <v>3</v>
      </c>
      <c r="D87" s="94" t="s">
        <v>4</v>
      </c>
      <c r="E87" s="94"/>
      <c r="F87" s="94"/>
      <c r="G87" s="94"/>
      <c r="H87" s="94"/>
      <c r="I87" s="94"/>
      <c r="J87" s="94"/>
      <c r="K87" s="94"/>
      <c r="L87" s="53" t="s">
        <v>5</v>
      </c>
      <c r="M87" s="54" t="s">
        <v>6</v>
      </c>
      <c r="N87" s="54" t="s">
        <v>7</v>
      </c>
      <c r="O87" s="89" t="s">
        <v>124</v>
      </c>
      <c r="P87" s="90"/>
      <c r="Q87" s="86" t="s">
        <v>193</v>
      </c>
      <c r="R87" s="87"/>
      <c r="S87" s="88"/>
    </row>
    <row r="88" spans="1:19" ht="21.75">
      <c r="A88" s="95">
        <v>1</v>
      </c>
      <c r="B88" s="2" t="s">
        <v>194</v>
      </c>
      <c r="C88" s="4">
        <f>SUM(D88:K88,O88:P88)</f>
        <v>376</v>
      </c>
      <c r="D88" s="4">
        <f>SUM(หมวดภาค1!D179:D180,หมวดภาค1!D183)</f>
        <v>17</v>
      </c>
      <c r="E88" s="4">
        <f>SUM(หมวดภาค1!E179:E180,หมวดภาค1!E183)</f>
        <v>6</v>
      </c>
      <c r="F88" s="4">
        <f>SUM(หมวดภาค1!F179:F180,หมวดภาค1!F183)</f>
        <v>4</v>
      </c>
      <c r="G88" s="4">
        <f>SUM(หมวดภาค1!G179:G180,หมวดภาค1!G183)</f>
        <v>10</v>
      </c>
      <c r="H88" s="4">
        <f>SUM(หมวดภาค1!H179:H180,หมวดภาค1!H183)</f>
        <v>62</v>
      </c>
      <c r="I88" s="4">
        <f>SUM(หมวดภาค1!I179:I180,หมวดภาค1!I183)</f>
        <v>93</v>
      </c>
      <c r="J88" s="4">
        <f>SUM(หมวดภาค1!J179:J180,หมวดภาค1!J183)</f>
        <v>48</v>
      </c>
      <c r="K88" s="4">
        <f>SUM(หมวดภาค1!K179:K180,หมวดภาค1!K183)</f>
        <v>136</v>
      </c>
      <c r="L88" s="4">
        <f>SUM(D88:K88)</f>
        <v>376</v>
      </c>
      <c r="M88" s="5">
        <f>(1*E88+1.5*F88+2*G88+2.5*H88+3*I88+3.5*J88+4*K88)/L88</f>
        <v>3.132978723404255</v>
      </c>
      <c r="N88" s="5">
        <f>SQRT((D88*0^2+E88*1^2+F88*1.5^2+G88*2^2+H88*2.5^2+I88*3^2+J88*3.5^2+K88*4^2)/L88-M88^2)</f>
        <v>0.9687278670495508</v>
      </c>
      <c r="O88" s="4">
        <f>SUM(หมวดภาค1!O179:O180,หมวดภาค1!O183)</f>
        <v>0</v>
      </c>
      <c r="P88" s="4">
        <f>SUM(หมวดภาค1!P179:P180,หมวดภาค1!P183)</f>
        <v>0</v>
      </c>
      <c r="Q88" s="5">
        <f>(D88+E88)*100/L88</f>
        <v>6.117021276595745</v>
      </c>
      <c r="R88" s="5">
        <f>(E88+F88+G88+H88+I88+J88+K88)*100/L88</f>
        <v>95.47872340425532</v>
      </c>
      <c r="S88" s="5">
        <f>(I88+J88+K88)*100/L88</f>
        <v>73.67021276595744</v>
      </c>
    </row>
    <row r="89" spans="1:19" ht="21.75">
      <c r="A89" s="96"/>
      <c r="B89" s="2" t="s">
        <v>195</v>
      </c>
      <c r="C89" s="4">
        <f aca="true" t="shared" si="55" ref="C89:C96">SUM(D89:K89,O89:P89)</f>
        <v>291</v>
      </c>
      <c r="D89" s="4">
        <f>SUM(หมวดภาค1!D181:D182,หมวดภาค1!D184)</f>
        <v>0</v>
      </c>
      <c r="E89" s="4">
        <f>SUM(หมวดภาค1!E181:E182,หมวดภาค1!E184)</f>
        <v>0</v>
      </c>
      <c r="F89" s="4">
        <f>SUM(หมวดภาค1!F181:F182,หมวดภาค1!F184)</f>
        <v>2</v>
      </c>
      <c r="G89" s="4">
        <f>SUM(หมวดภาค1!G181:G182,หมวดภาค1!G184)</f>
        <v>4</v>
      </c>
      <c r="H89" s="4">
        <f>SUM(หมวดภาค1!H181:H182,หมวดภาค1!H184)</f>
        <v>1</v>
      </c>
      <c r="I89" s="4">
        <f>SUM(หมวดภาค1!I181:I182,หมวดภาค1!I184)</f>
        <v>58</v>
      </c>
      <c r="J89" s="4">
        <f>SUM(หมวดภาค1!J181:J182,หมวดภาค1!J184)</f>
        <v>173</v>
      </c>
      <c r="K89" s="4">
        <f>SUM(หมวดภาค1!K181:K182,หมวดภาค1!K184)</f>
        <v>10</v>
      </c>
      <c r="L89" s="4">
        <f aca="true" t="shared" si="56" ref="L89:L96">SUM(D89:K89)</f>
        <v>248</v>
      </c>
      <c r="M89" s="5">
        <f aca="true" t="shared" si="57" ref="M89:M99">(1*E89+1.5*F89+2*G89+2.5*H89+3*I89+3.5*J89+4*K89)/L89</f>
        <v>3.3588709677419355</v>
      </c>
      <c r="N89" s="5">
        <f aca="true" t="shared" si="58" ref="N89:N99">SQRT((D89*0^2+E89*1^2+F89*1.5^2+G89*2^2+H89*2.5^2+I89*3^2+J89*3.5^2+K89*4^2)/L89-M89^2)</f>
        <v>0.3481546043239507</v>
      </c>
      <c r="O89" s="4">
        <f>SUM(หมวดภาค1!O181:O182,หมวดภาค1!O184)</f>
        <v>28</v>
      </c>
      <c r="P89" s="4">
        <f>SUM(หมวดภาค1!P181:P182,หมวดภาค1!P184)</f>
        <v>15</v>
      </c>
      <c r="Q89" s="5">
        <f aca="true" t="shared" si="59" ref="Q89:Q100">(D89+E89)*100/L89</f>
        <v>0</v>
      </c>
      <c r="R89" s="5">
        <f aca="true" t="shared" si="60" ref="R89:R100">(E89+F89+G89+H89+I89+J89+K89)*100/L89</f>
        <v>100</v>
      </c>
      <c r="S89" s="5">
        <f aca="true" t="shared" si="61" ref="S89:S100">(I89+J89+K89)*100/L89</f>
        <v>97.1774193548387</v>
      </c>
    </row>
    <row r="90" spans="1:19" ht="21.75">
      <c r="A90" s="97"/>
      <c r="B90" s="2" t="s">
        <v>196</v>
      </c>
      <c r="C90" s="4">
        <f t="shared" si="55"/>
        <v>236</v>
      </c>
      <c r="D90" s="4">
        <f>SUM(หมวดภาค1!D185)</f>
        <v>3</v>
      </c>
      <c r="E90" s="4">
        <f>SUM(หมวดภาค1!E185)</f>
        <v>6</v>
      </c>
      <c r="F90" s="4">
        <f>SUM(หมวดภาค1!F185)</f>
        <v>5</v>
      </c>
      <c r="G90" s="4">
        <f>SUM(หมวดภาค1!G185)</f>
        <v>19</v>
      </c>
      <c r="H90" s="4">
        <f>SUM(หมวดภาค1!H185)</f>
        <v>26</v>
      </c>
      <c r="I90" s="4">
        <f>SUM(หมวดภาค1!I185)</f>
        <v>19</v>
      </c>
      <c r="J90" s="4">
        <f>SUM(หมวดภาค1!J185)</f>
        <v>7</v>
      </c>
      <c r="K90" s="4">
        <f>SUM(หมวดภาค1!K185)</f>
        <v>132</v>
      </c>
      <c r="L90" s="4">
        <f t="shared" si="56"/>
        <v>217</v>
      </c>
      <c r="M90" s="5">
        <f t="shared" si="57"/>
        <v>3.345622119815668</v>
      </c>
      <c r="N90" s="5">
        <f t="shared" si="58"/>
        <v>0.949359087744498</v>
      </c>
      <c r="O90" s="4">
        <f>SUM(หมวดภาค1!O185)</f>
        <v>19</v>
      </c>
      <c r="P90" s="4">
        <f>SUM(หมวดภาค1!P185)</f>
        <v>0</v>
      </c>
      <c r="Q90" s="5">
        <f t="shared" si="59"/>
        <v>4.147465437788019</v>
      </c>
      <c r="R90" s="5">
        <f t="shared" si="60"/>
        <v>98.61751152073732</v>
      </c>
      <c r="S90" s="5">
        <f t="shared" si="61"/>
        <v>72.8110599078341</v>
      </c>
    </row>
    <row r="91" spans="1:19" ht="21.75">
      <c r="A91" s="95">
        <v>2</v>
      </c>
      <c r="B91" s="2" t="s">
        <v>197</v>
      </c>
      <c r="C91" s="4">
        <f t="shared" si="55"/>
        <v>429</v>
      </c>
      <c r="D91" s="43">
        <v>3</v>
      </c>
      <c r="E91" s="43">
        <v>0</v>
      </c>
      <c r="F91" s="43">
        <v>13</v>
      </c>
      <c r="G91" s="43">
        <v>41</v>
      </c>
      <c r="H91" s="43">
        <v>40</v>
      </c>
      <c r="I91" s="43">
        <v>65</v>
      </c>
      <c r="J91" s="43">
        <v>107</v>
      </c>
      <c r="K91" s="43">
        <v>160</v>
      </c>
      <c r="L91" s="4">
        <f t="shared" si="56"/>
        <v>429</v>
      </c>
      <c r="M91" s="5">
        <f t="shared" si="57"/>
        <v>3.289044289044289</v>
      </c>
      <c r="N91" s="5">
        <f t="shared" si="58"/>
        <v>0.7757371231838572</v>
      </c>
      <c r="O91" s="43">
        <v>0</v>
      </c>
      <c r="P91" s="43">
        <v>0</v>
      </c>
      <c r="Q91" s="5">
        <f t="shared" si="59"/>
        <v>0.6993006993006993</v>
      </c>
      <c r="R91" s="5">
        <f t="shared" si="60"/>
        <v>99.3006993006993</v>
      </c>
      <c r="S91" s="5">
        <f t="shared" si="61"/>
        <v>77.3892773892774</v>
      </c>
    </row>
    <row r="92" spans="1:19" ht="21.75">
      <c r="A92" s="96"/>
      <c r="B92" s="2" t="s">
        <v>198</v>
      </c>
      <c r="C92" s="4">
        <f t="shared" si="55"/>
        <v>386</v>
      </c>
      <c r="D92" s="43">
        <v>19</v>
      </c>
      <c r="E92" s="43">
        <v>16</v>
      </c>
      <c r="F92" s="43">
        <v>21</v>
      </c>
      <c r="G92" s="43">
        <v>22</v>
      </c>
      <c r="H92" s="43">
        <v>21</v>
      </c>
      <c r="I92" s="43">
        <v>28</v>
      </c>
      <c r="J92" s="43">
        <v>60</v>
      </c>
      <c r="K92" s="43">
        <v>198</v>
      </c>
      <c r="L92" s="4">
        <f t="shared" si="56"/>
        <v>385</v>
      </c>
      <c r="M92" s="5">
        <f t="shared" si="57"/>
        <v>3.1948051948051948</v>
      </c>
      <c r="N92" s="5">
        <f t="shared" si="58"/>
        <v>1.1485616192524315</v>
      </c>
      <c r="O92" s="43">
        <v>1</v>
      </c>
      <c r="P92" s="43">
        <v>0</v>
      </c>
      <c r="Q92" s="5">
        <f t="shared" si="59"/>
        <v>9.090909090909092</v>
      </c>
      <c r="R92" s="5">
        <f t="shared" si="60"/>
        <v>95.06493506493507</v>
      </c>
      <c r="S92" s="5">
        <f t="shared" si="61"/>
        <v>74.28571428571429</v>
      </c>
    </row>
    <row r="93" spans="1:19" ht="21.75">
      <c r="A93" s="96"/>
      <c r="B93" s="2" t="s">
        <v>199</v>
      </c>
      <c r="C93" s="4">
        <f t="shared" si="55"/>
        <v>388</v>
      </c>
      <c r="D93" s="43">
        <v>0</v>
      </c>
      <c r="E93" s="43">
        <v>10</v>
      </c>
      <c r="F93" s="43">
        <v>9</v>
      </c>
      <c r="G93" s="43">
        <v>15</v>
      </c>
      <c r="H93" s="43">
        <v>11</v>
      </c>
      <c r="I93" s="43">
        <v>40</v>
      </c>
      <c r="J93" s="43">
        <v>45</v>
      </c>
      <c r="K93" s="43">
        <v>249</v>
      </c>
      <c r="L93" s="4">
        <f t="shared" si="56"/>
        <v>379</v>
      </c>
      <c r="M93" s="5">
        <f t="shared" si="57"/>
        <v>3.573878627968338</v>
      </c>
      <c r="N93" s="5">
        <f t="shared" si="58"/>
        <v>0.7504288983261316</v>
      </c>
      <c r="O93" s="43">
        <v>9</v>
      </c>
      <c r="P93" s="43">
        <v>0</v>
      </c>
      <c r="Q93" s="5">
        <f t="shared" si="59"/>
        <v>2.638522427440633</v>
      </c>
      <c r="R93" s="5">
        <f t="shared" si="60"/>
        <v>100</v>
      </c>
      <c r="S93" s="5">
        <f t="shared" si="61"/>
        <v>88.12664907651715</v>
      </c>
    </row>
    <row r="94" spans="1:19" ht="21.75">
      <c r="A94" s="96"/>
      <c r="B94" s="2" t="s">
        <v>194</v>
      </c>
      <c r="C94" s="4">
        <f t="shared" si="55"/>
        <v>330</v>
      </c>
      <c r="D94" s="43">
        <v>16</v>
      </c>
      <c r="E94" s="43">
        <v>12</v>
      </c>
      <c r="F94" s="43">
        <v>13</v>
      </c>
      <c r="G94" s="43">
        <v>22</v>
      </c>
      <c r="H94" s="43">
        <v>15</v>
      </c>
      <c r="I94" s="43">
        <v>7</v>
      </c>
      <c r="J94" s="43">
        <v>32</v>
      </c>
      <c r="K94" s="43">
        <v>211</v>
      </c>
      <c r="L94" s="4">
        <f t="shared" si="56"/>
        <v>328</v>
      </c>
      <c r="M94" s="5">
        <f t="shared" si="57"/>
        <v>3.323170731707317</v>
      </c>
      <c r="N94" s="5">
        <f t="shared" si="58"/>
        <v>1.1472978625818278</v>
      </c>
      <c r="O94" s="43">
        <v>2</v>
      </c>
      <c r="P94" s="43">
        <v>0</v>
      </c>
      <c r="Q94" s="5">
        <f t="shared" si="59"/>
        <v>8.536585365853659</v>
      </c>
      <c r="R94" s="5">
        <f t="shared" si="60"/>
        <v>95.1219512195122</v>
      </c>
      <c r="S94" s="5">
        <f t="shared" si="61"/>
        <v>76.21951219512195</v>
      </c>
    </row>
    <row r="95" spans="1:19" ht="21.75">
      <c r="A95" s="96"/>
      <c r="B95" s="2" t="s">
        <v>195</v>
      </c>
      <c r="C95" s="4">
        <f t="shared" si="55"/>
        <v>273</v>
      </c>
      <c r="D95" s="43">
        <v>7</v>
      </c>
      <c r="E95" s="43">
        <v>13</v>
      </c>
      <c r="F95" s="43">
        <v>8</v>
      </c>
      <c r="G95" s="43">
        <v>9</v>
      </c>
      <c r="H95" s="43">
        <v>11</v>
      </c>
      <c r="I95" s="43">
        <v>44</v>
      </c>
      <c r="J95" s="43">
        <v>57</v>
      </c>
      <c r="K95" s="43">
        <v>110</v>
      </c>
      <c r="L95" s="4">
        <f t="shared" si="56"/>
        <v>259</v>
      </c>
      <c r="M95" s="5">
        <f t="shared" si="57"/>
        <v>3.250965250965251</v>
      </c>
      <c r="N95" s="5">
        <f t="shared" si="58"/>
        <v>0.9877380631614773</v>
      </c>
      <c r="O95" s="43">
        <v>14</v>
      </c>
      <c r="P95" s="43">
        <v>0</v>
      </c>
      <c r="Q95" s="5">
        <f t="shared" si="59"/>
        <v>7.722007722007722</v>
      </c>
      <c r="R95" s="5">
        <f t="shared" si="60"/>
        <v>97.29729729729729</v>
      </c>
      <c r="S95" s="5">
        <f t="shared" si="61"/>
        <v>81.46718146718146</v>
      </c>
    </row>
    <row r="96" spans="1:19" ht="21.75">
      <c r="A96" s="97"/>
      <c r="B96" s="2" t="s">
        <v>196</v>
      </c>
      <c r="C96" s="4">
        <f t="shared" si="55"/>
        <v>234</v>
      </c>
      <c r="D96" s="43">
        <v>0</v>
      </c>
      <c r="E96" s="43">
        <v>6</v>
      </c>
      <c r="F96" s="43">
        <v>4</v>
      </c>
      <c r="G96" s="43">
        <v>18</v>
      </c>
      <c r="H96" s="43">
        <v>23</v>
      </c>
      <c r="I96" s="43">
        <v>104</v>
      </c>
      <c r="J96" s="43">
        <v>51</v>
      </c>
      <c r="K96" s="43">
        <v>22</v>
      </c>
      <c r="L96" s="4">
        <f t="shared" si="56"/>
        <v>228</v>
      </c>
      <c r="M96" s="5">
        <f t="shared" si="57"/>
        <v>3</v>
      </c>
      <c r="N96" s="5">
        <f t="shared" si="58"/>
        <v>0.633494900905828</v>
      </c>
      <c r="O96" s="43">
        <v>5</v>
      </c>
      <c r="P96" s="43">
        <v>1</v>
      </c>
      <c r="Q96" s="5">
        <f t="shared" si="59"/>
        <v>2.6315789473684212</v>
      </c>
      <c r="R96" s="5">
        <f t="shared" si="60"/>
        <v>100</v>
      </c>
      <c r="S96" s="5">
        <f t="shared" si="61"/>
        <v>77.63157894736842</v>
      </c>
    </row>
    <row r="97" spans="1:19" ht="21.75">
      <c r="A97" s="84" t="s">
        <v>212</v>
      </c>
      <c r="B97" s="85"/>
      <c r="C97" s="4">
        <f>SUM(C91:C93)</f>
        <v>1203</v>
      </c>
      <c r="D97" s="4">
        <f aca="true" t="shared" si="62" ref="D97:L97">SUM(D91:D93)</f>
        <v>22</v>
      </c>
      <c r="E97" s="4">
        <f t="shared" si="62"/>
        <v>26</v>
      </c>
      <c r="F97" s="4">
        <f t="shared" si="62"/>
        <v>43</v>
      </c>
      <c r="G97" s="4">
        <f t="shared" si="62"/>
        <v>78</v>
      </c>
      <c r="H97" s="4">
        <f t="shared" si="62"/>
        <v>72</v>
      </c>
      <c r="I97" s="4">
        <f t="shared" si="62"/>
        <v>133</v>
      </c>
      <c r="J97" s="4">
        <f t="shared" si="62"/>
        <v>212</v>
      </c>
      <c r="K97" s="4">
        <f t="shared" si="62"/>
        <v>607</v>
      </c>
      <c r="L97" s="4">
        <f t="shared" si="62"/>
        <v>1193</v>
      </c>
      <c r="M97" s="5">
        <f t="shared" si="57"/>
        <v>3.349119865884325</v>
      </c>
      <c r="N97" s="5">
        <f t="shared" si="58"/>
        <v>0.9198115517568429</v>
      </c>
      <c r="O97" s="4">
        <f>SUM(O91:O93)</f>
        <v>10</v>
      </c>
      <c r="P97" s="4">
        <f>SUM(P91:P93)</f>
        <v>0</v>
      </c>
      <c r="Q97" s="5">
        <f t="shared" si="59"/>
        <v>4.0234702430846605</v>
      </c>
      <c r="R97" s="5">
        <f t="shared" si="60"/>
        <v>98.15590947191953</v>
      </c>
      <c r="S97" s="5">
        <f t="shared" si="61"/>
        <v>79.79882648784577</v>
      </c>
    </row>
    <row r="98" spans="1:19" ht="21.75">
      <c r="A98" s="84" t="s">
        <v>213</v>
      </c>
      <c r="B98" s="85"/>
      <c r="C98" s="4">
        <f>SUM(C88:C90,C94:C96)</f>
        <v>1740</v>
      </c>
      <c r="D98" s="4">
        <f aca="true" t="shared" si="63" ref="D98:L98">SUM(D88:D90,D94:D96)</f>
        <v>43</v>
      </c>
      <c r="E98" s="4">
        <f t="shared" si="63"/>
        <v>43</v>
      </c>
      <c r="F98" s="4">
        <f t="shared" si="63"/>
        <v>36</v>
      </c>
      <c r="G98" s="4">
        <f t="shared" si="63"/>
        <v>82</v>
      </c>
      <c r="H98" s="4">
        <f t="shared" si="63"/>
        <v>138</v>
      </c>
      <c r="I98" s="4">
        <f t="shared" si="63"/>
        <v>325</v>
      </c>
      <c r="J98" s="4">
        <f t="shared" si="63"/>
        <v>368</v>
      </c>
      <c r="K98" s="4">
        <f t="shared" si="63"/>
        <v>621</v>
      </c>
      <c r="L98" s="4">
        <f t="shared" si="63"/>
        <v>1656</v>
      </c>
      <c r="M98" s="5">
        <f t="shared" si="57"/>
        <v>3.232487922705314</v>
      </c>
      <c r="N98" s="5">
        <f t="shared" si="58"/>
        <v>0.9128683327015507</v>
      </c>
      <c r="O98" s="4">
        <f>SUM(O88:O90,O94:O96)</f>
        <v>68</v>
      </c>
      <c r="P98" s="4">
        <f>SUM(P88:P90,P94:P96)</f>
        <v>16</v>
      </c>
      <c r="Q98" s="5">
        <f t="shared" si="59"/>
        <v>5.193236714975845</v>
      </c>
      <c r="R98" s="5">
        <f t="shared" si="60"/>
        <v>97.40338164251207</v>
      </c>
      <c r="S98" s="5">
        <f t="shared" si="61"/>
        <v>79.34782608695652</v>
      </c>
    </row>
    <row r="99" spans="1:19" ht="21.75">
      <c r="A99" s="84" t="s">
        <v>214</v>
      </c>
      <c r="B99" s="85"/>
      <c r="C99" s="14">
        <f>SUM(C88:C96)</f>
        <v>2943</v>
      </c>
      <c r="D99" s="14">
        <f aca="true" t="shared" si="64" ref="D99:L99">SUM(D88:D96)</f>
        <v>65</v>
      </c>
      <c r="E99" s="14">
        <f t="shared" si="64"/>
        <v>69</v>
      </c>
      <c r="F99" s="14">
        <f t="shared" si="64"/>
        <v>79</v>
      </c>
      <c r="G99" s="14">
        <f t="shared" si="64"/>
        <v>160</v>
      </c>
      <c r="H99" s="14">
        <f t="shared" si="64"/>
        <v>210</v>
      </c>
      <c r="I99" s="14">
        <f t="shared" si="64"/>
        <v>458</v>
      </c>
      <c r="J99" s="14">
        <f t="shared" si="64"/>
        <v>580</v>
      </c>
      <c r="K99" s="14">
        <f t="shared" si="64"/>
        <v>1228</v>
      </c>
      <c r="L99" s="14">
        <f t="shared" si="64"/>
        <v>2849</v>
      </c>
      <c r="M99" s="5">
        <f t="shared" si="57"/>
        <v>3.2813267813267815</v>
      </c>
      <c r="N99" s="5">
        <f t="shared" si="58"/>
        <v>0.917588095618608</v>
      </c>
      <c r="O99" s="4">
        <f>SUM(O88:O96)</f>
        <v>78</v>
      </c>
      <c r="P99" s="4">
        <f>SUM(P88:P96)</f>
        <v>16</v>
      </c>
      <c r="Q99" s="5">
        <f t="shared" si="59"/>
        <v>4.703404703404703</v>
      </c>
      <c r="R99" s="5">
        <f t="shared" si="60"/>
        <v>97.71849771849772</v>
      </c>
      <c r="S99" s="5">
        <f t="shared" si="61"/>
        <v>79.53667953667954</v>
      </c>
    </row>
    <row r="100" spans="1:19" ht="21.75">
      <c r="A100" s="84" t="s">
        <v>12</v>
      </c>
      <c r="B100" s="85"/>
      <c r="C100" s="5">
        <f>C99*100/$C$99</f>
        <v>100</v>
      </c>
      <c r="D100" s="5">
        <f aca="true" t="shared" si="65" ref="D100:L100">D99*100/$C$99</f>
        <v>2.2086306489976213</v>
      </c>
      <c r="E100" s="5">
        <f t="shared" si="65"/>
        <v>2.344546381243629</v>
      </c>
      <c r="F100" s="5">
        <f t="shared" si="65"/>
        <v>2.6843357118586475</v>
      </c>
      <c r="G100" s="5">
        <f t="shared" si="65"/>
        <v>5.436629289840299</v>
      </c>
      <c r="H100" s="5">
        <f t="shared" si="65"/>
        <v>7.135575942915392</v>
      </c>
      <c r="I100" s="5">
        <f t="shared" si="65"/>
        <v>15.562351342167856</v>
      </c>
      <c r="J100" s="5">
        <f t="shared" si="65"/>
        <v>19.707781175671084</v>
      </c>
      <c r="K100" s="5">
        <f t="shared" si="65"/>
        <v>41.726129799524294</v>
      </c>
      <c r="L100" s="5">
        <f t="shared" si="65"/>
        <v>96.80598029221882</v>
      </c>
      <c r="M100" s="5"/>
      <c r="N100" s="5"/>
      <c r="O100" s="5">
        <f>O99*100/$C$15</f>
        <v>2.4848677922905384</v>
      </c>
      <c r="P100" s="5">
        <f>P99*100/$C$15</f>
        <v>0.5097164702134438</v>
      </c>
      <c r="Q100" s="5">
        <f t="shared" si="59"/>
        <v>4.703404703404703</v>
      </c>
      <c r="R100" s="5">
        <f t="shared" si="60"/>
        <v>97.71849771849773</v>
      </c>
      <c r="S100" s="5">
        <f t="shared" si="61"/>
        <v>79.53667953667954</v>
      </c>
    </row>
    <row r="101" s="21" customFormat="1" ht="21.75"/>
    <row r="102" ht="21.75">
      <c r="D102" s="32" t="s">
        <v>205</v>
      </c>
    </row>
    <row r="103" spans="1:19" ht="29.25" customHeight="1">
      <c r="A103" s="91" t="s">
        <v>192</v>
      </c>
      <c r="B103" s="92" t="s">
        <v>2</v>
      </c>
      <c r="C103" s="65" t="s">
        <v>3</v>
      </c>
      <c r="D103" s="94" t="s">
        <v>4</v>
      </c>
      <c r="E103" s="94"/>
      <c r="F103" s="94"/>
      <c r="G103" s="94"/>
      <c r="H103" s="94"/>
      <c r="I103" s="94"/>
      <c r="J103" s="94"/>
      <c r="K103" s="94"/>
      <c r="L103" s="66" t="s">
        <v>5</v>
      </c>
      <c r="M103" s="70" t="s">
        <v>6</v>
      </c>
      <c r="N103" s="70" t="s">
        <v>7</v>
      </c>
      <c r="O103" s="89" t="s">
        <v>124</v>
      </c>
      <c r="P103" s="90"/>
      <c r="Q103" s="86" t="s">
        <v>193</v>
      </c>
      <c r="R103" s="87"/>
      <c r="S103" s="88"/>
    </row>
    <row r="104" spans="1:19" ht="21.75">
      <c r="A104" s="91"/>
      <c r="B104" s="93"/>
      <c r="C104" s="65"/>
      <c r="D104" s="2">
        <v>0</v>
      </c>
      <c r="E104" s="2">
        <v>1</v>
      </c>
      <c r="F104" s="2">
        <v>1.5</v>
      </c>
      <c r="G104" s="2">
        <v>2</v>
      </c>
      <c r="H104" s="2">
        <v>2.5</v>
      </c>
      <c r="I104" s="2">
        <v>3</v>
      </c>
      <c r="J104" s="2">
        <v>3.5</v>
      </c>
      <c r="K104" s="2">
        <v>4</v>
      </c>
      <c r="L104" s="66"/>
      <c r="M104" s="70"/>
      <c r="N104" s="70"/>
      <c r="O104" s="2" t="s">
        <v>9</v>
      </c>
      <c r="P104" s="2" t="s">
        <v>10</v>
      </c>
      <c r="Q104" s="34" t="s">
        <v>211</v>
      </c>
      <c r="R104" s="34" t="s">
        <v>207</v>
      </c>
      <c r="S104" s="33" t="s">
        <v>208</v>
      </c>
    </row>
    <row r="105" spans="1:19" ht="21.75">
      <c r="A105" s="95">
        <v>1</v>
      </c>
      <c r="B105" s="2" t="s">
        <v>194</v>
      </c>
      <c r="C105" s="4">
        <f>SUM(D105:K105,O105:P105)</f>
        <v>784</v>
      </c>
      <c r="D105" s="4">
        <f>SUM(ชั้นภาค1!D22:D28)</f>
        <v>17</v>
      </c>
      <c r="E105" s="4">
        <f>SUM(ชั้นภาค1!E22:E28)</f>
        <v>22</v>
      </c>
      <c r="F105" s="4">
        <f>SUM(ชั้นภาค1!F22:F28)</f>
        <v>29</v>
      </c>
      <c r="G105" s="4">
        <f>SUM(ชั้นภาค1!G22:G28)</f>
        <v>38</v>
      </c>
      <c r="H105" s="4">
        <f>SUM(ชั้นภาค1!H22:H28)</f>
        <v>53</v>
      </c>
      <c r="I105" s="4">
        <f>SUM(ชั้นภาค1!I22:I28)</f>
        <v>94</v>
      </c>
      <c r="J105" s="4">
        <f>SUM(ชั้นภาค1!J22:J28)</f>
        <v>97</v>
      </c>
      <c r="K105" s="4">
        <f>SUM(ชั้นภาค1!K22:K28)</f>
        <v>423</v>
      </c>
      <c r="L105" s="4">
        <f>SUM(D105:K105)</f>
        <v>773</v>
      </c>
      <c r="M105" s="5">
        <f>(1*E105+1.5*F105+2*G105+2.5*H105+3*I105+3.5*J105+4*K105)/L105</f>
        <v>3.347347994825356</v>
      </c>
      <c r="N105" s="5">
        <f>SQRT((D105*0^2+E105*1^2+F105*1.5^2+G105*2^2+H105*2.5^2+I105*3^2+J105*3.5^2+K105*4^2)/L105-M105^2)</f>
        <v>0.9593868402116369</v>
      </c>
      <c r="O105" s="4">
        <f>SUM(ชั้นภาค1!O22:O28)</f>
        <v>11</v>
      </c>
      <c r="P105" s="4">
        <f>SUM(ชั้นภาค1!P22:P28)</f>
        <v>0</v>
      </c>
      <c r="Q105" s="5">
        <f>(D105+E105)*100/L105</f>
        <v>5.045278137128072</v>
      </c>
      <c r="R105" s="5">
        <f>(E105+F105+G105+H105+I105+J105+K105)*100/L105</f>
        <v>97.80077619663648</v>
      </c>
      <c r="S105" s="5">
        <f>(I105+J105+K105)*100/L105</f>
        <v>79.43078913324709</v>
      </c>
    </row>
    <row r="106" spans="1:19" ht="21.75">
      <c r="A106" s="96"/>
      <c r="B106" s="2" t="s">
        <v>195</v>
      </c>
      <c r="C106" s="4">
        <f aca="true" t="shared" si="66" ref="C106:C113">SUM(D106:K106,O106:P106)</f>
        <v>554</v>
      </c>
      <c r="D106" s="4">
        <f>SUM(ชั้นภาค1!D62:D65)</f>
        <v>30</v>
      </c>
      <c r="E106" s="4">
        <f>SUM(ชั้นภาค1!E62:E65)</f>
        <v>9</v>
      </c>
      <c r="F106" s="4">
        <f>SUM(ชั้นภาค1!F62:F65)</f>
        <v>10</v>
      </c>
      <c r="G106" s="4">
        <f>SUM(ชั้นภาค1!G62:G65)</f>
        <v>37</v>
      </c>
      <c r="H106" s="4">
        <f>SUM(ชั้นภาค1!H62:H65)</f>
        <v>49</v>
      </c>
      <c r="I106" s="4">
        <f>SUM(ชั้นภาค1!I62:I65)</f>
        <v>76</v>
      </c>
      <c r="J106" s="4">
        <f>SUM(ชั้นภาค1!J62:J65)</f>
        <v>79</v>
      </c>
      <c r="K106" s="4">
        <f>SUM(ชั้นภาค1!K62:K65)</f>
        <v>248</v>
      </c>
      <c r="L106" s="4">
        <f aca="true" t="shared" si="67" ref="L106:L113">SUM(D106:K106)</f>
        <v>538</v>
      </c>
      <c r="M106" s="5">
        <f aca="true" t="shared" si="68" ref="M106:M116">(1*E106+1.5*F106+2*G106+2.5*H106+3*I106+3.5*J106+4*K106)/L106</f>
        <v>3.191449814126394</v>
      </c>
      <c r="N106" s="5">
        <f aca="true" t="shared" si="69" ref="N106:N116">SQRT((D106*0^2+E106*1^2+F106*1.5^2+G106*2^2+H106*2.5^2+I106*3^2+J106*3.5^2+K106*4^2)/L106-M106^2)</f>
        <v>1.0784994645640873</v>
      </c>
      <c r="O106" s="4">
        <f>SUM(ชั้นภาค1!O62:O65)</f>
        <v>2</v>
      </c>
      <c r="P106" s="4">
        <f>SUM(ชั้นภาค1!P62:P65)</f>
        <v>14</v>
      </c>
      <c r="Q106" s="5">
        <f aca="true" t="shared" si="70" ref="Q106:Q117">(D106+E106)*100/L106</f>
        <v>7.24907063197026</v>
      </c>
      <c r="R106" s="5">
        <f aca="true" t="shared" si="71" ref="R106:R117">(E106+F106+G106+H106+I106+J106+K106)*100/L106</f>
        <v>94.42379182156134</v>
      </c>
      <c r="S106" s="5">
        <f aca="true" t="shared" si="72" ref="S106:S117">(I106+J106+K106)*100/L106</f>
        <v>74.90706319702602</v>
      </c>
    </row>
    <row r="107" spans="1:19" ht="21.75">
      <c r="A107" s="97"/>
      <c r="B107" s="2" t="s">
        <v>196</v>
      </c>
      <c r="C107" s="4">
        <f t="shared" si="66"/>
        <v>519</v>
      </c>
      <c r="D107" s="4">
        <f>SUM(ชั้นภาค1!D95:D99)</f>
        <v>13</v>
      </c>
      <c r="E107" s="4">
        <f>SUM(ชั้นภาค1!E95:E99)</f>
        <v>12</v>
      </c>
      <c r="F107" s="4">
        <f>SUM(ชั้นภาค1!F95:F99)</f>
        <v>9</v>
      </c>
      <c r="G107" s="4">
        <f>SUM(ชั้นภาค1!G95:G99)</f>
        <v>24</v>
      </c>
      <c r="H107" s="4">
        <f>SUM(ชั้นภาค1!H95:H99)</f>
        <v>23</v>
      </c>
      <c r="I107" s="4">
        <f>SUM(ชั้นภาค1!I95:I99)</f>
        <v>86</v>
      </c>
      <c r="J107" s="4">
        <f>SUM(ชั้นภาค1!J95:J99)</f>
        <v>97</v>
      </c>
      <c r="K107" s="4">
        <f>SUM(ชั้นภาค1!K95:K99)</f>
        <v>252</v>
      </c>
      <c r="L107" s="4">
        <f t="shared" si="67"/>
        <v>516</v>
      </c>
      <c r="M107" s="5">
        <f t="shared" si="68"/>
        <v>3.36531007751938</v>
      </c>
      <c r="N107" s="5">
        <f t="shared" si="69"/>
        <v>0.90475600632641</v>
      </c>
      <c r="O107" s="4">
        <f>SUM(ชั้นภาค1!O95:O99)</f>
        <v>3</v>
      </c>
      <c r="P107" s="4">
        <f>SUM(ชั้นภาค1!P95:P99)</f>
        <v>0</v>
      </c>
      <c r="Q107" s="5">
        <f t="shared" si="70"/>
        <v>4.844961240310077</v>
      </c>
      <c r="R107" s="5">
        <f t="shared" si="71"/>
        <v>97.48062015503876</v>
      </c>
      <c r="S107" s="5">
        <f t="shared" si="72"/>
        <v>84.30232558139535</v>
      </c>
    </row>
    <row r="108" spans="1:19" ht="21.75">
      <c r="A108" s="95">
        <v>2</v>
      </c>
      <c r="B108" s="2" t="s">
        <v>197</v>
      </c>
      <c r="C108" s="4">
        <f t="shared" si="66"/>
        <v>430</v>
      </c>
      <c r="D108" s="43">
        <v>4</v>
      </c>
      <c r="E108" s="43">
        <v>2</v>
      </c>
      <c r="F108" s="43">
        <v>4</v>
      </c>
      <c r="G108" s="43">
        <v>14</v>
      </c>
      <c r="H108" s="43">
        <v>25</v>
      </c>
      <c r="I108" s="43">
        <v>37</v>
      </c>
      <c r="J108" s="43">
        <v>68</v>
      </c>
      <c r="K108" s="43">
        <v>276</v>
      </c>
      <c r="L108" s="4">
        <f t="shared" si="67"/>
        <v>430</v>
      </c>
      <c r="M108" s="5">
        <f t="shared" si="68"/>
        <v>3.608139534883721</v>
      </c>
      <c r="N108" s="5">
        <f t="shared" si="69"/>
        <v>0.6941977327519318</v>
      </c>
      <c r="O108" s="43">
        <v>0</v>
      </c>
      <c r="P108" s="43">
        <v>0</v>
      </c>
      <c r="Q108" s="5">
        <f t="shared" si="70"/>
        <v>1.3953488372093024</v>
      </c>
      <c r="R108" s="5">
        <f t="shared" si="71"/>
        <v>99.06976744186046</v>
      </c>
      <c r="S108" s="5">
        <f t="shared" si="72"/>
        <v>88.6046511627907</v>
      </c>
    </row>
    <row r="109" spans="1:19" ht="21.75">
      <c r="A109" s="96"/>
      <c r="B109" s="2" t="s">
        <v>198</v>
      </c>
      <c r="C109" s="4">
        <f t="shared" si="66"/>
        <v>385</v>
      </c>
      <c r="D109" s="43">
        <v>7</v>
      </c>
      <c r="E109" s="43">
        <v>5</v>
      </c>
      <c r="F109" s="43">
        <v>5</v>
      </c>
      <c r="G109" s="43">
        <v>15</v>
      </c>
      <c r="H109" s="43">
        <v>13</v>
      </c>
      <c r="I109" s="43">
        <v>27</v>
      </c>
      <c r="J109" s="43">
        <v>50</v>
      </c>
      <c r="K109" s="43">
        <v>263</v>
      </c>
      <c r="L109" s="4">
        <f t="shared" si="67"/>
        <v>385</v>
      </c>
      <c r="M109" s="5">
        <f t="shared" si="68"/>
        <v>3.5922077922077924</v>
      </c>
      <c r="N109" s="5">
        <f t="shared" si="69"/>
        <v>0.810606031707499</v>
      </c>
      <c r="O109" s="43">
        <v>0</v>
      </c>
      <c r="P109" s="43">
        <v>0</v>
      </c>
      <c r="Q109" s="5">
        <f t="shared" si="70"/>
        <v>3.116883116883117</v>
      </c>
      <c r="R109" s="5">
        <f t="shared" si="71"/>
        <v>98.18181818181819</v>
      </c>
      <c r="S109" s="5">
        <f t="shared" si="72"/>
        <v>88.31168831168831</v>
      </c>
    </row>
    <row r="110" spans="1:19" ht="21.75">
      <c r="A110" s="96"/>
      <c r="B110" s="2" t="s">
        <v>199</v>
      </c>
      <c r="C110" s="4">
        <f t="shared" si="66"/>
        <v>381</v>
      </c>
      <c r="D110" s="43">
        <v>6</v>
      </c>
      <c r="E110" s="43">
        <v>5</v>
      </c>
      <c r="F110" s="43">
        <v>8</v>
      </c>
      <c r="G110" s="43">
        <v>23</v>
      </c>
      <c r="H110" s="43">
        <v>31</v>
      </c>
      <c r="I110" s="43">
        <v>29</v>
      </c>
      <c r="J110" s="43">
        <v>69</v>
      </c>
      <c r="K110" s="43">
        <v>206</v>
      </c>
      <c r="L110" s="4">
        <f t="shared" si="67"/>
        <v>377</v>
      </c>
      <c r="M110" s="5">
        <f t="shared" si="68"/>
        <v>3.429708222811671</v>
      </c>
      <c r="N110" s="5">
        <f t="shared" si="69"/>
        <v>0.8562258618712477</v>
      </c>
      <c r="O110" s="43">
        <v>4</v>
      </c>
      <c r="P110" s="43">
        <v>0</v>
      </c>
      <c r="Q110" s="5">
        <f t="shared" si="70"/>
        <v>2.9177718832891246</v>
      </c>
      <c r="R110" s="5">
        <f t="shared" si="71"/>
        <v>98.40848806366047</v>
      </c>
      <c r="S110" s="5">
        <f t="shared" si="72"/>
        <v>80.63660477453581</v>
      </c>
    </row>
    <row r="111" spans="1:19" ht="21.75">
      <c r="A111" s="96"/>
      <c r="B111" s="2" t="s">
        <v>194</v>
      </c>
      <c r="C111" s="4">
        <f t="shared" si="66"/>
        <v>342</v>
      </c>
      <c r="D111" s="43">
        <v>1</v>
      </c>
      <c r="E111" s="43">
        <v>7</v>
      </c>
      <c r="F111" s="43">
        <v>8</v>
      </c>
      <c r="G111" s="43">
        <v>17</v>
      </c>
      <c r="H111" s="43">
        <v>19</v>
      </c>
      <c r="I111" s="43">
        <v>32</v>
      </c>
      <c r="J111" s="43">
        <v>38</v>
      </c>
      <c r="K111" s="43">
        <v>217</v>
      </c>
      <c r="L111" s="4">
        <f t="shared" si="67"/>
        <v>339</v>
      </c>
      <c r="M111" s="5">
        <f t="shared" si="68"/>
        <v>3.532448377581121</v>
      </c>
      <c r="N111" s="5">
        <f t="shared" si="69"/>
        <v>0.7816914340534811</v>
      </c>
      <c r="O111" s="43">
        <v>3</v>
      </c>
      <c r="P111" s="43">
        <v>0</v>
      </c>
      <c r="Q111" s="5">
        <f t="shared" si="70"/>
        <v>2.359882005899705</v>
      </c>
      <c r="R111" s="5">
        <f t="shared" si="71"/>
        <v>99.70501474926253</v>
      </c>
      <c r="S111" s="5">
        <f t="shared" si="72"/>
        <v>84.66076696165192</v>
      </c>
    </row>
    <row r="112" spans="1:19" ht="21.75">
      <c r="A112" s="96"/>
      <c r="B112" s="2" t="s">
        <v>195</v>
      </c>
      <c r="C112" s="4">
        <f t="shared" si="66"/>
        <v>273</v>
      </c>
      <c r="D112" s="43">
        <v>13</v>
      </c>
      <c r="E112" s="43">
        <v>1</v>
      </c>
      <c r="F112" s="43">
        <v>1</v>
      </c>
      <c r="G112" s="43">
        <v>5</v>
      </c>
      <c r="H112" s="43">
        <v>8</v>
      </c>
      <c r="I112" s="43">
        <v>16</v>
      </c>
      <c r="J112" s="43">
        <v>11</v>
      </c>
      <c r="K112" s="43">
        <v>209</v>
      </c>
      <c r="L112" s="4">
        <f t="shared" si="67"/>
        <v>264</v>
      </c>
      <c r="M112" s="5">
        <f t="shared" si="68"/>
        <v>3.617424242424242</v>
      </c>
      <c r="N112" s="5">
        <f t="shared" si="69"/>
        <v>0.9561599501764325</v>
      </c>
      <c r="O112" s="43">
        <v>9</v>
      </c>
      <c r="P112" s="43">
        <v>0</v>
      </c>
      <c r="Q112" s="5">
        <f t="shared" si="70"/>
        <v>5.303030303030303</v>
      </c>
      <c r="R112" s="5">
        <f t="shared" si="71"/>
        <v>95.07575757575758</v>
      </c>
      <c r="S112" s="5">
        <f t="shared" si="72"/>
        <v>89.39393939393939</v>
      </c>
    </row>
    <row r="113" spans="1:19" ht="21.75">
      <c r="A113" s="97"/>
      <c r="B113" s="2" t="s">
        <v>196</v>
      </c>
      <c r="C113" s="4">
        <f t="shared" si="66"/>
        <v>234</v>
      </c>
      <c r="D113" s="43">
        <v>6</v>
      </c>
      <c r="E113" s="43">
        <v>1</v>
      </c>
      <c r="F113" s="43">
        <v>2</v>
      </c>
      <c r="G113" s="43">
        <v>5</v>
      </c>
      <c r="H113" s="43">
        <v>1</v>
      </c>
      <c r="I113" s="43">
        <v>12</v>
      </c>
      <c r="J113" s="43">
        <v>9</v>
      </c>
      <c r="K113" s="43">
        <v>198</v>
      </c>
      <c r="L113" s="4">
        <f t="shared" si="67"/>
        <v>234</v>
      </c>
      <c r="M113" s="5">
        <f t="shared" si="68"/>
        <v>3.7435897435897436</v>
      </c>
      <c r="N113" s="5">
        <f t="shared" si="69"/>
        <v>0.7696580010155706</v>
      </c>
      <c r="O113" s="43">
        <v>0</v>
      </c>
      <c r="P113" s="43">
        <v>0</v>
      </c>
      <c r="Q113" s="5">
        <f t="shared" si="70"/>
        <v>2.9914529914529915</v>
      </c>
      <c r="R113" s="5">
        <f t="shared" si="71"/>
        <v>97.43589743589743</v>
      </c>
      <c r="S113" s="5">
        <f t="shared" si="72"/>
        <v>93.58974358974359</v>
      </c>
    </row>
    <row r="114" spans="1:19" ht="21.75">
      <c r="A114" s="84" t="s">
        <v>212</v>
      </c>
      <c r="B114" s="85"/>
      <c r="C114" s="4">
        <f>SUM(C108:C110)</f>
        <v>1196</v>
      </c>
      <c r="D114" s="4">
        <f aca="true" t="shared" si="73" ref="D114:L114">SUM(D108:D110)</f>
        <v>17</v>
      </c>
      <c r="E114" s="4">
        <f t="shared" si="73"/>
        <v>12</v>
      </c>
      <c r="F114" s="4">
        <f t="shared" si="73"/>
        <v>17</v>
      </c>
      <c r="G114" s="4">
        <f t="shared" si="73"/>
        <v>52</v>
      </c>
      <c r="H114" s="4">
        <f t="shared" si="73"/>
        <v>69</v>
      </c>
      <c r="I114" s="4">
        <f t="shared" si="73"/>
        <v>93</v>
      </c>
      <c r="J114" s="4">
        <f t="shared" si="73"/>
        <v>187</v>
      </c>
      <c r="K114" s="4">
        <f t="shared" si="73"/>
        <v>745</v>
      </c>
      <c r="L114" s="4">
        <f t="shared" si="73"/>
        <v>1192</v>
      </c>
      <c r="M114" s="5">
        <f t="shared" si="68"/>
        <v>3.546560402684564</v>
      </c>
      <c r="N114" s="5">
        <f t="shared" si="69"/>
        <v>0.7901267301561314</v>
      </c>
      <c r="O114" s="4">
        <f>SUM(O108:O110)</f>
        <v>4</v>
      </c>
      <c r="P114" s="4">
        <f>SUM(P108:P110)</f>
        <v>0</v>
      </c>
      <c r="Q114" s="5">
        <f t="shared" si="70"/>
        <v>2.4328859060402683</v>
      </c>
      <c r="R114" s="5">
        <f t="shared" si="71"/>
        <v>98.5738255033557</v>
      </c>
      <c r="S114" s="5">
        <f t="shared" si="72"/>
        <v>85.98993288590604</v>
      </c>
    </row>
    <row r="115" spans="1:19" ht="21.75">
      <c r="A115" s="84" t="s">
        <v>213</v>
      </c>
      <c r="B115" s="85"/>
      <c r="C115" s="4">
        <f>SUM(C105:C107,C111:C113)</f>
        <v>2706</v>
      </c>
      <c r="D115" s="4">
        <f aca="true" t="shared" si="74" ref="D115:L115">SUM(D105:D107,D111:D113)</f>
        <v>80</v>
      </c>
      <c r="E115" s="4">
        <f t="shared" si="74"/>
        <v>52</v>
      </c>
      <c r="F115" s="4">
        <f t="shared" si="74"/>
        <v>59</v>
      </c>
      <c r="G115" s="4">
        <f t="shared" si="74"/>
        <v>126</v>
      </c>
      <c r="H115" s="4">
        <f t="shared" si="74"/>
        <v>153</v>
      </c>
      <c r="I115" s="4">
        <f t="shared" si="74"/>
        <v>316</v>
      </c>
      <c r="J115" s="4">
        <f t="shared" si="74"/>
        <v>331</v>
      </c>
      <c r="K115" s="4">
        <f t="shared" si="74"/>
        <v>1547</v>
      </c>
      <c r="L115" s="4">
        <f t="shared" si="74"/>
        <v>2664</v>
      </c>
      <c r="M115" s="5">
        <f t="shared" si="68"/>
        <v>3.404466966966967</v>
      </c>
      <c r="N115" s="5">
        <f t="shared" si="69"/>
        <v>0.9528952332158006</v>
      </c>
      <c r="O115" s="4">
        <f>SUM(O105:O107,O111:O113)</f>
        <v>28</v>
      </c>
      <c r="P115" s="4">
        <f>SUM(P105:P107,P111:P113)</f>
        <v>14</v>
      </c>
      <c r="Q115" s="5">
        <f t="shared" si="70"/>
        <v>4.954954954954955</v>
      </c>
      <c r="R115" s="5">
        <f t="shared" si="71"/>
        <v>96.996996996997</v>
      </c>
      <c r="S115" s="5">
        <f t="shared" si="72"/>
        <v>82.35735735735736</v>
      </c>
    </row>
    <row r="116" spans="1:19" ht="21.75">
      <c r="A116" s="84" t="s">
        <v>214</v>
      </c>
      <c r="B116" s="85"/>
      <c r="C116" s="14">
        <f>SUM(C105:C113)</f>
        <v>3902</v>
      </c>
      <c r="D116" s="14">
        <f aca="true" t="shared" si="75" ref="D116:L116">SUM(D105:D113)</f>
        <v>97</v>
      </c>
      <c r="E116" s="14">
        <f t="shared" si="75"/>
        <v>64</v>
      </c>
      <c r="F116" s="14">
        <f t="shared" si="75"/>
        <v>76</v>
      </c>
      <c r="G116" s="14">
        <f t="shared" si="75"/>
        <v>178</v>
      </c>
      <c r="H116" s="14">
        <f t="shared" si="75"/>
        <v>222</v>
      </c>
      <c r="I116" s="14">
        <f t="shared" si="75"/>
        <v>409</v>
      </c>
      <c r="J116" s="14">
        <f t="shared" si="75"/>
        <v>518</v>
      </c>
      <c r="K116" s="14">
        <f t="shared" si="75"/>
        <v>2292</v>
      </c>
      <c r="L116" s="14">
        <f t="shared" si="75"/>
        <v>3856</v>
      </c>
      <c r="M116" s="5">
        <f t="shared" si="68"/>
        <v>3.4483921161825726</v>
      </c>
      <c r="N116" s="5">
        <f t="shared" si="69"/>
        <v>0.9080852294824726</v>
      </c>
      <c r="O116" s="4">
        <f>SUM(O105:O113)</f>
        <v>32</v>
      </c>
      <c r="P116" s="4">
        <f>SUM(P105:P113)</f>
        <v>14</v>
      </c>
      <c r="Q116" s="5">
        <f t="shared" si="70"/>
        <v>4.175311203319502</v>
      </c>
      <c r="R116" s="5">
        <f t="shared" si="71"/>
        <v>97.4844398340249</v>
      </c>
      <c r="S116" s="5">
        <f t="shared" si="72"/>
        <v>83.48029045643153</v>
      </c>
    </row>
    <row r="117" spans="1:19" ht="21.75">
      <c r="A117" s="84" t="s">
        <v>12</v>
      </c>
      <c r="B117" s="85"/>
      <c r="C117" s="5">
        <f>C116*100/$C$116</f>
        <v>100</v>
      </c>
      <c r="D117" s="5">
        <f aca="true" t="shared" si="76" ref="D117:L117">D116*100/$C$116</f>
        <v>2.485904664274731</v>
      </c>
      <c r="E117" s="5">
        <f t="shared" si="76"/>
        <v>1.6401845207585855</v>
      </c>
      <c r="F117" s="5">
        <f t="shared" si="76"/>
        <v>1.94771911840082</v>
      </c>
      <c r="G117" s="5">
        <f t="shared" si="76"/>
        <v>4.561763198359816</v>
      </c>
      <c r="H117" s="5">
        <f t="shared" si="76"/>
        <v>5.689390056381343</v>
      </c>
      <c r="I117" s="5">
        <f t="shared" si="76"/>
        <v>10.481804202972835</v>
      </c>
      <c r="J117" s="5">
        <f t="shared" si="76"/>
        <v>13.2752434648898</v>
      </c>
      <c r="K117" s="5">
        <f t="shared" si="76"/>
        <v>58.73910814966684</v>
      </c>
      <c r="L117" s="5">
        <f t="shared" si="76"/>
        <v>98.82111737570477</v>
      </c>
      <c r="M117" s="5"/>
      <c r="N117" s="5"/>
      <c r="O117" s="5">
        <f>O116*100/$C$15</f>
        <v>1.0194329404268876</v>
      </c>
      <c r="P117" s="5">
        <f>P116*100/$C$15</f>
        <v>0.4460019114367633</v>
      </c>
      <c r="Q117" s="5">
        <f t="shared" si="70"/>
        <v>4.1753112033195015</v>
      </c>
      <c r="R117" s="5">
        <f t="shared" si="71"/>
        <v>97.4844398340249</v>
      </c>
      <c r="S117" s="5">
        <f t="shared" si="72"/>
        <v>83.48029045643155</v>
      </c>
    </row>
    <row r="119" ht="21.75">
      <c r="D119" s="32" t="s">
        <v>510</v>
      </c>
    </row>
    <row r="120" spans="1:19" ht="29.25" customHeight="1">
      <c r="A120" s="91" t="s">
        <v>192</v>
      </c>
      <c r="B120" s="92" t="s">
        <v>2</v>
      </c>
      <c r="C120" s="65" t="s">
        <v>3</v>
      </c>
      <c r="D120" s="94" t="s">
        <v>4</v>
      </c>
      <c r="E120" s="94"/>
      <c r="F120" s="94"/>
      <c r="G120" s="94"/>
      <c r="H120" s="94"/>
      <c r="I120" s="94"/>
      <c r="J120" s="94"/>
      <c r="K120" s="94"/>
      <c r="L120" s="66" t="s">
        <v>5</v>
      </c>
      <c r="M120" s="70" t="s">
        <v>6</v>
      </c>
      <c r="N120" s="70" t="s">
        <v>7</v>
      </c>
      <c r="O120" s="89" t="s">
        <v>124</v>
      </c>
      <c r="P120" s="90"/>
      <c r="Q120" s="86" t="s">
        <v>193</v>
      </c>
      <c r="R120" s="87"/>
      <c r="S120" s="88"/>
    </row>
    <row r="121" spans="1:19" ht="21.75">
      <c r="A121" s="91"/>
      <c r="B121" s="93"/>
      <c r="C121" s="65"/>
      <c r="D121" s="2">
        <v>0</v>
      </c>
      <c r="E121" s="2">
        <v>1</v>
      </c>
      <c r="F121" s="2">
        <v>1.5</v>
      </c>
      <c r="G121" s="2">
        <v>2</v>
      </c>
      <c r="H121" s="2">
        <v>2.5</v>
      </c>
      <c r="I121" s="2">
        <v>3</v>
      </c>
      <c r="J121" s="2">
        <v>3.5</v>
      </c>
      <c r="K121" s="2">
        <v>4</v>
      </c>
      <c r="L121" s="66"/>
      <c r="M121" s="70"/>
      <c r="N121" s="70"/>
      <c r="O121" s="2" t="s">
        <v>9</v>
      </c>
      <c r="P121" s="2" t="s">
        <v>10</v>
      </c>
      <c r="Q121" s="34" t="s">
        <v>211</v>
      </c>
      <c r="R121" s="34" t="s">
        <v>207</v>
      </c>
      <c r="S121" s="33" t="s">
        <v>208</v>
      </c>
    </row>
    <row r="122" spans="1:19" ht="21.75">
      <c r="A122" s="95">
        <v>1</v>
      </c>
      <c r="B122" s="2" t="s">
        <v>194</v>
      </c>
      <c r="C122" s="4">
        <f>SUM(D122:K122,O122:P122)</f>
        <v>358</v>
      </c>
      <c r="D122" s="2">
        <v>4</v>
      </c>
      <c r="E122" s="2">
        <v>11</v>
      </c>
      <c r="F122" s="2">
        <v>21</v>
      </c>
      <c r="G122" s="2">
        <v>27</v>
      </c>
      <c r="H122" s="2">
        <v>41</v>
      </c>
      <c r="I122" s="2">
        <v>61</v>
      </c>
      <c r="J122" s="2">
        <v>75</v>
      </c>
      <c r="K122" s="2">
        <v>118</v>
      </c>
      <c r="L122" s="4">
        <f>SUM(D122:K122)</f>
        <v>358</v>
      </c>
      <c r="M122" s="5">
        <f>(1*E122+1.5*F122+2*G122+2.5*H122+3*I122+3.5*J122+4*K122)/L122</f>
        <v>3.118715083798883</v>
      </c>
      <c r="N122" s="5">
        <f>SQRT((D122*0^2+E122*1^2+F122*1.5^2+G122*2^2+H122*2.5^2+I122*3^2+J122*3.5^2+K122*4^2)/L122-M122^2)</f>
        <v>0.9096082540335687</v>
      </c>
      <c r="O122" s="2">
        <v>0</v>
      </c>
      <c r="P122" s="2">
        <v>0</v>
      </c>
      <c r="Q122" s="5">
        <f>(D122+E122)*100/L122</f>
        <v>4.189944134078212</v>
      </c>
      <c r="R122" s="5">
        <f>(E122+F122+G122+H122+I122+J122+K122)*100/L122</f>
        <v>98.88268156424581</v>
      </c>
      <c r="S122" s="5">
        <f>(I122+J122+K122)*100/L122</f>
        <v>70.94972067039106</v>
      </c>
    </row>
    <row r="123" spans="1:19" ht="21.75">
      <c r="A123" s="96"/>
      <c r="B123" s="2" t="s">
        <v>195</v>
      </c>
      <c r="C123" s="4">
        <f aca="true" t="shared" si="77" ref="C123:C130">SUM(D123:K123,O123:P123)</f>
        <v>275</v>
      </c>
      <c r="D123" s="2">
        <v>21</v>
      </c>
      <c r="E123" s="2">
        <v>9</v>
      </c>
      <c r="F123" s="2">
        <v>6</v>
      </c>
      <c r="G123" s="2">
        <v>33</v>
      </c>
      <c r="H123" s="2">
        <v>40</v>
      </c>
      <c r="I123" s="2">
        <v>68</v>
      </c>
      <c r="J123" s="2">
        <v>48</v>
      </c>
      <c r="K123" s="2">
        <v>34</v>
      </c>
      <c r="L123" s="4">
        <f aca="true" t="shared" si="78" ref="L123:L130">SUM(D123:K123)</f>
        <v>259</v>
      </c>
      <c r="M123" s="5">
        <f aca="true" t="shared" si="79" ref="M123:M133">(1*E123+1.5*F123+2*G123+2.5*H123+3*I123+3.5*J123+4*K123)/L123</f>
        <v>2.671814671814672</v>
      </c>
      <c r="N123" s="5">
        <f aca="true" t="shared" si="80" ref="N123:N133">SQRT((D123*0^2+E123*1^2+F123*1.5^2+G123*2^2+H123*2.5^2+I123*3^2+J123*3.5^2+K123*4^2)/L123-M123^2)</f>
        <v>1.0755338929306941</v>
      </c>
      <c r="O123" s="2">
        <v>2</v>
      </c>
      <c r="P123" s="2">
        <v>14</v>
      </c>
      <c r="Q123" s="5">
        <f aca="true" t="shared" si="81" ref="Q123:Q134">(D123+E123)*100/L123</f>
        <v>11.583011583011583</v>
      </c>
      <c r="R123" s="5">
        <f aca="true" t="shared" si="82" ref="R123:R134">(E123+F123+G123+H123+I123+J123+K123)*100/L123</f>
        <v>91.89189189189189</v>
      </c>
      <c r="S123" s="5">
        <f aca="true" t="shared" si="83" ref="S123:S134">(I123+J123+K123)*100/L123</f>
        <v>57.915057915057915</v>
      </c>
    </row>
    <row r="124" spans="1:19" ht="21.75">
      <c r="A124" s="97"/>
      <c r="B124" s="2" t="s">
        <v>196</v>
      </c>
      <c r="C124" s="4">
        <f t="shared" si="77"/>
        <v>237</v>
      </c>
      <c r="D124" s="2">
        <v>0</v>
      </c>
      <c r="E124" s="2">
        <v>0</v>
      </c>
      <c r="F124" s="2">
        <v>2</v>
      </c>
      <c r="G124" s="2">
        <v>3</v>
      </c>
      <c r="H124" s="2">
        <v>11</v>
      </c>
      <c r="I124" s="2">
        <v>50</v>
      </c>
      <c r="J124" s="2">
        <v>66</v>
      </c>
      <c r="K124" s="2">
        <v>105</v>
      </c>
      <c r="L124" s="4">
        <f t="shared" si="78"/>
        <v>237</v>
      </c>
      <c r="M124" s="5">
        <f t="shared" si="79"/>
        <v>3.5337552742616034</v>
      </c>
      <c r="N124" s="5">
        <f t="shared" si="80"/>
        <v>0.5205885901493622</v>
      </c>
      <c r="O124" s="2">
        <v>0</v>
      </c>
      <c r="P124" s="2">
        <v>0</v>
      </c>
      <c r="Q124" s="5">
        <f t="shared" si="81"/>
        <v>0</v>
      </c>
      <c r="R124" s="5">
        <f t="shared" si="82"/>
        <v>100</v>
      </c>
      <c r="S124" s="5">
        <f t="shared" si="83"/>
        <v>93.24894514767932</v>
      </c>
    </row>
    <row r="125" spans="1:19" ht="21.75">
      <c r="A125" s="95">
        <v>2</v>
      </c>
      <c r="B125" s="2" t="s">
        <v>197</v>
      </c>
      <c r="C125" s="4">
        <f t="shared" si="77"/>
        <v>434</v>
      </c>
      <c r="D125" s="43">
        <v>38</v>
      </c>
      <c r="E125" s="43">
        <v>12</v>
      </c>
      <c r="F125" s="43">
        <v>22</v>
      </c>
      <c r="G125" s="43">
        <v>31</v>
      </c>
      <c r="H125" s="43">
        <v>44</v>
      </c>
      <c r="I125" s="43">
        <v>65</v>
      </c>
      <c r="J125" s="43">
        <v>79</v>
      </c>
      <c r="K125" s="43">
        <v>143</v>
      </c>
      <c r="L125" s="4">
        <f t="shared" si="78"/>
        <v>434</v>
      </c>
      <c r="M125" s="5">
        <f t="shared" si="79"/>
        <v>2.904377880184332</v>
      </c>
      <c r="N125" s="5">
        <f t="shared" si="80"/>
        <v>1.2146206876264927</v>
      </c>
      <c r="O125" s="43">
        <v>0</v>
      </c>
      <c r="P125" s="43">
        <v>0</v>
      </c>
      <c r="Q125" s="5">
        <f t="shared" si="81"/>
        <v>11.52073732718894</v>
      </c>
      <c r="R125" s="5">
        <f t="shared" si="82"/>
        <v>91.2442396313364</v>
      </c>
      <c r="S125" s="5">
        <f t="shared" si="83"/>
        <v>66.12903225806451</v>
      </c>
    </row>
    <row r="126" spans="1:19" ht="21.75">
      <c r="A126" s="96"/>
      <c r="B126" s="2" t="s">
        <v>198</v>
      </c>
      <c r="C126" s="4">
        <f t="shared" si="77"/>
        <v>392</v>
      </c>
      <c r="D126" s="43">
        <v>10</v>
      </c>
      <c r="E126" s="43">
        <v>10</v>
      </c>
      <c r="F126" s="43">
        <v>15</v>
      </c>
      <c r="G126" s="43">
        <v>30</v>
      </c>
      <c r="H126" s="43">
        <v>23</v>
      </c>
      <c r="I126" s="43">
        <v>62</v>
      </c>
      <c r="J126" s="43">
        <v>88</v>
      </c>
      <c r="K126" s="43">
        <v>151</v>
      </c>
      <c r="L126" s="4">
        <f t="shared" si="78"/>
        <v>389</v>
      </c>
      <c r="M126" s="5">
        <f t="shared" si="79"/>
        <v>3.2082262210796917</v>
      </c>
      <c r="N126" s="5">
        <f t="shared" si="80"/>
        <v>0.9561513417930815</v>
      </c>
      <c r="O126" s="43">
        <v>1</v>
      </c>
      <c r="P126" s="43">
        <v>2</v>
      </c>
      <c r="Q126" s="5">
        <f t="shared" si="81"/>
        <v>5.141388174807198</v>
      </c>
      <c r="R126" s="5">
        <f t="shared" si="82"/>
        <v>97.4293059125964</v>
      </c>
      <c r="S126" s="5">
        <f t="shared" si="83"/>
        <v>77.37789203084833</v>
      </c>
    </row>
    <row r="127" spans="1:19" ht="21.75">
      <c r="A127" s="96"/>
      <c r="B127" s="2" t="s">
        <v>199</v>
      </c>
      <c r="C127" s="4">
        <f t="shared" si="77"/>
        <v>401</v>
      </c>
      <c r="D127" s="43">
        <v>32</v>
      </c>
      <c r="E127" s="43">
        <v>11</v>
      </c>
      <c r="F127" s="43">
        <v>8</v>
      </c>
      <c r="G127" s="43">
        <v>21</v>
      </c>
      <c r="H127" s="43">
        <v>19</v>
      </c>
      <c r="I127" s="43">
        <v>44</v>
      </c>
      <c r="J127" s="43">
        <v>60</v>
      </c>
      <c r="K127" s="43">
        <v>206</v>
      </c>
      <c r="L127" s="4">
        <f t="shared" si="78"/>
        <v>401</v>
      </c>
      <c r="M127" s="5">
        <f t="shared" si="79"/>
        <v>3.188279301745636</v>
      </c>
      <c r="N127" s="5">
        <f t="shared" si="80"/>
        <v>1.2052823395373011</v>
      </c>
      <c r="O127" s="43">
        <v>0</v>
      </c>
      <c r="P127" s="43">
        <v>0</v>
      </c>
      <c r="Q127" s="5">
        <f t="shared" si="81"/>
        <v>10.723192019950124</v>
      </c>
      <c r="R127" s="5">
        <f t="shared" si="82"/>
        <v>92.01995012468828</v>
      </c>
      <c r="S127" s="5">
        <f t="shared" si="83"/>
        <v>77.3067331670823</v>
      </c>
    </row>
    <row r="128" spans="1:19" ht="21.75">
      <c r="A128" s="96"/>
      <c r="B128" s="2" t="s">
        <v>194</v>
      </c>
      <c r="C128" s="4">
        <f t="shared" si="77"/>
        <v>352</v>
      </c>
      <c r="D128" s="43">
        <v>10</v>
      </c>
      <c r="E128" s="43">
        <v>0</v>
      </c>
      <c r="F128" s="43">
        <v>0</v>
      </c>
      <c r="G128" s="43">
        <v>0</v>
      </c>
      <c r="H128" s="43">
        <v>22</v>
      </c>
      <c r="I128" s="43">
        <v>36</v>
      </c>
      <c r="J128" s="43">
        <v>30</v>
      </c>
      <c r="K128" s="43">
        <v>254</v>
      </c>
      <c r="L128" s="4">
        <f t="shared" si="78"/>
        <v>352</v>
      </c>
      <c r="M128" s="5">
        <f t="shared" si="79"/>
        <v>3.647727272727273</v>
      </c>
      <c r="N128" s="5">
        <f t="shared" si="80"/>
        <v>0.7711380716965234</v>
      </c>
      <c r="O128" s="43">
        <v>0</v>
      </c>
      <c r="P128" s="43">
        <v>0</v>
      </c>
      <c r="Q128" s="5">
        <f t="shared" si="81"/>
        <v>2.840909090909091</v>
      </c>
      <c r="R128" s="5">
        <f t="shared" si="82"/>
        <v>97.1590909090909</v>
      </c>
      <c r="S128" s="5">
        <f t="shared" si="83"/>
        <v>90.9090909090909</v>
      </c>
    </row>
    <row r="129" spans="1:19" ht="21.75">
      <c r="A129" s="96"/>
      <c r="B129" s="2" t="s">
        <v>195</v>
      </c>
      <c r="C129" s="4">
        <f t="shared" si="77"/>
        <v>274</v>
      </c>
      <c r="D129" s="43">
        <v>6</v>
      </c>
      <c r="E129" s="43">
        <v>4</v>
      </c>
      <c r="F129" s="43">
        <v>13</v>
      </c>
      <c r="G129" s="43">
        <v>15</v>
      </c>
      <c r="H129" s="43">
        <v>15</v>
      </c>
      <c r="I129" s="43">
        <v>30</v>
      </c>
      <c r="J129" s="43">
        <v>24</v>
      </c>
      <c r="K129" s="43">
        <v>142</v>
      </c>
      <c r="L129" s="4">
        <f t="shared" si="78"/>
        <v>249</v>
      </c>
      <c r="M129" s="5">
        <f t="shared" si="79"/>
        <v>3.3453815261044175</v>
      </c>
      <c r="N129" s="5">
        <f t="shared" si="80"/>
        <v>0.9741584541517168</v>
      </c>
      <c r="O129" s="43">
        <v>0</v>
      </c>
      <c r="P129" s="43">
        <v>25</v>
      </c>
      <c r="Q129" s="5">
        <f t="shared" si="81"/>
        <v>4.016064257028113</v>
      </c>
      <c r="R129" s="5">
        <f t="shared" si="82"/>
        <v>97.59036144578313</v>
      </c>
      <c r="S129" s="5">
        <f t="shared" si="83"/>
        <v>78.714859437751</v>
      </c>
    </row>
    <row r="130" spans="1:19" ht="21.75">
      <c r="A130" s="97"/>
      <c r="B130" s="2" t="s">
        <v>196</v>
      </c>
      <c r="C130" s="4">
        <f t="shared" si="77"/>
        <v>237</v>
      </c>
      <c r="D130" s="43">
        <v>0</v>
      </c>
      <c r="E130" s="43">
        <v>7</v>
      </c>
      <c r="F130" s="43">
        <v>6</v>
      </c>
      <c r="G130" s="43">
        <v>12</v>
      </c>
      <c r="H130" s="43">
        <v>18</v>
      </c>
      <c r="I130" s="43">
        <v>49</v>
      </c>
      <c r="J130" s="43">
        <v>55</v>
      </c>
      <c r="K130" s="43">
        <v>82</v>
      </c>
      <c r="L130" s="4">
        <f t="shared" si="78"/>
        <v>229</v>
      </c>
      <c r="M130" s="5">
        <f t="shared" si="79"/>
        <v>3.2860262008733625</v>
      </c>
      <c r="N130" s="5">
        <f t="shared" si="80"/>
        <v>0.7678452919218913</v>
      </c>
      <c r="O130" s="43">
        <v>3</v>
      </c>
      <c r="P130" s="43">
        <v>5</v>
      </c>
      <c r="Q130" s="5">
        <f t="shared" si="81"/>
        <v>3.056768558951965</v>
      </c>
      <c r="R130" s="5">
        <f t="shared" si="82"/>
        <v>100</v>
      </c>
      <c r="S130" s="5">
        <f t="shared" si="83"/>
        <v>81.22270742358079</v>
      </c>
    </row>
    <row r="131" spans="1:19" ht="21.75">
      <c r="A131" s="84" t="s">
        <v>212</v>
      </c>
      <c r="B131" s="85"/>
      <c r="C131" s="4">
        <f>SUM(C125:C127)</f>
        <v>1227</v>
      </c>
      <c r="D131" s="4">
        <f aca="true" t="shared" si="84" ref="D131:L131">SUM(D125:D127)</f>
        <v>80</v>
      </c>
      <c r="E131" s="4">
        <f t="shared" si="84"/>
        <v>33</v>
      </c>
      <c r="F131" s="4">
        <f t="shared" si="84"/>
        <v>45</v>
      </c>
      <c r="G131" s="4">
        <f t="shared" si="84"/>
        <v>82</v>
      </c>
      <c r="H131" s="4">
        <f t="shared" si="84"/>
        <v>86</v>
      </c>
      <c r="I131" s="4">
        <f t="shared" si="84"/>
        <v>171</v>
      </c>
      <c r="J131" s="4">
        <f t="shared" si="84"/>
        <v>227</v>
      </c>
      <c r="K131" s="4">
        <f t="shared" si="84"/>
        <v>500</v>
      </c>
      <c r="L131" s="4">
        <f t="shared" si="84"/>
        <v>1224</v>
      </c>
      <c r="M131" s="5">
        <f t="shared" si="79"/>
        <v>3.093954248366013</v>
      </c>
      <c r="N131" s="5">
        <f t="shared" si="80"/>
        <v>1.1442864822509888</v>
      </c>
      <c r="O131" s="4">
        <f>SUM(O125:O127)</f>
        <v>1</v>
      </c>
      <c r="P131" s="4">
        <f>SUM(P125:P127)</f>
        <v>2</v>
      </c>
      <c r="Q131" s="5">
        <f t="shared" si="81"/>
        <v>9.232026143790849</v>
      </c>
      <c r="R131" s="5">
        <f t="shared" si="82"/>
        <v>93.4640522875817</v>
      </c>
      <c r="S131" s="5">
        <f t="shared" si="83"/>
        <v>73.36601307189542</v>
      </c>
    </row>
    <row r="132" spans="1:19" ht="21.75">
      <c r="A132" s="84" t="s">
        <v>213</v>
      </c>
      <c r="B132" s="85"/>
      <c r="C132" s="4">
        <f>SUM(C122:C124,C128:C130)</f>
        <v>1733</v>
      </c>
      <c r="D132" s="4">
        <f aca="true" t="shared" si="85" ref="D132:L132">SUM(D122:D124,D128:D130)</f>
        <v>41</v>
      </c>
      <c r="E132" s="4">
        <f t="shared" si="85"/>
        <v>31</v>
      </c>
      <c r="F132" s="4">
        <f t="shared" si="85"/>
        <v>48</v>
      </c>
      <c r="G132" s="4">
        <f t="shared" si="85"/>
        <v>90</v>
      </c>
      <c r="H132" s="4">
        <f t="shared" si="85"/>
        <v>147</v>
      </c>
      <c r="I132" s="4">
        <f t="shared" si="85"/>
        <v>294</v>
      </c>
      <c r="J132" s="4">
        <f t="shared" si="85"/>
        <v>298</v>
      </c>
      <c r="K132" s="4">
        <f t="shared" si="85"/>
        <v>735</v>
      </c>
      <c r="L132" s="4">
        <f t="shared" si="85"/>
        <v>1684</v>
      </c>
      <c r="M132" s="5">
        <f t="shared" si="79"/>
        <v>3.2752375296912115</v>
      </c>
      <c r="N132" s="5">
        <f t="shared" si="80"/>
        <v>0.9149320175763304</v>
      </c>
      <c r="O132" s="4">
        <f>SUM(O122:O124,O128:O130)</f>
        <v>5</v>
      </c>
      <c r="P132" s="4">
        <f>SUM(P122:P124,P128:P130)</f>
        <v>44</v>
      </c>
      <c r="Q132" s="5">
        <f t="shared" si="81"/>
        <v>4.275534441805226</v>
      </c>
      <c r="R132" s="5">
        <f t="shared" si="82"/>
        <v>97.56532066508314</v>
      </c>
      <c r="S132" s="5">
        <f t="shared" si="83"/>
        <v>78.80047505938242</v>
      </c>
    </row>
    <row r="133" spans="1:19" ht="21.75">
      <c r="A133" s="84" t="s">
        <v>214</v>
      </c>
      <c r="B133" s="85"/>
      <c r="C133" s="14">
        <f>SUM(C122:C130)</f>
        <v>2960</v>
      </c>
      <c r="D133" s="14">
        <f aca="true" t="shared" si="86" ref="D133:L133">SUM(D122:D130)</f>
        <v>121</v>
      </c>
      <c r="E133" s="14">
        <f t="shared" si="86"/>
        <v>64</v>
      </c>
      <c r="F133" s="14">
        <f t="shared" si="86"/>
        <v>93</v>
      </c>
      <c r="G133" s="14">
        <f t="shared" si="86"/>
        <v>172</v>
      </c>
      <c r="H133" s="14">
        <f t="shared" si="86"/>
        <v>233</v>
      </c>
      <c r="I133" s="14">
        <f t="shared" si="86"/>
        <v>465</v>
      </c>
      <c r="J133" s="14">
        <f t="shared" si="86"/>
        <v>525</v>
      </c>
      <c r="K133" s="14">
        <f t="shared" si="86"/>
        <v>1235</v>
      </c>
      <c r="L133" s="14">
        <f t="shared" si="86"/>
        <v>2908</v>
      </c>
      <c r="M133" s="5">
        <f t="shared" si="79"/>
        <v>3.198933975240715</v>
      </c>
      <c r="N133" s="5">
        <f t="shared" si="80"/>
        <v>1.0217151705470637</v>
      </c>
      <c r="O133" s="4">
        <f>SUM(O122:O130)</f>
        <v>6</v>
      </c>
      <c r="P133" s="4">
        <f>SUM(P122:P130)</f>
        <v>46</v>
      </c>
      <c r="Q133" s="5">
        <f t="shared" si="81"/>
        <v>6.361760660247593</v>
      </c>
      <c r="R133" s="5">
        <f t="shared" si="82"/>
        <v>95.83906464924347</v>
      </c>
      <c r="S133" s="5">
        <f t="shared" si="83"/>
        <v>76.5130674002751</v>
      </c>
    </row>
    <row r="134" spans="1:19" ht="21.75">
      <c r="A134" s="84" t="s">
        <v>12</v>
      </c>
      <c r="B134" s="85"/>
      <c r="C134" s="5">
        <f aca="true" t="shared" si="87" ref="C134:L134">C133*100/$C$116</f>
        <v>75.85853408508457</v>
      </c>
      <c r="D134" s="5">
        <f t="shared" si="87"/>
        <v>3.1009738595592005</v>
      </c>
      <c r="E134" s="5">
        <f t="shared" si="87"/>
        <v>1.6401845207585855</v>
      </c>
      <c r="F134" s="5">
        <f t="shared" si="87"/>
        <v>2.383393131727319</v>
      </c>
      <c r="G134" s="5">
        <f t="shared" si="87"/>
        <v>4.407995899538698</v>
      </c>
      <c r="H134" s="5">
        <f t="shared" si="87"/>
        <v>5.971296770886725</v>
      </c>
      <c r="I134" s="5">
        <f t="shared" si="87"/>
        <v>11.916965658636597</v>
      </c>
      <c r="J134" s="5">
        <f t="shared" si="87"/>
        <v>13.454638646847771</v>
      </c>
      <c r="K134" s="5">
        <f t="shared" si="87"/>
        <v>31.650435674013327</v>
      </c>
      <c r="L134" s="5">
        <f t="shared" si="87"/>
        <v>74.52588416196822</v>
      </c>
      <c r="M134" s="5"/>
      <c r="N134" s="5"/>
      <c r="O134" s="5">
        <f>O133*100/$C$15</f>
        <v>0.19114367633004142</v>
      </c>
      <c r="P134" s="5">
        <f>P133*100/$C$15</f>
        <v>1.4654348518636509</v>
      </c>
      <c r="Q134" s="5">
        <f t="shared" si="81"/>
        <v>6.361760660247593</v>
      </c>
      <c r="R134" s="5">
        <f t="shared" si="82"/>
        <v>95.83906464924345</v>
      </c>
      <c r="S134" s="5">
        <f t="shared" si="83"/>
        <v>76.5130674002751</v>
      </c>
    </row>
    <row r="136" ht="21.75">
      <c r="D136" s="32" t="s">
        <v>206</v>
      </c>
    </row>
    <row r="137" spans="1:19" ht="29.25" customHeight="1">
      <c r="A137" s="91" t="s">
        <v>192</v>
      </c>
      <c r="B137" s="92" t="s">
        <v>2</v>
      </c>
      <c r="C137" s="65" t="s">
        <v>3</v>
      </c>
      <c r="D137" s="94" t="s">
        <v>4</v>
      </c>
      <c r="E137" s="94"/>
      <c r="F137" s="94"/>
      <c r="G137" s="94"/>
      <c r="H137" s="94"/>
      <c r="I137" s="94"/>
      <c r="J137" s="94"/>
      <c r="K137" s="94"/>
      <c r="L137" s="66" t="s">
        <v>5</v>
      </c>
      <c r="M137" s="70" t="s">
        <v>6</v>
      </c>
      <c r="N137" s="70" t="s">
        <v>7</v>
      </c>
      <c r="O137" s="89" t="s">
        <v>124</v>
      </c>
      <c r="P137" s="90"/>
      <c r="Q137" s="86" t="s">
        <v>193</v>
      </c>
      <c r="R137" s="87"/>
      <c r="S137" s="88"/>
    </row>
    <row r="138" spans="1:19" ht="21.75">
      <c r="A138" s="91"/>
      <c r="B138" s="93"/>
      <c r="C138" s="65"/>
      <c r="D138" s="2">
        <v>0</v>
      </c>
      <c r="E138" s="2">
        <v>1</v>
      </c>
      <c r="F138" s="2">
        <v>1.5</v>
      </c>
      <c r="G138" s="2">
        <v>2</v>
      </c>
      <c r="H138" s="2">
        <v>2.5</v>
      </c>
      <c r="I138" s="2">
        <v>3</v>
      </c>
      <c r="J138" s="2">
        <v>3.5</v>
      </c>
      <c r="K138" s="2">
        <v>4</v>
      </c>
      <c r="L138" s="66"/>
      <c r="M138" s="70"/>
      <c r="N138" s="70"/>
      <c r="O138" s="2" t="s">
        <v>9</v>
      </c>
      <c r="P138" s="2" t="s">
        <v>10</v>
      </c>
      <c r="Q138" s="34" t="s">
        <v>211</v>
      </c>
      <c r="R138" s="34" t="s">
        <v>207</v>
      </c>
      <c r="S138" s="33" t="s">
        <v>208</v>
      </c>
    </row>
    <row r="139" spans="1:19" ht="21.75">
      <c r="A139" s="95">
        <v>1</v>
      </c>
      <c r="B139" s="2" t="s">
        <v>194</v>
      </c>
      <c r="C139" s="4">
        <f>SUM(D139:K139,O139:P139)</f>
        <v>494</v>
      </c>
      <c r="D139" s="4">
        <f>SUM(ชั้นภาค1!D29:D30)</f>
        <v>81</v>
      </c>
      <c r="E139" s="4">
        <f>SUM(ชั้นภาค1!E29:E30)</f>
        <v>48</v>
      </c>
      <c r="F139" s="4">
        <f>SUM(ชั้นภาค1!F29:F30)</f>
        <v>34</v>
      </c>
      <c r="G139" s="4">
        <f>SUM(ชั้นภาค1!G29:G30)</f>
        <v>45</v>
      </c>
      <c r="H139" s="4">
        <f>SUM(ชั้นภาค1!H29:H30)</f>
        <v>52</v>
      </c>
      <c r="I139" s="4">
        <f>SUM(ชั้นภาค1!I29:I30)</f>
        <v>51</v>
      </c>
      <c r="J139" s="4">
        <f>SUM(ชั้นภาค1!J29:J30)</f>
        <v>53</v>
      </c>
      <c r="K139" s="4">
        <f>SUM(ชั้นภาค1!K29:K30)</f>
        <v>130</v>
      </c>
      <c r="L139" s="4">
        <f>SUM(D139:K139)</f>
        <v>494</v>
      </c>
      <c r="M139" s="5">
        <f>(1*E139+1.5*F139+2*G139+2.5*H139+3*I139+3.5*J139+4*K139)/L139</f>
        <v>2.383603238866397</v>
      </c>
      <c r="N139" s="5">
        <f>SQRT((D139*0^2+E139*1^2+F139*1.5^2+G139*2^2+H139*2.5^2+I139*3^2+J139*3.5^2+K139*4^2)/L139-M139^2)</f>
        <v>1.4306203081399285</v>
      </c>
      <c r="O139" s="4">
        <f>SUM(ชั้นภาค1!O29:O30)</f>
        <v>0</v>
      </c>
      <c r="P139" s="4">
        <f>SUM(ชั้นภาค1!P29:P30)</f>
        <v>0</v>
      </c>
      <c r="Q139" s="5">
        <f>(D139+E139)*100/L139</f>
        <v>26.11336032388664</v>
      </c>
      <c r="R139" s="5">
        <f>(E139+F139+G139+H139+I139+J139+K139)*100/L139</f>
        <v>83.60323886639677</v>
      </c>
      <c r="S139" s="5">
        <f>(I139+J139+K139)*100/L139</f>
        <v>47.36842105263158</v>
      </c>
    </row>
    <row r="140" spans="1:19" ht="21.75">
      <c r="A140" s="96"/>
      <c r="B140" s="2" t="s">
        <v>195</v>
      </c>
      <c r="C140" s="4">
        <f aca="true" t="shared" si="88" ref="C140:C147">SUM(D140:K140,O140:P140)</f>
        <v>497</v>
      </c>
      <c r="D140" s="4">
        <f>SUM(ชั้นภาค1!D66:D68)</f>
        <v>22</v>
      </c>
      <c r="E140" s="4">
        <f>SUM(ชั้นภาค1!E66:E68)</f>
        <v>57</v>
      </c>
      <c r="F140" s="4">
        <f>SUM(ชั้นภาค1!F66:F68)</f>
        <v>62</v>
      </c>
      <c r="G140" s="4">
        <f>SUM(ชั้นภาค1!G66:G68)</f>
        <v>68</v>
      </c>
      <c r="H140" s="4">
        <f>SUM(ชั้นภาค1!H66:H68)</f>
        <v>77</v>
      </c>
      <c r="I140" s="4">
        <f>SUM(ชั้นภาค1!I66:I68)</f>
        <v>81</v>
      </c>
      <c r="J140" s="4">
        <f>SUM(ชั้นภาค1!J66:J68)</f>
        <v>68</v>
      </c>
      <c r="K140" s="4">
        <f>SUM(ชั้นภาค1!K66:K68)</f>
        <v>54</v>
      </c>
      <c r="L140" s="4">
        <f aca="true" t="shared" si="89" ref="L140:L147">SUM(D140:K140)</f>
        <v>489</v>
      </c>
      <c r="M140" s="5">
        <f aca="true" t="shared" si="90" ref="M140:M150">(1*E140+1.5*F140+2*G140+2.5*H140+3*I140+3.5*J140+4*K140)/L140</f>
        <v>2.403885480572597</v>
      </c>
      <c r="N140" s="5">
        <f aca="true" t="shared" si="91" ref="N140:N150">SQRT((D140*0^2+E140*1^2+F140*1.5^2+G140*2^2+H140*2.5^2+I140*3^2+J140*3.5^2+K140*4^2)/L140-M140^2)</f>
        <v>1.0605229037701578</v>
      </c>
      <c r="O140" s="4">
        <f>SUM(ชั้นภาค1!O66:O68)</f>
        <v>1</v>
      </c>
      <c r="P140" s="4">
        <f>SUM(ชั้นภาค1!P66:P68)</f>
        <v>7</v>
      </c>
      <c r="Q140" s="5">
        <f aca="true" t="shared" si="92" ref="Q140:Q151">(D140+E140)*100/L140</f>
        <v>16.155419222903884</v>
      </c>
      <c r="R140" s="5">
        <f aca="true" t="shared" si="93" ref="R140:R151">(E140+F140+G140+H140+I140+J140+K140)*100/L140</f>
        <v>95.50102249488752</v>
      </c>
      <c r="S140" s="5">
        <f aca="true" t="shared" si="94" ref="S140:S151">(I140+J140+K140)*100/L140</f>
        <v>41.513292433537835</v>
      </c>
    </row>
    <row r="141" spans="1:19" ht="21.75">
      <c r="A141" s="97"/>
      <c r="B141" s="2" t="s">
        <v>196</v>
      </c>
      <c r="C141" s="4">
        <f t="shared" si="88"/>
        <v>378</v>
      </c>
      <c r="D141" s="4">
        <f>SUM(ชั้นภาค1!D100:D102)</f>
        <v>44</v>
      </c>
      <c r="E141" s="4">
        <f>SUM(ชั้นภาค1!E100:E102)</f>
        <v>47</v>
      </c>
      <c r="F141" s="4">
        <f>SUM(ชั้นภาค1!F100:F102)</f>
        <v>48</v>
      </c>
      <c r="G141" s="4">
        <f>SUM(ชั้นภาค1!G100:G102)</f>
        <v>56</v>
      </c>
      <c r="H141" s="4">
        <f>SUM(ชั้นภาค1!H100:H102)</f>
        <v>40</v>
      </c>
      <c r="I141" s="4">
        <f>SUM(ชั้นภาค1!I100:I102)</f>
        <v>68</v>
      </c>
      <c r="J141" s="4">
        <f>SUM(ชั้นภาค1!J100:J102)</f>
        <v>54</v>
      </c>
      <c r="K141" s="4">
        <f>SUM(ชั้นภาค1!K100:K102)</f>
        <v>19</v>
      </c>
      <c r="L141" s="4">
        <f t="shared" si="89"/>
        <v>376</v>
      </c>
      <c r="M141" s="5">
        <f t="shared" si="90"/>
        <v>2.127659574468085</v>
      </c>
      <c r="N141" s="5">
        <f t="shared" si="91"/>
        <v>1.1581950608615437</v>
      </c>
      <c r="O141" s="4">
        <f>SUM(ชั้นภาค1!O100:O102)</f>
        <v>2</v>
      </c>
      <c r="P141" s="4">
        <f>SUM(ชั้นภาค1!P100:P102)</f>
        <v>0</v>
      </c>
      <c r="Q141" s="5">
        <f t="shared" si="92"/>
        <v>24.20212765957447</v>
      </c>
      <c r="R141" s="5">
        <f t="shared" si="93"/>
        <v>88.29787234042553</v>
      </c>
      <c r="S141" s="5">
        <f t="shared" si="94"/>
        <v>37.5</v>
      </c>
    </row>
    <row r="142" spans="1:19" ht="21.75">
      <c r="A142" s="95">
        <v>2</v>
      </c>
      <c r="B142" s="2" t="s">
        <v>197</v>
      </c>
      <c r="C142" s="4">
        <f t="shared" si="88"/>
        <v>429</v>
      </c>
      <c r="D142" s="43">
        <v>74</v>
      </c>
      <c r="E142" s="43">
        <v>64</v>
      </c>
      <c r="F142" s="43">
        <v>53</v>
      </c>
      <c r="G142" s="43">
        <v>54</v>
      </c>
      <c r="H142" s="43">
        <v>48</v>
      </c>
      <c r="I142" s="43">
        <v>45</v>
      </c>
      <c r="J142" s="43">
        <v>53</v>
      </c>
      <c r="K142" s="43">
        <v>30</v>
      </c>
      <c r="L142" s="4">
        <f t="shared" si="89"/>
        <v>421</v>
      </c>
      <c r="M142" s="5">
        <f t="shared" si="90"/>
        <v>1.9287410926365796</v>
      </c>
      <c r="N142" s="5">
        <f t="shared" si="91"/>
        <v>1.2590406867062334</v>
      </c>
      <c r="O142" s="2">
        <v>2</v>
      </c>
      <c r="P142" s="2">
        <v>6</v>
      </c>
      <c r="Q142" s="5">
        <f t="shared" si="92"/>
        <v>32.779097387173394</v>
      </c>
      <c r="R142" s="5">
        <f t="shared" si="93"/>
        <v>82.42280285035629</v>
      </c>
      <c r="S142" s="5">
        <f t="shared" si="94"/>
        <v>30.40380047505938</v>
      </c>
    </row>
    <row r="143" spans="1:19" ht="21.75">
      <c r="A143" s="96"/>
      <c r="B143" s="2" t="s">
        <v>198</v>
      </c>
      <c r="C143" s="4">
        <f t="shared" si="88"/>
        <v>392</v>
      </c>
      <c r="D143" s="43">
        <v>58</v>
      </c>
      <c r="E143" s="43">
        <v>45</v>
      </c>
      <c r="F143" s="43">
        <v>41</v>
      </c>
      <c r="G143" s="43">
        <v>66</v>
      </c>
      <c r="H143" s="43">
        <v>65</v>
      </c>
      <c r="I143" s="43">
        <v>38</v>
      </c>
      <c r="J143" s="43">
        <v>29</v>
      </c>
      <c r="K143" s="43">
        <v>50</v>
      </c>
      <c r="L143" s="4">
        <f t="shared" si="89"/>
        <v>392</v>
      </c>
      <c r="M143" s="5">
        <f t="shared" si="90"/>
        <v>2.082908163265306</v>
      </c>
      <c r="N143" s="5">
        <f t="shared" si="91"/>
        <v>1.2413532410708223</v>
      </c>
      <c r="O143" s="2">
        <v>0</v>
      </c>
      <c r="P143" s="2">
        <v>0</v>
      </c>
      <c r="Q143" s="5">
        <f t="shared" si="92"/>
        <v>26.275510204081634</v>
      </c>
      <c r="R143" s="5">
        <f t="shared" si="93"/>
        <v>85.20408163265306</v>
      </c>
      <c r="S143" s="5">
        <f t="shared" si="94"/>
        <v>29.846938775510203</v>
      </c>
    </row>
    <row r="144" spans="1:19" ht="21.75">
      <c r="A144" s="96"/>
      <c r="B144" s="2" t="s">
        <v>199</v>
      </c>
      <c r="C144" s="4">
        <f t="shared" si="88"/>
        <v>388</v>
      </c>
      <c r="D144" s="43">
        <v>72</v>
      </c>
      <c r="E144" s="43">
        <v>43</v>
      </c>
      <c r="F144" s="43">
        <v>37</v>
      </c>
      <c r="G144" s="43">
        <v>34</v>
      </c>
      <c r="H144" s="43">
        <v>52</v>
      </c>
      <c r="I144" s="43">
        <v>52</v>
      </c>
      <c r="J144" s="43">
        <v>46</v>
      </c>
      <c r="K144" s="43">
        <v>42</v>
      </c>
      <c r="L144" s="4">
        <f t="shared" si="89"/>
        <v>378</v>
      </c>
      <c r="M144" s="5">
        <f t="shared" si="90"/>
        <v>2.0674603174603177</v>
      </c>
      <c r="N144" s="5">
        <f t="shared" si="91"/>
        <v>1.3363356692508315</v>
      </c>
      <c r="O144" s="2">
        <v>0</v>
      </c>
      <c r="P144" s="2">
        <v>10</v>
      </c>
      <c r="Q144" s="5">
        <f t="shared" si="92"/>
        <v>30.423280423280424</v>
      </c>
      <c r="R144" s="5">
        <f t="shared" si="93"/>
        <v>80.95238095238095</v>
      </c>
      <c r="S144" s="5">
        <f t="shared" si="94"/>
        <v>37.03703703703704</v>
      </c>
    </row>
    <row r="145" spans="1:19" ht="21.75">
      <c r="A145" s="96"/>
      <c r="B145" s="2" t="s">
        <v>194</v>
      </c>
      <c r="C145" s="4">
        <f t="shared" si="88"/>
        <v>343</v>
      </c>
      <c r="D145" s="43">
        <v>36</v>
      </c>
      <c r="E145" s="43">
        <v>32</v>
      </c>
      <c r="F145" s="43">
        <v>29</v>
      </c>
      <c r="G145" s="43">
        <v>26</v>
      </c>
      <c r="H145" s="43">
        <v>32</v>
      </c>
      <c r="I145" s="43">
        <v>38</v>
      </c>
      <c r="J145" s="43">
        <v>34</v>
      </c>
      <c r="K145" s="43">
        <v>116</v>
      </c>
      <c r="L145" s="4">
        <f t="shared" si="89"/>
        <v>343</v>
      </c>
      <c r="M145" s="5">
        <f t="shared" si="90"/>
        <v>2.6370262390670556</v>
      </c>
      <c r="N145" s="5">
        <f t="shared" si="91"/>
        <v>1.3558638084077599</v>
      </c>
      <c r="O145" s="43">
        <v>0</v>
      </c>
      <c r="P145" s="43">
        <v>0</v>
      </c>
      <c r="Q145" s="5">
        <f t="shared" si="92"/>
        <v>19.825072886297377</v>
      </c>
      <c r="R145" s="5">
        <f t="shared" si="93"/>
        <v>89.50437317784257</v>
      </c>
      <c r="S145" s="5">
        <f t="shared" si="94"/>
        <v>54.81049562682216</v>
      </c>
    </row>
    <row r="146" spans="1:19" ht="21.75">
      <c r="A146" s="96"/>
      <c r="B146" s="2" t="s">
        <v>195</v>
      </c>
      <c r="C146" s="4">
        <f t="shared" si="88"/>
        <v>274</v>
      </c>
      <c r="D146" s="43">
        <v>9</v>
      </c>
      <c r="E146" s="43">
        <v>28</v>
      </c>
      <c r="F146" s="43">
        <v>25</v>
      </c>
      <c r="G146" s="43">
        <v>39</v>
      </c>
      <c r="H146" s="43">
        <v>36</v>
      </c>
      <c r="I146" s="43">
        <v>69</v>
      </c>
      <c r="J146" s="43">
        <v>35</v>
      </c>
      <c r="K146" s="43">
        <v>21</v>
      </c>
      <c r="L146" s="4">
        <f t="shared" si="89"/>
        <v>262</v>
      </c>
      <c r="M146" s="5">
        <f t="shared" si="90"/>
        <v>2.469465648854962</v>
      </c>
      <c r="N146" s="5">
        <f t="shared" si="91"/>
        <v>0.983170842381195</v>
      </c>
      <c r="O146" s="43">
        <v>1</v>
      </c>
      <c r="P146" s="43">
        <v>11</v>
      </c>
      <c r="Q146" s="5">
        <f t="shared" si="92"/>
        <v>14.122137404580153</v>
      </c>
      <c r="R146" s="5">
        <f t="shared" si="93"/>
        <v>96.56488549618321</v>
      </c>
      <c r="S146" s="5">
        <f t="shared" si="94"/>
        <v>47.70992366412214</v>
      </c>
    </row>
    <row r="147" spans="1:19" ht="21.75">
      <c r="A147" s="97"/>
      <c r="B147" s="2" t="s">
        <v>196</v>
      </c>
      <c r="C147" s="4">
        <f t="shared" si="88"/>
        <v>235</v>
      </c>
      <c r="D147" s="43">
        <v>13</v>
      </c>
      <c r="E147" s="43">
        <v>20</v>
      </c>
      <c r="F147" s="43">
        <v>20</v>
      </c>
      <c r="G147" s="43">
        <v>46</v>
      </c>
      <c r="H147" s="43">
        <v>70</v>
      </c>
      <c r="I147" s="43">
        <v>50</v>
      </c>
      <c r="J147" s="43">
        <v>8</v>
      </c>
      <c r="K147" s="43">
        <v>3</v>
      </c>
      <c r="L147" s="4">
        <f t="shared" si="89"/>
        <v>230</v>
      </c>
      <c r="M147" s="5">
        <f t="shared" si="90"/>
        <v>2.2043478260869565</v>
      </c>
      <c r="N147" s="5">
        <f t="shared" si="91"/>
        <v>0.8467216887191732</v>
      </c>
      <c r="O147" s="43">
        <v>1</v>
      </c>
      <c r="P147" s="43">
        <v>4</v>
      </c>
      <c r="Q147" s="5">
        <f t="shared" si="92"/>
        <v>14.347826086956522</v>
      </c>
      <c r="R147" s="5">
        <f t="shared" si="93"/>
        <v>94.34782608695652</v>
      </c>
      <c r="S147" s="5">
        <f t="shared" si="94"/>
        <v>26.52173913043478</v>
      </c>
    </row>
    <row r="148" spans="1:19" ht="21.75">
      <c r="A148" s="84" t="s">
        <v>212</v>
      </c>
      <c r="B148" s="85"/>
      <c r="C148" s="4">
        <f>SUM(C142:C144)</f>
        <v>1209</v>
      </c>
      <c r="D148" s="4">
        <f aca="true" t="shared" si="95" ref="D148:L148">SUM(D142:D144)</f>
        <v>204</v>
      </c>
      <c r="E148" s="4">
        <f t="shared" si="95"/>
        <v>152</v>
      </c>
      <c r="F148" s="4">
        <f t="shared" si="95"/>
        <v>131</v>
      </c>
      <c r="G148" s="4">
        <f t="shared" si="95"/>
        <v>154</v>
      </c>
      <c r="H148" s="4">
        <f t="shared" si="95"/>
        <v>165</v>
      </c>
      <c r="I148" s="4">
        <f t="shared" si="95"/>
        <v>135</v>
      </c>
      <c r="J148" s="4">
        <f t="shared" si="95"/>
        <v>128</v>
      </c>
      <c r="K148" s="4">
        <f t="shared" si="95"/>
        <v>122</v>
      </c>
      <c r="L148" s="4">
        <f t="shared" si="95"/>
        <v>1191</v>
      </c>
      <c r="M148" s="5">
        <f t="shared" si="90"/>
        <v>2.0235096557514693</v>
      </c>
      <c r="N148" s="5">
        <f t="shared" si="91"/>
        <v>1.2803303420412386</v>
      </c>
      <c r="O148" s="4">
        <f>SUM(O142:O144)</f>
        <v>2</v>
      </c>
      <c r="P148" s="4">
        <f>SUM(P142:P144)</f>
        <v>16</v>
      </c>
      <c r="Q148" s="5">
        <f t="shared" si="92"/>
        <v>29.890848026868177</v>
      </c>
      <c r="R148" s="5">
        <f t="shared" si="93"/>
        <v>82.87153652392946</v>
      </c>
      <c r="S148" s="5">
        <f t="shared" si="94"/>
        <v>32.325776658270364</v>
      </c>
    </row>
    <row r="149" spans="1:19" ht="21.75">
      <c r="A149" s="84" t="s">
        <v>213</v>
      </c>
      <c r="B149" s="85"/>
      <c r="C149" s="4">
        <f>SUM(C139:C141,C145:C147)</f>
        <v>2221</v>
      </c>
      <c r="D149" s="4">
        <f aca="true" t="shared" si="96" ref="D149:L149">SUM(D139:D141,D145:D147)</f>
        <v>205</v>
      </c>
      <c r="E149" s="4">
        <f t="shared" si="96"/>
        <v>232</v>
      </c>
      <c r="F149" s="4">
        <f t="shared" si="96"/>
        <v>218</v>
      </c>
      <c r="G149" s="4">
        <f t="shared" si="96"/>
        <v>280</v>
      </c>
      <c r="H149" s="4">
        <f t="shared" si="96"/>
        <v>307</v>
      </c>
      <c r="I149" s="4">
        <f t="shared" si="96"/>
        <v>357</v>
      </c>
      <c r="J149" s="4">
        <f t="shared" si="96"/>
        <v>252</v>
      </c>
      <c r="K149" s="4">
        <f t="shared" si="96"/>
        <v>343</v>
      </c>
      <c r="L149" s="4">
        <f t="shared" si="96"/>
        <v>2194</v>
      </c>
      <c r="M149" s="5">
        <f t="shared" si="90"/>
        <v>2.375341841385597</v>
      </c>
      <c r="N149" s="5">
        <f t="shared" si="91"/>
        <v>1.202048538907701</v>
      </c>
      <c r="O149" s="4">
        <f>SUM(O139:O141,O145:O147)</f>
        <v>5</v>
      </c>
      <c r="P149" s="4">
        <f>SUM(P139:P141,P145:P147)</f>
        <v>22</v>
      </c>
      <c r="Q149" s="5">
        <f t="shared" si="92"/>
        <v>19.9179580674567</v>
      </c>
      <c r="R149" s="5">
        <f t="shared" si="93"/>
        <v>90.6563354603464</v>
      </c>
      <c r="S149" s="5">
        <f t="shared" si="94"/>
        <v>43.39106654512306</v>
      </c>
    </row>
    <row r="150" spans="1:19" ht="21.75">
      <c r="A150" s="84" t="s">
        <v>214</v>
      </c>
      <c r="B150" s="85"/>
      <c r="C150" s="14">
        <f>SUM(C139:C147)</f>
        <v>3430</v>
      </c>
      <c r="D150" s="14">
        <f aca="true" t="shared" si="97" ref="D150:L150">SUM(D139:D147)</f>
        <v>409</v>
      </c>
      <c r="E150" s="14">
        <f t="shared" si="97"/>
        <v>384</v>
      </c>
      <c r="F150" s="14">
        <f t="shared" si="97"/>
        <v>349</v>
      </c>
      <c r="G150" s="14">
        <f t="shared" si="97"/>
        <v>434</v>
      </c>
      <c r="H150" s="14">
        <f t="shared" si="97"/>
        <v>472</v>
      </c>
      <c r="I150" s="14">
        <f t="shared" si="97"/>
        <v>492</v>
      </c>
      <c r="J150" s="14">
        <f t="shared" si="97"/>
        <v>380</v>
      </c>
      <c r="K150" s="14">
        <f t="shared" si="97"/>
        <v>465</v>
      </c>
      <c r="L150" s="14">
        <f t="shared" si="97"/>
        <v>3385</v>
      </c>
      <c r="M150" s="5">
        <f t="shared" si="90"/>
        <v>2.2515509601181685</v>
      </c>
      <c r="N150" s="5">
        <f t="shared" si="91"/>
        <v>1.2415807284689857</v>
      </c>
      <c r="O150" s="4">
        <f>SUM(O139:O147)</f>
        <v>7</v>
      </c>
      <c r="P150" s="4">
        <f>SUM(P139:P147)</f>
        <v>38</v>
      </c>
      <c r="Q150" s="5">
        <f t="shared" si="92"/>
        <v>23.42688330871492</v>
      </c>
      <c r="R150" s="5">
        <f t="shared" si="93"/>
        <v>87.91728212703102</v>
      </c>
      <c r="S150" s="5">
        <f t="shared" si="94"/>
        <v>39.497784342688334</v>
      </c>
    </row>
    <row r="151" spans="1:19" ht="21.75">
      <c r="A151" s="84" t="s">
        <v>12</v>
      </c>
      <c r="B151" s="85"/>
      <c r="C151" s="5">
        <f>C150*100/$C$150</f>
        <v>100</v>
      </c>
      <c r="D151" s="5">
        <f aca="true" t="shared" si="98" ref="D151:L151">D150*100/$C$150</f>
        <v>11.924198250728862</v>
      </c>
      <c r="E151" s="5">
        <f t="shared" si="98"/>
        <v>11.19533527696793</v>
      </c>
      <c r="F151" s="5">
        <f t="shared" si="98"/>
        <v>10.174927113702624</v>
      </c>
      <c r="G151" s="5">
        <f t="shared" si="98"/>
        <v>12.653061224489797</v>
      </c>
      <c r="H151" s="5">
        <f t="shared" si="98"/>
        <v>13.760932944606415</v>
      </c>
      <c r="I151" s="5">
        <f t="shared" si="98"/>
        <v>14.34402332361516</v>
      </c>
      <c r="J151" s="5">
        <f t="shared" si="98"/>
        <v>11.078717201166182</v>
      </c>
      <c r="K151" s="5">
        <f t="shared" si="98"/>
        <v>13.556851311953352</v>
      </c>
      <c r="L151" s="5">
        <f t="shared" si="98"/>
        <v>98.68804664723032</v>
      </c>
      <c r="M151" s="5"/>
      <c r="N151" s="5"/>
      <c r="O151" s="5">
        <f>O150*100/$C$15</f>
        <v>0.22300095571838166</v>
      </c>
      <c r="P151" s="5">
        <f>P150*100/$C$15</f>
        <v>1.210576616756929</v>
      </c>
      <c r="Q151" s="5">
        <f t="shared" si="92"/>
        <v>23.426883308714917</v>
      </c>
      <c r="R151" s="5">
        <f t="shared" si="93"/>
        <v>87.91728212703102</v>
      </c>
      <c r="S151" s="5">
        <f t="shared" si="94"/>
        <v>39.49778434268833</v>
      </c>
    </row>
    <row r="153" ht="21.75">
      <c r="D153" s="32" t="s">
        <v>526</v>
      </c>
    </row>
    <row r="154" spans="1:19" ht="29.25" customHeight="1">
      <c r="A154" s="91" t="s">
        <v>192</v>
      </c>
      <c r="B154" s="92" t="s">
        <v>2</v>
      </c>
      <c r="C154" s="65" t="s">
        <v>3</v>
      </c>
      <c r="D154" s="94" t="s">
        <v>4</v>
      </c>
      <c r="E154" s="94"/>
      <c r="F154" s="94"/>
      <c r="G154" s="94"/>
      <c r="H154" s="94"/>
      <c r="I154" s="94"/>
      <c r="J154" s="94"/>
      <c r="K154" s="94"/>
      <c r="L154" s="66" t="s">
        <v>5</v>
      </c>
      <c r="M154" s="70" t="s">
        <v>6</v>
      </c>
      <c r="N154" s="70" t="s">
        <v>7</v>
      </c>
      <c r="O154" s="89" t="s">
        <v>124</v>
      </c>
      <c r="P154" s="90"/>
      <c r="Q154" s="86" t="s">
        <v>193</v>
      </c>
      <c r="R154" s="87"/>
      <c r="S154" s="88"/>
    </row>
    <row r="155" spans="1:19" ht="21.75">
      <c r="A155" s="91"/>
      <c r="B155" s="93"/>
      <c r="C155" s="65"/>
      <c r="D155" s="2">
        <v>0</v>
      </c>
      <c r="E155" s="2">
        <v>1</v>
      </c>
      <c r="F155" s="2">
        <v>1.5</v>
      </c>
      <c r="G155" s="2">
        <v>2</v>
      </c>
      <c r="H155" s="2">
        <v>2.5</v>
      </c>
      <c r="I155" s="2">
        <v>3</v>
      </c>
      <c r="J155" s="2">
        <v>3.5</v>
      </c>
      <c r="K155" s="2">
        <v>4</v>
      </c>
      <c r="L155" s="66"/>
      <c r="M155" s="70"/>
      <c r="N155" s="70"/>
      <c r="O155" s="2" t="s">
        <v>9</v>
      </c>
      <c r="P155" s="2" t="s">
        <v>10</v>
      </c>
      <c r="Q155" s="34" t="s">
        <v>211</v>
      </c>
      <c r="R155" s="34" t="s">
        <v>207</v>
      </c>
      <c r="S155" s="33" t="s">
        <v>208</v>
      </c>
    </row>
    <row r="156" spans="1:19" ht="21.75">
      <c r="A156" s="8" t="s">
        <v>512</v>
      </c>
      <c r="B156" s="2"/>
      <c r="C156" s="14">
        <v>3139</v>
      </c>
      <c r="D156" s="14">
        <v>280</v>
      </c>
      <c r="E156" s="14">
        <v>315</v>
      </c>
      <c r="F156" s="14">
        <v>287</v>
      </c>
      <c r="G156" s="14">
        <v>416</v>
      </c>
      <c r="H156" s="14">
        <v>436</v>
      </c>
      <c r="I156" s="14">
        <v>573</v>
      </c>
      <c r="J156" s="14">
        <v>381</v>
      </c>
      <c r="K156" s="14">
        <v>417</v>
      </c>
      <c r="L156" s="4">
        <f>SUM(D156:K156)</f>
        <v>3105</v>
      </c>
      <c r="M156" s="5">
        <f aca="true" t="shared" si="99" ref="M156:M164">(1*E156+1.5*F156+2*G156+2.5*H156+3*I156+3.5*J156+4*K156)/L156</f>
        <v>2.37938808373591</v>
      </c>
      <c r="N156" s="5">
        <f aca="true" t="shared" si="100" ref="N156:N164">SQRT((D156*0^2+E156*1^2+F156*1.5^2+G156*2^2+H156*2.5^2+I156*3^2+J156*3.5^2+K156*4^2)/L156-M156^2)</f>
        <v>1.1722888463369796</v>
      </c>
      <c r="O156" s="4">
        <v>18</v>
      </c>
      <c r="P156" s="4">
        <v>16</v>
      </c>
      <c r="Q156" s="5">
        <v>19.162640901771336</v>
      </c>
      <c r="R156" s="5">
        <v>90.98228663446055</v>
      </c>
      <c r="S156" s="5">
        <v>44.15458937198068</v>
      </c>
    </row>
    <row r="157" spans="1:19" ht="21.75">
      <c r="A157" s="8" t="s">
        <v>513</v>
      </c>
      <c r="B157" s="2"/>
      <c r="C157" s="4">
        <v>3315</v>
      </c>
      <c r="D157" s="4">
        <v>239</v>
      </c>
      <c r="E157" s="4">
        <v>366</v>
      </c>
      <c r="F157" s="4">
        <v>356</v>
      </c>
      <c r="G157" s="4">
        <v>510</v>
      </c>
      <c r="H157" s="4">
        <v>449</v>
      </c>
      <c r="I157" s="4">
        <v>473</v>
      </c>
      <c r="J157" s="4">
        <v>334</v>
      </c>
      <c r="K157" s="4">
        <v>560</v>
      </c>
      <c r="L157" s="4">
        <f aca="true" t="shared" si="101" ref="L157:L165">SUM(D157:K157)</f>
        <v>3287</v>
      </c>
      <c r="M157" s="5">
        <f t="shared" si="99"/>
        <v>2.3944326133252205</v>
      </c>
      <c r="N157" s="5">
        <f t="shared" si="100"/>
        <v>1.1669790106093922</v>
      </c>
      <c r="O157" s="4">
        <v>7</v>
      </c>
      <c r="P157" s="4">
        <v>21</v>
      </c>
      <c r="Q157" s="5">
        <v>18.40584119257682</v>
      </c>
      <c r="R157" s="5">
        <v>92.72893215698205</v>
      </c>
      <c r="S157" s="5">
        <v>41.58807423182233</v>
      </c>
    </row>
    <row r="158" spans="1:19" ht="21.75">
      <c r="A158" s="8" t="s">
        <v>514</v>
      </c>
      <c r="B158" s="2"/>
      <c r="C158" s="4">
        <v>5295</v>
      </c>
      <c r="D158" s="4">
        <v>182</v>
      </c>
      <c r="E158" s="4">
        <v>364</v>
      </c>
      <c r="F158" s="4">
        <v>462</v>
      </c>
      <c r="G158" s="4">
        <v>731</v>
      </c>
      <c r="H158" s="4">
        <v>777</v>
      </c>
      <c r="I158" s="4">
        <v>908</v>
      </c>
      <c r="J158" s="4">
        <v>747</v>
      </c>
      <c r="K158" s="4">
        <v>1099</v>
      </c>
      <c r="L158" s="4">
        <f t="shared" si="101"/>
        <v>5270</v>
      </c>
      <c r="M158" s="5">
        <f t="shared" si="99"/>
        <v>2.6937381404174574</v>
      </c>
      <c r="N158" s="5">
        <f t="shared" si="100"/>
        <v>1.053609802744378</v>
      </c>
      <c r="O158" s="4">
        <v>18</v>
      </c>
      <c r="P158" s="4">
        <v>7</v>
      </c>
      <c r="Q158" s="5">
        <v>10.360531309297913</v>
      </c>
      <c r="R158" s="5">
        <v>96.54648956356736</v>
      </c>
      <c r="S158" s="5">
        <v>52.25806451612903</v>
      </c>
    </row>
    <row r="159" spans="1:19" ht="21.75">
      <c r="A159" s="8" t="s">
        <v>515</v>
      </c>
      <c r="B159" s="2"/>
      <c r="C159" s="4">
        <v>4033</v>
      </c>
      <c r="D159" s="43">
        <v>262</v>
      </c>
      <c r="E159" s="43">
        <v>353</v>
      </c>
      <c r="F159" s="43">
        <v>350</v>
      </c>
      <c r="G159" s="43">
        <v>547</v>
      </c>
      <c r="H159" s="43">
        <v>616</v>
      </c>
      <c r="I159" s="43">
        <v>764</v>
      </c>
      <c r="J159" s="43">
        <v>628</v>
      </c>
      <c r="K159" s="43">
        <v>496</v>
      </c>
      <c r="L159" s="4">
        <f t="shared" si="101"/>
        <v>4016</v>
      </c>
      <c r="M159" s="5">
        <f t="shared" si="99"/>
        <v>2.4865537848605577</v>
      </c>
      <c r="N159" s="5">
        <f t="shared" si="100"/>
        <v>1.099254309044004</v>
      </c>
      <c r="O159" s="2">
        <v>10</v>
      </c>
      <c r="P159" s="2">
        <v>7</v>
      </c>
      <c r="Q159" s="5">
        <v>15.313745019920319</v>
      </c>
      <c r="R159" s="5">
        <v>93.47609561752988</v>
      </c>
      <c r="S159" s="5">
        <v>47.01195219123506</v>
      </c>
    </row>
    <row r="160" spans="1:19" ht="21.75">
      <c r="A160" s="8" t="s">
        <v>516</v>
      </c>
      <c r="B160" s="2"/>
      <c r="C160" s="4">
        <v>5949</v>
      </c>
      <c r="D160" s="43">
        <v>111</v>
      </c>
      <c r="E160" s="43">
        <v>158</v>
      </c>
      <c r="F160" s="43">
        <v>216</v>
      </c>
      <c r="G160" s="43">
        <v>367</v>
      </c>
      <c r="H160" s="43">
        <v>398</v>
      </c>
      <c r="I160" s="43">
        <v>1014</v>
      </c>
      <c r="J160" s="43">
        <v>1039</v>
      </c>
      <c r="K160" s="43">
        <v>2605</v>
      </c>
      <c r="L160" s="4">
        <f t="shared" si="101"/>
        <v>5908</v>
      </c>
      <c r="M160" s="5">
        <f t="shared" si="99"/>
        <v>3.2683649289099526</v>
      </c>
      <c r="N160" s="5">
        <f t="shared" si="100"/>
        <v>0.9220423267605788</v>
      </c>
      <c r="O160" s="2">
        <v>9</v>
      </c>
      <c r="P160" s="2">
        <v>32</v>
      </c>
      <c r="Q160" s="5">
        <v>4.5531482735274205</v>
      </c>
      <c r="R160" s="5">
        <v>98.12119160460392</v>
      </c>
      <c r="S160" s="5">
        <v>78.84224779959376</v>
      </c>
    </row>
    <row r="161" spans="1:19" ht="21.75">
      <c r="A161" s="8" t="s">
        <v>517</v>
      </c>
      <c r="B161" s="2"/>
      <c r="C161" s="4">
        <v>2943</v>
      </c>
      <c r="D161" s="43">
        <v>65</v>
      </c>
      <c r="E161" s="43">
        <v>69</v>
      </c>
      <c r="F161" s="43">
        <v>79</v>
      </c>
      <c r="G161" s="43">
        <v>160</v>
      </c>
      <c r="H161" s="43">
        <v>210</v>
      </c>
      <c r="I161" s="43">
        <v>458</v>
      </c>
      <c r="J161" s="43">
        <v>580</v>
      </c>
      <c r="K161" s="43">
        <v>1228</v>
      </c>
      <c r="L161" s="4">
        <f t="shared" si="101"/>
        <v>2849</v>
      </c>
      <c r="M161" s="5">
        <f t="shared" si="99"/>
        <v>3.2813267813267815</v>
      </c>
      <c r="N161" s="5">
        <f t="shared" si="100"/>
        <v>0.917588095618608</v>
      </c>
      <c r="O161" s="2">
        <v>78</v>
      </c>
      <c r="P161" s="2">
        <v>16</v>
      </c>
      <c r="Q161" s="5">
        <v>4.703404703404703</v>
      </c>
      <c r="R161" s="5">
        <v>97.71849771849772</v>
      </c>
      <c r="S161" s="5">
        <v>79.53667953667954</v>
      </c>
    </row>
    <row r="162" spans="1:19" ht="21.75">
      <c r="A162" s="8" t="s">
        <v>518</v>
      </c>
      <c r="B162" s="2"/>
      <c r="C162" s="4">
        <v>3902</v>
      </c>
      <c r="D162" s="43">
        <v>97</v>
      </c>
      <c r="E162" s="43">
        <v>64</v>
      </c>
      <c r="F162" s="43">
        <v>76</v>
      </c>
      <c r="G162" s="43">
        <v>178</v>
      </c>
      <c r="H162" s="43">
        <v>222</v>
      </c>
      <c r="I162" s="43">
        <v>409</v>
      </c>
      <c r="J162" s="43">
        <v>518</v>
      </c>
      <c r="K162" s="43">
        <v>2292</v>
      </c>
      <c r="L162" s="4">
        <f t="shared" si="101"/>
        <v>3856</v>
      </c>
      <c r="M162" s="5">
        <f t="shared" si="99"/>
        <v>3.4483921161825726</v>
      </c>
      <c r="N162" s="5">
        <f t="shared" si="100"/>
        <v>0.9080852294824726</v>
      </c>
      <c r="O162" s="43">
        <v>32</v>
      </c>
      <c r="P162" s="43">
        <v>14</v>
      </c>
      <c r="Q162" s="5">
        <v>4.175311203319502</v>
      </c>
      <c r="R162" s="5">
        <v>97.4844398340249</v>
      </c>
      <c r="S162" s="5">
        <v>83.48029045643153</v>
      </c>
    </row>
    <row r="163" spans="1:19" ht="21.75">
      <c r="A163" s="8" t="s">
        <v>519</v>
      </c>
      <c r="B163" s="2"/>
      <c r="C163" s="4">
        <v>2960</v>
      </c>
      <c r="D163" s="43">
        <v>121</v>
      </c>
      <c r="E163" s="43">
        <v>64</v>
      </c>
      <c r="F163" s="43">
        <v>93</v>
      </c>
      <c r="G163" s="43">
        <v>172</v>
      </c>
      <c r="H163" s="43">
        <v>233</v>
      </c>
      <c r="I163" s="43">
        <v>465</v>
      </c>
      <c r="J163" s="43">
        <v>525</v>
      </c>
      <c r="K163" s="43">
        <v>1235</v>
      </c>
      <c r="L163" s="4">
        <f t="shared" si="101"/>
        <v>2908</v>
      </c>
      <c r="M163" s="5">
        <f t="shared" si="99"/>
        <v>3.198933975240715</v>
      </c>
      <c r="N163" s="5">
        <f t="shared" si="100"/>
        <v>1.0217151705470637</v>
      </c>
      <c r="O163" s="43">
        <v>6</v>
      </c>
      <c r="P163" s="43">
        <v>46</v>
      </c>
      <c r="Q163" s="5">
        <v>6.361760660247593</v>
      </c>
      <c r="R163" s="5">
        <v>95.83906464924347</v>
      </c>
      <c r="S163" s="5">
        <v>76.5130674002751</v>
      </c>
    </row>
    <row r="164" spans="1:19" ht="21.75">
      <c r="A164" s="8" t="s">
        <v>520</v>
      </c>
      <c r="B164" s="2"/>
      <c r="C164" s="4">
        <v>3430</v>
      </c>
      <c r="D164" s="43">
        <v>409</v>
      </c>
      <c r="E164" s="43">
        <v>384</v>
      </c>
      <c r="F164" s="43">
        <v>349</v>
      </c>
      <c r="G164" s="43">
        <v>434</v>
      </c>
      <c r="H164" s="43">
        <v>472</v>
      </c>
      <c r="I164" s="43">
        <v>492</v>
      </c>
      <c r="J164" s="43">
        <v>380</v>
      </c>
      <c r="K164" s="43">
        <v>465</v>
      </c>
      <c r="L164" s="4">
        <f t="shared" si="101"/>
        <v>3385</v>
      </c>
      <c r="M164" s="5">
        <f t="shared" si="99"/>
        <v>2.2515509601181685</v>
      </c>
      <c r="N164" s="5">
        <f t="shared" si="100"/>
        <v>1.2415807284689857</v>
      </c>
      <c r="O164" s="43">
        <v>7</v>
      </c>
      <c r="P164" s="43">
        <v>38</v>
      </c>
      <c r="Q164" s="5">
        <v>23.42688330871492</v>
      </c>
      <c r="R164" s="5">
        <v>87.91728212703102</v>
      </c>
      <c r="S164" s="5">
        <v>39.497784342688334</v>
      </c>
    </row>
    <row r="165" spans="1:19" ht="21.75">
      <c r="A165" s="84" t="s">
        <v>11</v>
      </c>
      <c r="B165" s="85"/>
      <c r="C165" s="4">
        <f>SUM(C156:C164)</f>
        <v>34966</v>
      </c>
      <c r="D165" s="60">
        <f aca="true" t="shared" si="102" ref="D165:L165">SUM(D156:D164)</f>
        <v>1766</v>
      </c>
      <c r="E165" s="60">
        <f t="shared" si="102"/>
        <v>2137</v>
      </c>
      <c r="F165" s="60">
        <f t="shared" si="102"/>
        <v>2268</v>
      </c>
      <c r="G165" s="60">
        <f t="shared" si="102"/>
        <v>3515</v>
      </c>
      <c r="H165" s="60">
        <f t="shared" si="102"/>
        <v>3813</v>
      </c>
      <c r="I165" s="60">
        <f t="shared" si="102"/>
        <v>5556</v>
      </c>
      <c r="J165" s="60">
        <f t="shared" si="102"/>
        <v>5132</v>
      </c>
      <c r="K165" s="60">
        <f t="shared" si="102"/>
        <v>10397</v>
      </c>
      <c r="L165" s="4">
        <f t="shared" si="101"/>
        <v>34584</v>
      </c>
      <c r="M165" s="5">
        <f>(1*E165+1.5*F165+2*G165+2.5*H165+3*I165+3.5*J165+4*K165)/L165</f>
        <v>2.842918690724034</v>
      </c>
      <c r="N165" s="5">
        <f>SQRT((D165*0^2+E165*1^2+F165*1.5^2+G165*2^2+H165*2.5^2+I165*3^2+J165*3.5^2+K165*4^2)/L165-M165^2)</f>
        <v>1.138661756311168</v>
      </c>
      <c r="O165" s="60">
        <f>SUM(O156:O164)</f>
        <v>185</v>
      </c>
      <c r="P165" s="60">
        <f>SUM(P156:P164)</f>
        <v>197</v>
      </c>
      <c r="Q165" s="5">
        <f>(D165+E165)*100/L165</f>
        <v>11.285565579458709</v>
      </c>
      <c r="R165" s="5">
        <f>(E165+F165+G165+H165+I165+J165+K165)*100/L165</f>
        <v>94.89359241267638</v>
      </c>
      <c r="S165" s="5">
        <f>(I165+J165+K165)*100/L165</f>
        <v>60.967499421697894</v>
      </c>
    </row>
    <row r="166" spans="1:19" ht="21.75">
      <c r="A166" s="83" t="s">
        <v>12</v>
      </c>
      <c r="B166" s="83"/>
      <c r="C166" s="5">
        <f>C165*100/$C$165</f>
        <v>100</v>
      </c>
      <c r="D166" s="5">
        <f aca="true" t="shared" si="103" ref="D166:L166">D165*100/$C$165</f>
        <v>5.050620602871361</v>
      </c>
      <c r="E166" s="5">
        <f t="shared" si="103"/>
        <v>6.111651318423611</v>
      </c>
      <c r="F166" s="5">
        <f t="shared" si="103"/>
        <v>6.486300978093005</v>
      </c>
      <c r="G166" s="5">
        <f t="shared" si="103"/>
        <v>10.052622547617686</v>
      </c>
      <c r="H166" s="5">
        <f t="shared" si="103"/>
        <v>10.9048790253389</v>
      </c>
      <c r="I166" s="5">
        <f t="shared" si="103"/>
        <v>15.889721443688154</v>
      </c>
      <c r="J166" s="5">
        <f t="shared" si="103"/>
        <v>14.67711491162844</v>
      </c>
      <c r="K166" s="5">
        <f t="shared" si="103"/>
        <v>29.73459932505863</v>
      </c>
      <c r="L166" s="5">
        <f t="shared" si="103"/>
        <v>98.90751015271978</v>
      </c>
      <c r="M166" s="3"/>
      <c r="N166" s="3"/>
      <c r="O166" s="5">
        <f>O165*100/$C$165</f>
        <v>0.529085397243036</v>
      </c>
      <c r="P166" s="5">
        <f>P165*100/$C$165</f>
        <v>0.563404450037179</v>
      </c>
      <c r="Q166" s="5">
        <f>(D165+E165)*100/L165</f>
        <v>11.285565579458709</v>
      </c>
      <c r="R166" s="5">
        <f>(E165+F165+G165+H165+I165+J165+K165)*100/L165</f>
        <v>94.89359241267638</v>
      </c>
      <c r="S166" s="5">
        <f>(I165+J165+K165)*100/L165</f>
        <v>60.967499421697894</v>
      </c>
    </row>
    <row r="168" ht="21.75">
      <c r="D168" s="32" t="s">
        <v>521</v>
      </c>
    </row>
    <row r="169" spans="1:19" ht="29.25" customHeight="1">
      <c r="A169" s="91" t="s">
        <v>192</v>
      </c>
      <c r="B169" s="64" t="s">
        <v>2</v>
      </c>
      <c r="C169" s="65" t="s">
        <v>3</v>
      </c>
      <c r="D169" s="94" t="s">
        <v>4</v>
      </c>
      <c r="E169" s="94"/>
      <c r="F169" s="94"/>
      <c r="G169" s="94"/>
      <c r="H169" s="94"/>
      <c r="I169" s="94"/>
      <c r="J169" s="94"/>
      <c r="K169" s="94"/>
      <c r="L169" s="66" t="s">
        <v>5</v>
      </c>
      <c r="M169" s="70" t="s">
        <v>6</v>
      </c>
      <c r="N169" s="70" t="s">
        <v>7</v>
      </c>
      <c r="O169" s="98" t="s">
        <v>124</v>
      </c>
      <c r="P169" s="98"/>
      <c r="Q169" s="99" t="s">
        <v>193</v>
      </c>
      <c r="R169" s="99"/>
      <c r="S169" s="99"/>
    </row>
    <row r="170" spans="1:19" ht="21.75">
      <c r="A170" s="91"/>
      <c r="B170" s="64"/>
      <c r="C170" s="65"/>
      <c r="D170" s="2">
        <v>0</v>
      </c>
      <c r="E170" s="2">
        <v>1</v>
      </c>
      <c r="F170" s="2">
        <v>1.5</v>
      </c>
      <c r="G170" s="2">
        <v>2</v>
      </c>
      <c r="H170" s="2">
        <v>2.5</v>
      </c>
      <c r="I170" s="2">
        <v>3</v>
      </c>
      <c r="J170" s="2">
        <v>3.5</v>
      </c>
      <c r="K170" s="2">
        <v>4</v>
      </c>
      <c r="L170" s="66"/>
      <c r="M170" s="70"/>
      <c r="N170" s="70"/>
      <c r="O170" s="2" t="s">
        <v>9</v>
      </c>
      <c r="P170" s="2" t="s">
        <v>10</v>
      </c>
      <c r="Q170" s="34" t="s">
        <v>211</v>
      </c>
      <c r="R170" s="34" t="s">
        <v>207</v>
      </c>
      <c r="S170" s="33" t="s">
        <v>208</v>
      </c>
    </row>
    <row r="171" spans="1:19" ht="21.75">
      <c r="A171" s="59" t="s">
        <v>525</v>
      </c>
      <c r="B171" s="3"/>
      <c r="C171" s="4">
        <f aca="true" t="shared" si="104" ref="C171:C179">SUM(D171:K171,O171:P171)</f>
        <v>1198</v>
      </c>
      <c r="D171" s="3">
        <v>103</v>
      </c>
      <c r="E171" s="3">
        <v>149</v>
      </c>
      <c r="F171" s="3">
        <v>141</v>
      </c>
      <c r="G171" s="3">
        <v>178</v>
      </c>
      <c r="H171" s="3">
        <v>180</v>
      </c>
      <c r="I171" s="3">
        <v>191</v>
      </c>
      <c r="J171" s="3">
        <v>117</v>
      </c>
      <c r="K171" s="3">
        <v>120</v>
      </c>
      <c r="L171" s="4">
        <f aca="true" t="shared" si="105" ref="L171:L180">SUM(D171:K171)</f>
        <v>1179</v>
      </c>
      <c r="M171" s="5">
        <f>(1*E171+1.5*F171+2*G171+2.5*H171+3*I171+3.5*J171+4*K171)/L171</f>
        <v>2.2298558100084818</v>
      </c>
      <c r="N171" s="5">
        <f>SQRT((D171*0^2+E171*1^2+F171*1.5^2+G171*2^2+H171*2.5^2+I171*3^2+J171*3.5^2+K171*4^2)/L171-M171^2)</f>
        <v>1.1329025807240056</v>
      </c>
      <c r="O171" s="2">
        <v>3</v>
      </c>
      <c r="P171" s="2">
        <v>16</v>
      </c>
      <c r="Q171" s="5">
        <f>(D171+E171)*100/L171</f>
        <v>21.374045801526716</v>
      </c>
      <c r="R171" s="5">
        <f>(E171+F171+G171+H171+I171+J171+K171)*100/L171</f>
        <v>91.26378286683631</v>
      </c>
      <c r="S171" s="5">
        <f>(I171+J171+K171)*100/L171</f>
        <v>36.301950805767596</v>
      </c>
    </row>
    <row r="172" spans="1:19" ht="21.75">
      <c r="A172" s="59" t="s">
        <v>513</v>
      </c>
      <c r="B172" s="3"/>
      <c r="C172" s="4">
        <f t="shared" si="104"/>
        <v>1203</v>
      </c>
      <c r="D172" s="3">
        <v>76</v>
      </c>
      <c r="E172" s="3">
        <v>229</v>
      </c>
      <c r="F172" s="3">
        <v>197</v>
      </c>
      <c r="G172" s="3">
        <v>210</v>
      </c>
      <c r="H172" s="3">
        <v>141</v>
      </c>
      <c r="I172" s="3">
        <v>125</v>
      </c>
      <c r="J172" s="3">
        <v>89</v>
      </c>
      <c r="K172" s="3">
        <v>131</v>
      </c>
      <c r="L172" s="4">
        <f t="shared" si="105"/>
        <v>1198</v>
      </c>
      <c r="M172" s="5">
        <f aca="true" t="shared" si="106" ref="M172:M180">(1*E172+1.5*F172+2*G172+2.5*H172+3*I172+3.5*J172+4*K172)/L172</f>
        <v>2.0930717863105177</v>
      </c>
      <c r="N172" s="5">
        <f aca="true" t="shared" si="107" ref="N172:N180">SQRT((D172*0^2+E172*1^2+F172*1.5^2+G172*2^2+H172*2.5^2+I172*3^2+J172*3.5^2+K172*4^2)/L172-M172^2)</f>
        <v>1.1025741983922204</v>
      </c>
      <c r="O172" s="2">
        <v>5</v>
      </c>
      <c r="P172" s="2">
        <v>0</v>
      </c>
      <c r="Q172" s="5">
        <f aca="true" t="shared" si="108" ref="Q172:Q179">(D172+E172)*100/L172</f>
        <v>25.459098497495827</v>
      </c>
      <c r="R172" s="5">
        <f aca="true" t="shared" si="109" ref="R172:R179">(E172+F172+G172+H172+I172+J172+K172)*100/L172</f>
        <v>93.65609348914857</v>
      </c>
      <c r="S172" s="5">
        <f aca="true" t="shared" si="110" ref="S172:S179">(I172+J172+K172)*100/L172</f>
        <v>28.797996661101838</v>
      </c>
    </row>
    <row r="173" spans="1:19" ht="21.75">
      <c r="A173" s="59" t="s">
        <v>514</v>
      </c>
      <c r="B173" s="3"/>
      <c r="C173" s="4">
        <f t="shared" si="104"/>
        <v>1216</v>
      </c>
      <c r="D173" s="3">
        <v>59</v>
      </c>
      <c r="E173" s="3">
        <v>96</v>
      </c>
      <c r="F173" s="3">
        <v>156</v>
      </c>
      <c r="G173" s="3">
        <v>203</v>
      </c>
      <c r="H173" s="3">
        <v>197</v>
      </c>
      <c r="I173" s="3">
        <v>188</v>
      </c>
      <c r="J173" s="3">
        <v>132</v>
      </c>
      <c r="K173" s="3">
        <v>171</v>
      </c>
      <c r="L173" s="4">
        <f t="shared" si="105"/>
        <v>1202</v>
      </c>
      <c r="M173" s="5">
        <f t="shared" si="106"/>
        <v>2.444675540765391</v>
      </c>
      <c r="N173" s="5">
        <f t="shared" si="107"/>
        <v>1.0603938157480086</v>
      </c>
      <c r="O173" s="2">
        <v>12</v>
      </c>
      <c r="P173" s="2">
        <v>2</v>
      </c>
      <c r="Q173" s="5">
        <f t="shared" si="108"/>
        <v>12.895174708818635</v>
      </c>
      <c r="R173" s="5">
        <f t="shared" si="109"/>
        <v>95.09151414309484</v>
      </c>
      <c r="S173" s="5">
        <f t="shared" si="110"/>
        <v>40.848585690515804</v>
      </c>
    </row>
    <row r="174" spans="1:19" ht="21.75">
      <c r="A174" s="59" t="s">
        <v>515</v>
      </c>
      <c r="B174" s="3"/>
      <c r="C174" s="4">
        <f t="shared" si="104"/>
        <v>1202</v>
      </c>
      <c r="D174" s="3">
        <v>57</v>
      </c>
      <c r="E174" s="3">
        <v>171</v>
      </c>
      <c r="F174" s="3">
        <v>89</v>
      </c>
      <c r="G174" s="3">
        <v>144</v>
      </c>
      <c r="H174" s="3">
        <v>156</v>
      </c>
      <c r="I174" s="3">
        <v>212</v>
      </c>
      <c r="J174" s="3">
        <v>163</v>
      </c>
      <c r="K174" s="3">
        <v>201</v>
      </c>
      <c r="L174" s="4">
        <f t="shared" si="105"/>
        <v>1193</v>
      </c>
      <c r="M174" s="5">
        <f t="shared" si="106"/>
        <v>2.508801341156748</v>
      </c>
      <c r="N174" s="5">
        <f t="shared" si="107"/>
        <v>1.1340044638307831</v>
      </c>
      <c r="O174" s="2">
        <v>2</v>
      </c>
      <c r="P174" s="2">
        <v>7</v>
      </c>
      <c r="Q174" s="5">
        <f t="shared" si="108"/>
        <v>19.111483654652137</v>
      </c>
      <c r="R174" s="5">
        <f t="shared" si="109"/>
        <v>95.22212908633696</v>
      </c>
      <c r="S174" s="5">
        <f t="shared" si="110"/>
        <v>48.28164291701593</v>
      </c>
    </row>
    <row r="175" spans="1:19" ht="21.75">
      <c r="A175" s="59" t="s">
        <v>524</v>
      </c>
      <c r="B175" s="3"/>
      <c r="C175" s="4">
        <f t="shared" si="104"/>
        <v>2395</v>
      </c>
      <c r="D175" s="3">
        <v>31</v>
      </c>
      <c r="E175" s="3">
        <v>61</v>
      </c>
      <c r="F175" s="3">
        <v>78</v>
      </c>
      <c r="G175" s="3">
        <v>133</v>
      </c>
      <c r="H175" s="3">
        <v>121</v>
      </c>
      <c r="I175" s="3">
        <v>405</v>
      </c>
      <c r="J175" s="3">
        <v>506</v>
      </c>
      <c r="K175" s="3">
        <v>1049</v>
      </c>
      <c r="L175" s="4">
        <f t="shared" si="105"/>
        <v>2384</v>
      </c>
      <c r="M175" s="5">
        <f t="shared" si="106"/>
        <v>3.3257130872483223</v>
      </c>
      <c r="N175" s="5">
        <f t="shared" si="107"/>
        <v>0.8651370754347601</v>
      </c>
      <c r="O175" s="2">
        <v>2</v>
      </c>
      <c r="P175" s="2">
        <v>9</v>
      </c>
      <c r="Q175" s="5">
        <f t="shared" si="108"/>
        <v>3.859060402684564</v>
      </c>
      <c r="R175" s="5">
        <f t="shared" si="109"/>
        <v>98.6996644295302</v>
      </c>
      <c r="S175" s="5">
        <f t="shared" si="110"/>
        <v>82.21476510067114</v>
      </c>
    </row>
    <row r="176" spans="1:19" ht="21.75">
      <c r="A176" s="59" t="s">
        <v>517</v>
      </c>
      <c r="B176" s="3"/>
      <c r="C176" s="4">
        <f t="shared" si="104"/>
        <v>1203</v>
      </c>
      <c r="D176" s="3">
        <v>22</v>
      </c>
      <c r="E176" s="3">
        <v>26</v>
      </c>
      <c r="F176" s="3">
        <v>43</v>
      </c>
      <c r="G176" s="3">
        <v>78</v>
      </c>
      <c r="H176" s="3">
        <v>72</v>
      </c>
      <c r="I176" s="3">
        <v>133</v>
      </c>
      <c r="J176" s="3">
        <v>212</v>
      </c>
      <c r="K176" s="3">
        <v>607</v>
      </c>
      <c r="L176" s="4">
        <f t="shared" si="105"/>
        <v>1193</v>
      </c>
      <c r="M176" s="5">
        <f t="shared" si="106"/>
        <v>3.349119865884325</v>
      </c>
      <c r="N176" s="5">
        <f t="shared" si="107"/>
        <v>0.9198115517568429</v>
      </c>
      <c r="O176" s="2">
        <v>10</v>
      </c>
      <c r="P176" s="2">
        <v>0</v>
      </c>
      <c r="Q176" s="5">
        <f t="shared" si="108"/>
        <v>4.0234702430846605</v>
      </c>
      <c r="R176" s="5">
        <f t="shared" si="109"/>
        <v>98.15590947191953</v>
      </c>
      <c r="S176" s="5">
        <f t="shared" si="110"/>
        <v>79.79882648784577</v>
      </c>
    </row>
    <row r="177" spans="1:19" ht="21.75">
      <c r="A177" s="59" t="s">
        <v>518</v>
      </c>
      <c r="B177" s="3"/>
      <c r="C177" s="4">
        <f t="shared" si="104"/>
        <v>1196</v>
      </c>
      <c r="D177" s="3">
        <v>17</v>
      </c>
      <c r="E177" s="3">
        <v>12</v>
      </c>
      <c r="F177" s="3">
        <v>17</v>
      </c>
      <c r="G177" s="3">
        <v>52</v>
      </c>
      <c r="H177" s="3">
        <v>69</v>
      </c>
      <c r="I177" s="3">
        <v>93</v>
      </c>
      <c r="J177" s="3">
        <v>187</v>
      </c>
      <c r="K177" s="3">
        <v>745</v>
      </c>
      <c r="L177" s="4">
        <f t="shared" si="105"/>
        <v>1192</v>
      </c>
      <c r="M177" s="5">
        <f t="shared" si="106"/>
        <v>3.546560402684564</v>
      </c>
      <c r="N177" s="5">
        <f t="shared" si="107"/>
        <v>0.7901267301561314</v>
      </c>
      <c r="O177" s="2">
        <v>4</v>
      </c>
      <c r="P177" s="2">
        <v>0</v>
      </c>
      <c r="Q177" s="5">
        <f t="shared" si="108"/>
        <v>2.4328859060402683</v>
      </c>
      <c r="R177" s="5">
        <f t="shared" si="109"/>
        <v>98.5738255033557</v>
      </c>
      <c r="S177" s="5">
        <f t="shared" si="110"/>
        <v>85.98993288590604</v>
      </c>
    </row>
    <row r="178" spans="1:19" ht="21.75">
      <c r="A178" s="59" t="s">
        <v>519</v>
      </c>
      <c r="B178" s="3"/>
      <c r="C178" s="4">
        <f t="shared" si="104"/>
        <v>1227</v>
      </c>
      <c r="D178" s="3">
        <v>80</v>
      </c>
      <c r="E178" s="3">
        <v>33</v>
      </c>
      <c r="F178" s="3">
        <v>45</v>
      </c>
      <c r="G178" s="3">
        <v>82</v>
      </c>
      <c r="H178" s="3">
        <v>86</v>
      </c>
      <c r="I178" s="3">
        <v>171</v>
      </c>
      <c r="J178" s="3">
        <v>227</v>
      </c>
      <c r="K178" s="3">
        <v>500</v>
      </c>
      <c r="L178" s="4">
        <f t="shared" si="105"/>
        <v>1224</v>
      </c>
      <c r="M178" s="5">
        <f t="shared" si="106"/>
        <v>3.093954248366013</v>
      </c>
      <c r="N178" s="5">
        <f t="shared" si="107"/>
        <v>1.1442864822509888</v>
      </c>
      <c r="O178" s="2">
        <v>1</v>
      </c>
      <c r="P178" s="2">
        <v>2</v>
      </c>
      <c r="Q178" s="5">
        <f t="shared" si="108"/>
        <v>9.232026143790849</v>
      </c>
      <c r="R178" s="5">
        <f t="shared" si="109"/>
        <v>93.4640522875817</v>
      </c>
      <c r="S178" s="5">
        <f t="shared" si="110"/>
        <v>73.36601307189542</v>
      </c>
    </row>
    <row r="179" spans="1:19" ht="21.75">
      <c r="A179" s="59" t="s">
        <v>520</v>
      </c>
      <c r="B179" s="3"/>
      <c r="C179" s="4">
        <f t="shared" si="104"/>
        <v>1209</v>
      </c>
      <c r="D179" s="3">
        <v>204</v>
      </c>
      <c r="E179" s="3">
        <v>152</v>
      </c>
      <c r="F179" s="3">
        <v>131</v>
      </c>
      <c r="G179" s="3">
        <v>154</v>
      </c>
      <c r="H179" s="3">
        <v>165</v>
      </c>
      <c r="I179" s="3">
        <v>135</v>
      </c>
      <c r="J179" s="3">
        <v>128</v>
      </c>
      <c r="K179" s="3">
        <v>122</v>
      </c>
      <c r="L179" s="4">
        <f t="shared" si="105"/>
        <v>1191</v>
      </c>
      <c r="M179" s="5">
        <f t="shared" si="106"/>
        <v>2.0235096557514693</v>
      </c>
      <c r="N179" s="5">
        <f t="shared" si="107"/>
        <v>1.2803303420412386</v>
      </c>
      <c r="O179" s="2">
        <v>2</v>
      </c>
      <c r="P179" s="2">
        <v>16</v>
      </c>
      <c r="Q179" s="5">
        <f t="shared" si="108"/>
        <v>29.890848026868177</v>
      </c>
      <c r="R179" s="5">
        <f t="shared" si="109"/>
        <v>82.87153652392946</v>
      </c>
      <c r="S179" s="5">
        <f t="shared" si="110"/>
        <v>32.325776658270364</v>
      </c>
    </row>
    <row r="180" spans="1:19" ht="21.75">
      <c r="A180" s="83" t="s">
        <v>11</v>
      </c>
      <c r="B180" s="83"/>
      <c r="C180" s="4">
        <f>SUM(C171:C179)</f>
        <v>12049</v>
      </c>
      <c r="D180" s="4">
        <f aca="true" t="shared" si="111" ref="D180:L180">SUM(D171:D179)</f>
        <v>649</v>
      </c>
      <c r="E180" s="4">
        <f t="shared" si="111"/>
        <v>929</v>
      </c>
      <c r="F180" s="4">
        <f t="shared" si="111"/>
        <v>897</v>
      </c>
      <c r="G180" s="4">
        <f t="shared" si="111"/>
        <v>1234</v>
      </c>
      <c r="H180" s="4">
        <f t="shared" si="111"/>
        <v>1187</v>
      </c>
      <c r="I180" s="4">
        <f t="shared" si="111"/>
        <v>1653</v>
      </c>
      <c r="J180" s="4">
        <f t="shared" si="111"/>
        <v>1761</v>
      </c>
      <c r="K180" s="4">
        <f t="shared" si="111"/>
        <v>3646</v>
      </c>
      <c r="L180" s="4">
        <f t="shared" si="111"/>
        <v>11956</v>
      </c>
      <c r="M180" s="5">
        <f t="shared" si="106"/>
        <v>2.7949565071930413</v>
      </c>
      <c r="N180" s="5">
        <f t="shared" si="107"/>
        <v>1.1814893931521877</v>
      </c>
      <c r="O180" s="4">
        <f>SUM(O171:O179)</f>
        <v>41</v>
      </c>
      <c r="P180" s="4">
        <f>SUM(P171:P179)</f>
        <v>52</v>
      </c>
      <c r="Q180" s="5">
        <f>(D180+E180)*100/L180</f>
        <v>13.198394111743058</v>
      </c>
      <c r="R180" s="5">
        <f>(E180+F180+G180+H180+I180+J180+K180)*100/L180</f>
        <v>94.5717631314821</v>
      </c>
      <c r="S180" s="5">
        <f>(I180+J180+K180)*100/L180</f>
        <v>59.04984944797591</v>
      </c>
    </row>
    <row r="181" spans="1:19" ht="21.75">
      <c r="A181" s="83" t="s">
        <v>12</v>
      </c>
      <c r="B181" s="83"/>
      <c r="C181" s="5">
        <f>C180*100/$C$180</f>
        <v>100</v>
      </c>
      <c r="D181" s="5">
        <f aca="true" t="shared" si="112" ref="D181:L181">D180*100/$C$180</f>
        <v>5.386339115279276</v>
      </c>
      <c r="E181" s="5">
        <f t="shared" si="112"/>
        <v>7.710183417711013</v>
      </c>
      <c r="F181" s="5">
        <f t="shared" si="112"/>
        <v>7.4446012117188145</v>
      </c>
      <c r="G181" s="5">
        <f t="shared" si="112"/>
        <v>10.241513818574155</v>
      </c>
      <c r="H181" s="5">
        <f t="shared" si="112"/>
        <v>9.851439953523114</v>
      </c>
      <c r="I181" s="5">
        <f t="shared" si="112"/>
        <v>13.718980828284504</v>
      </c>
      <c r="J181" s="5">
        <f t="shared" si="112"/>
        <v>14.615320773508175</v>
      </c>
      <c r="K181" s="5">
        <f t="shared" si="112"/>
        <v>30.259772595236118</v>
      </c>
      <c r="L181" s="5">
        <f t="shared" si="112"/>
        <v>99.22815171383517</v>
      </c>
      <c r="M181" s="3"/>
      <c r="N181" s="3"/>
      <c r="O181" s="5">
        <f>O180*100/$C$180</f>
        <v>0.34027720142750434</v>
      </c>
      <c r="P181" s="5">
        <f>P180*100/$C$180</f>
        <v>0.4315710847373226</v>
      </c>
      <c r="Q181" s="5">
        <f>(D180+E180)*100/L180</f>
        <v>13.198394111743058</v>
      </c>
      <c r="R181" s="5">
        <f>(E180+F180+G180+H180+I180+J180+K180)*100/L180</f>
        <v>94.5717631314821</v>
      </c>
      <c r="S181" s="5">
        <f>(I180+J180+K180)*100/L180</f>
        <v>59.04984944797591</v>
      </c>
    </row>
    <row r="183" ht="21.75">
      <c r="D183" s="32" t="s">
        <v>522</v>
      </c>
    </row>
    <row r="184" spans="1:19" ht="29.25" customHeight="1">
      <c r="A184" s="91" t="s">
        <v>192</v>
      </c>
      <c r="B184" s="64" t="s">
        <v>2</v>
      </c>
      <c r="C184" s="65" t="s">
        <v>3</v>
      </c>
      <c r="D184" s="94" t="s">
        <v>4</v>
      </c>
      <c r="E184" s="94"/>
      <c r="F184" s="94"/>
      <c r="G184" s="94"/>
      <c r="H184" s="94"/>
      <c r="I184" s="94"/>
      <c r="J184" s="94"/>
      <c r="K184" s="94"/>
      <c r="L184" s="66" t="s">
        <v>5</v>
      </c>
      <c r="M184" s="70" t="s">
        <v>6</v>
      </c>
      <c r="N184" s="70" t="s">
        <v>7</v>
      </c>
      <c r="O184" s="98" t="s">
        <v>124</v>
      </c>
      <c r="P184" s="98"/>
      <c r="Q184" s="99" t="s">
        <v>193</v>
      </c>
      <c r="R184" s="99"/>
      <c r="S184" s="99"/>
    </row>
    <row r="185" spans="1:19" ht="21.75">
      <c r="A185" s="91"/>
      <c r="B185" s="64"/>
      <c r="C185" s="65"/>
      <c r="D185" s="2">
        <v>0</v>
      </c>
      <c r="E185" s="2">
        <v>1</v>
      </c>
      <c r="F185" s="2">
        <v>1.5</v>
      </c>
      <c r="G185" s="2">
        <v>2</v>
      </c>
      <c r="H185" s="2">
        <v>2.5</v>
      </c>
      <c r="I185" s="2">
        <v>3</v>
      </c>
      <c r="J185" s="2">
        <v>3.5</v>
      </c>
      <c r="K185" s="2">
        <v>4</v>
      </c>
      <c r="L185" s="66"/>
      <c r="M185" s="70"/>
      <c r="N185" s="70"/>
      <c r="O185" s="2" t="s">
        <v>9</v>
      </c>
      <c r="P185" s="2" t="s">
        <v>10</v>
      </c>
      <c r="Q185" s="34" t="s">
        <v>211</v>
      </c>
      <c r="R185" s="34" t="s">
        <v>207</v>
      </c>
      <c r="S185" s="33" t="s">
        <v>208</v>
      </c>
    </row>
    <row r="186" spans="1:19" ht="21.75">
      <c r="A186" s="100" t="s">
        <v>525</v>
      </c>
      <c r="B186" s="3"/>
      <c r="C186" s="4">
        <f aca="true" t="shared" si="113" ref="C186:C194">SUM(D186:K186,O186:P186)</f>
        <v>1942</v>
      </c>
      <c r="D186" s="3">
        <v>177</v>
      </c>
      <c r="E186" s="3">
        <v>166</v>
      </c>
      <c r="F186" s="3">
        <v>146</v>
      </c>
      <c r="G186" s="3">
        <v>238</v>
      </c>
      <c r="H186" s="3">
        <v>256</v>
      </c>
      <c r="I186" s="3">
        <v>382</v>
      </c>
      <c r="J186" s="3">
        <v>264</v>
      </c>
      <c r="K186" s="3">
        <v>297</v>
      </c>
      <c r="L186" s="4">
        <f aca="true" t="shared" si="114" ref="L186:L195">SUM(D186:K186)</f>
        <v>1926</v>
      </c>
      <c r="M186" s="5">
        <f>(1*E186+1.5*F186+2*G186+2.5*H186+3*I186+3.5*J186+4*K186)/L186</f>
        <v>2.470924195223261</v>
      </c>
      <c r="N186" s="5">
        <f>SQRT((D186*0^2+E186*1^2+F186*1.5^2+G186*2^2+H186*2.5^2+I186*3^2+J186*3.5^2+K186*4^2)/L186-M186^2)</f>
        <v>1.1864963113510674</v>
      </c>
      <c r="O186" s="2">
        <v>16</v>
      </c>
      <c r="P186" s="2">
        <v>0</v>
      </c>
      <c r="Q186" s="5">
        <f aca="true" t="shared" si="115" ref="Q186:Q194">(D186+E186)*100/L186</f>
        <v>17.808930425752855</v>
      </c>
      <c r="R186" s="5">
        <f aca="true" t="shared" si="116" ref="R186:R194">(E186+F186+G186+H186+I186+J186+K186)*100/L186</f>
        <v>90.80996884735202</v>
      </c>
      <c r="S186" s="5">
        <f aca="true" t="shared" si="117" ref="S186:S194">(I186+J186+K186)*100/L186</f>
        <v>48.96157840083074</v>
      </c>
    </row>
    <row r="187" spans="1:19" ht="21.75">
      <c r="A187" s="100" t="s">
        <v>513</v>
      </c>
      <c r="B187" s="3"/>
      <c r="C187" s="4">
        <f t="shared" si="113"/>
        <v>2112</v>
      </c>
      <c r="D187" s="3">
        <v>163</v>
      </c>
      <c r="E187" s="3">
        <v>137</v>
      </c>
      <c r="F187" s="3">
        <v>159</v>
      </c>
      <c r="G187" s="3">
        <v>300</v>
      </c>
      <c r="H187" s="3">
        <v>308</v>
      </c>
      <c r="I187" s="3">
        <v>348</v>
      </c>
      <c r="J187" s="3">
        <v>245</v>
      </c>
      <c r="K187" s="3">
        <v>429</v>
      </c>
      <c r="L187" s="4">
        <f t="shared" si="114"/>
        <v>2089</v>
      </c>
      <c r="M187" s="5">
        <f aca="true" t="shared" si="118" ref="M187:M195">(1*E187+1.5*F187+2*G187+2.5*H187+3*I187+3.5*J187+4*K187)/L187</f>
        <v>2.567257060794639</v>
      </c>
      <c r="N187" s="5">
        <f aca="true" t="shared" si="119" ref="N187:N195">SQRT((D187*0^2+E187*1^2+F187*1.5^2+G187*2^2+H187*2.5^2+I187*3^2+J187*3.5^2+K187*4^2)/L187-M187^2)</f>
        <v>1.1677820341776892</v>
      </c>
      <c r="O187" s="2">
        <v>2</v>
      </c>
      <c r="P187" s="2">
        <v>21</v>
      </c>
      <c r="Q187" s="5">
        <f t="shared" si="115"/>
        <v>14.360938247965533</v>
      </c>
      <c r="R187" s="5">
        <f t="shared" si="116"/>
        <v>92.19722355193872</v>
      </c>
      <c r="S187" s="5">
        <f t="shared" si="117"/>
        <v>48.92292963140258</v>
      </c>
    </row>
    <row r="188" spans="1:19" ht="21.75">
      <c r="A188" s="100" t="s">
        <v>514</v>
      </c>
      <c r="B188" s="3"/>
      <c r="C188" s="4">
        <f t="shared" si="113"/>
        <v>4091</v>
      </c>
      <c r="D188" s="3">
        <v>123</v>
      </c>
      <c r="E188" s="3">
        <v>268</v>
      </c>
      <c r="F188" s="3">
        <v>306</v>
      </c>
      <c r="G188" s="3">
        <v>528</v>
      </c>
      <c r="H188" s="3">
        <v>580</v>
      </c>
      <c r="I188" s="3">
        <v>720</v>
      </c>
      <c r="J188" s="3">
        <v>615</v>
      </c>
      <c r="K188" s="3">
        <v>928</v>
      </c>
      <c r="L188" s="4">
        <f t="shared" si="114"/>
        <v>4068</v>
      </c>
      <c r="M188" s="5">
        <f t="shared" si="118"/>
        <v>2.767330383480826</v>
      </c>
      <c r="N188" s="5">
        <f t="shared" si="119"/>
        <v>1.0402457220451264</v>
      </c>
      <c r="O188" s="2">
        <v>17</v>
      </c>
      <c r="P188" s="2">
        <v>6</v>
      </c>
      <c r="Q188" s="5">
        <f t="shared" si="115"/>
        <v>9.611602753195674</v>
      </c>
      <c r="R188" s="5">
        <f t="shared" si="116"/>
        <v>96.976401179941</v>
      </c>
      <c r="S188" s="5">
        <f t="shared" si="117"/>
        <v>55.62930186823992</v>
      </c>
    </row>
    <row r="189" spans="1:19" ht="21.75">
      <c r="A189" s="100" t="s">
        <v>515</v>
      </c>
      <c r="B189" s="3"/>
      <c r="C189" s="4">
        <f t="shared" si="113"/>
        <v>2840</v>
      </c>
      <c r="D189" s="3">
        <v>205</v>
      </c>
      <c r="E189" s="3">
        <v>182</v>
      </c>
      <c r="F189" s="3">
        <v>261</v>
      </c>
      <c r="G189" s="3">
        <v>403</v>
      </c>
      <c r="H189" s="3">
        <v>460</v>
      </c>
      <c r="I189" s="3">
        <v>552</v>
      </c>
      <c r="J189" s="3">
        <v>465</v>
      </c>
      <c r="K189" s="3">
        <v>295</v>
      </c>
      <c r="L189" s="4">
        <f t="shared" si="114"/>
        <v>2823</v>
      </c>
      <c r="M189" s="5">
        <f t="shared" si="118"/>
        <v>2.477151965993624</v>
      </c>
      <c r="N189" s="5">
        <f t="shared" si="119"/>
        <v>1.0840969218464704</v>
      </c>
      <c r="O189" s="2">
        <v>10</v>
      </c>
      <c r="P189" s="2">
        <v>7</v>
      </c>
      <c r="Q189" s="5">
        <f t="shared" si="115"/>
        <v>13.708820403825717</v>
      </c>
      <c r="R189" s="5">
        <f t="shared" si="116"/>
        <v>92.73822174991145</v>
      </c>
      <c r="S189" s="5">
        <f t="shared" si="117"/>
        <v>46.475380800566775</v>
      </c>
    </row>
    <row r="190" spans="1:19" ht="21.75">
      <c r="A190" s="100" t="s">
        <v>524</v>
      </c>
      <c r="B190" s="3"/>
      <c r="C190" s="4">
        <f t="shared" si="113"/>
        <v>3554</v>
      </c>
      <c r="D190" s="3">
        <v>80</v>
      </c>
      <c r="E190" s="3">
        <v>97</v>
      </c>
      <c r="F190" s="3">
        <v>138</v>
      </c>
      <c r="G190" s="3">
        <v>234</v>
      </c>
      <c r="H190" s="3">
        <v>277</v>
      </c>
      <c r="I190" s="3">
        <v>609</v>
      </c>
      <c r="J190" s="3">
        <v>533</v>
      </c>
      <c r="K190" s="3">
        <v>1556</v>
      </c>
      <c r="L190" s="4">
        <f t="shared" si="114"/>
        <v>3524</v>
      </c>
      <c r="M190" s="5">
        <f t="shared" si="118"/>
        <v>3.2295686719636776</v>
      </c>
      <c r="N190" s="5">
        <f t="shared" si="119"/>
        <v>0.9566777882723142</v>
      </c>
      <c r="O190" s="2">
        <v>7</v>
      </c>
      <c r="P190" s="2">
        <v>23</v>
      </c>
      <c r="Q190" s="5">
        <f t="shared" si="115"/>
        <v>5.022701475595913</v>
      </c>
      <c r="R190" s="5">
        <f t="shared" si="116"/>
        <v>97.72985244040862</v>
      </c>
      <c r="S190" s="5">
        <f t="shared" si="117"/>
        <v>76.56072644721907</v>
      </c>
    </row>
    <row r="191" spans="1:19" ht="21.75">
      <c r="A191" s="100" t="s">
        <v>517</v>
      </c>
      <c r="B191" s="3"/>
      <c r="C191" s="4">
        <f t="shared" si="113"/>
        <v>1740</v>
      </c>
      <c r="D191" s="3">
        <v>43</v>
      </c>
      <c r="E191" s="3">
        <v>43</v>
      </c>
      <c r="F191" s="3">
        <v>36</v>
      </c>
      <c r="G191" s="3">
        <v>82</v>
      </c>
      <c r="H191" s="3">
        <v>138</v>
      </c>
      <c r="I191" s="3">
        <v>325</v>
      </c>
      <c r="J191" s="3">
        <v>368</v>
      </c>
      <c r="K191" s="3">
        <v>621</v>
      </c>
      <c r="L191" s="4">
        <f t="shared" si="114"/>
        <v>1656</v>
      </c>
      <c r="M191" s="5">
        <f t="shared" si="118"/>
        <v>3.232487922705314</v>
      </c>
      <c r="N191" s="5">
        <f t="shared" si="119"/>
        <v>0.9128683327015507</v>
      </c>
      <c r="O191" s="2">
        <v>68</v>
      </c>
      <c r="P191" s="2">
        <v>16</v>
      </c>
      <c r="Q191" s="5">
        <f t="shared" si="115"/>
        <v>5.193236714975845</v>
      </c>
      <c r="R191" s="5">
        <f t="shared" si="116"/>
        <v>97.40338164251207</v>
      </c>
      <c r="S191" s="5">
        <f t="shared" si="117"/>
        <v>79.34782608695652</v>
      </c>
    </row>
    <row r="192" spans="1:19" ht="21.75">
      <c r="A192" s="100" t="s">
        <v>518</v>
      </c>
      <c r="B192" s="3"/>
      <c r="C192" s="4">
        <f t="shared" si="113"/>
        <v>2706</v>
      </c>
      <c r="D192" s="3">
        <v>80</v>
      </c>
      <c r="E192" s="3">
        <v>52</v>
      </c>
      <c r="F192" s="3">
        <v>59</v>
      </c>
      <c r="G192" s="3">
        <v>126</v>
      </c>
      <c r="H192" s="3">
        <v>153</v>
      </c>
      <c r="I192" s="3">
        <v>316</v>
      </c>
      <c r="J192" s="3">
        <v>331</v>
      </c>
      <c r="K192" s="3">
        <v>1547</v>
      </c>
      <c r="L192" s="4">
        <f t="shared" si="114"/>
        <v>2664</v>
      </c>
      <c r="M192" s="5">
        <f t="shared" si="118"/>
        <v>3.404466966966967</v>
      </c>
      <c r="N192" s="5">
        <f t="shared" si="119"/>
        <v>0.9528952332158006</v>
      </c>
      <c r="O192" s="2">
        <v>28</v>
      </c>
      <c r="P192" s="2">
        <v>14</v>
      </c>
      <c r="Q192" s="5">
        <f t="shared" si="115"/>
        <v>4.954954954954955</v>
      </c>
      <c r="R192" s="5">
        <f t="shared" si="116"/>
        <v>96.996996996997</v>
      </c>
      <c r="S192" s="5">
        <f t="shared" si="117"/>
        <v>82.35735735735736</v>
      </c>
    </row>
    <row r="193" spans="1:19" ht="21.75">
      <c r="A193" s="100" t="s">
        <v>523</v>
      </c>
      <c r="B193" s="3"/>
      <c r="C193" s="4">
        <f t="shared" si="113"/>
        <v>1733</v>
      </c>
      <c r="D193" s="3">
        <v>41</v>
      </c>
      <c r="E193" s="3">
        <v>31</v>
      </c>
      <c r="F193" s="3">
        <v>48</v>
      </c>
      <c r="G193" s="3">
        <v>90</v>
      </c>
      <c r="H193" s="3">
        <v>147</v>
      </c>
      <c r="I193" s="3">
        <v>294</v>
      </c>
      <c r="J193" s="3">
        <v>298</v>
      </c>
      <c r="K193" s="3">
        <v>735</v>
      </c>
      <c r="L193" s="4">
        <f t="shared" si="114"/>
        <v>1684</v>
      </c>
      <c r="M193" s="5">
        <f t="shared" si="118"/>
        <v>3.2752375296912115</v>
      </c>
      <c r="N193" s="5">
        <f t="shared" si="119"/>
        <v>0.9149320175763304</v>
      </c>
      <c r="O193" s="2">
        <v>5</v>
      </c>
      <c r="P193" s="2">
        <v>44</v>
      </c>
      <c r="Q193" s="5">
        <f t="shared" si="115"/>
        <v>4.275534441805226</v>
      </c>
      <c r="R193" s="5">
        <f t="shared" si="116"/>
        <v>97.56532066508314</v>
      </c>
      <c r="S193" s="5">
        <f t="shared" si="117"/>
        <v>78.80047505938242</v>
      </c>
    </row>
    <row r="194" spans="1:19" ht="21.75">
      <c r="A194" s="100" t="s">
        <v>520</v>
      </c>
      <c r="B194" s="3"/>
      <c r="C194" s="4">
        <f t="shared" si="113"/>
        <v>2221</v>
      </c>
      <c r="D194" s="3">
        <v>205</v>
      </c>
      <c r="E194" s="3">
        <v>232</v>
      </c>
      <c r="F194" s="3">
        <v>218</v>
      </c>
      <c r="G194" s="3">
        <v>280</v>
      </c>
      <c r="H194" s="3">
        <v>307</v>
      </c>
      <c r="I194" s="3">
        <v>357</v>
      </c>
      <c r="J194" s="3">
        <v>252</v>
      </c>
      <c r="K194" s="3">
        <v>343</v>
      </c>
      <c r="L194" s="4">
        <f t="shared" si="114"/>
        <v>2194</v>
      </c>
      <c r="M194" s="5">
        <f t="shared" si="118"/>
        <v>2.375341841385597</v>
      </c>
      <c r="N194" s="5">
        <f t="shared" si="119"/>
        <v>1.202048538907701</v>
      </c>
      <c r="O194" s="2">
        <v>5</v>
      </c>
      <c r="P194" s="2">
        <v>22</v>
      </c>
      <c r="Q194" s="5">
        <f>(D194+E194)*100/L194</f>
        <v>19.9179580674567</v>
      </c>
      <c r="R194" s="5">
        <f>(E194+F194+G194+H194+I194+J194+K194)*100/L194</f>
        <v>90.6563354603464</v>
      </c>
      <c r="S194" s="5">
        <f>(I194+J194+K194)*100/L194</f>
        <v>43.39106654512306</v>
      </c>
    </row>
    <row r="195" spans="1:19" ht="21.75">
      <c r="A195" s="83" t="s">
        <v>11</v>
      </c>
      <c r="B195" s="83"/>
      <c r="C195" s="4">
        <f>SUM(C186:C194)</f>
        <v>22939</v>
      </c>
      <c r="D195" s="4">
        <f aca="true" t="shared" si="120" ref="D195:L195">SUM(D186:D194)</f>
        <v>1117</v>
      </c>
      <c r="E195" s="4">
        <f t="shared" si="120"/>
        <v>1208</v>
      </c>
      <c r="F195" s="4">
        <f t="shared" si="120"/>
        <v>1371</v>
      </c>
      <c r="G195" s="4">
        <f t="shared" si="120"/>
        <v>2281</v>
      </c>
      <c r="H195" s="4">
        <f t="shared" si="120"/>
        <v>2626</v>
      </c>
      <c r="I195" s="4">
        <f t="shared" si="120"/>
        <v>3903</v>
      </c>
      <c r="J195" s="4">
        <f t="shared" si="120"/>
        <v>3371</v>
      </c>
      <c r="K195" s="4">
        <f t="shared" si="120"/>
        <v>6751</v>
      </c>
      <c r="L195" s="4">
        <f t="shared" si="120"/>
        <v>22628</v>
      </c>
      <c r="M195" s="5">
        <f t="shared" si="118"/>
        <v>2.8682605621354074</v>
      </c>
      <c r="N195" s="5">
        <f t="shared" si="119"/>
        <v>1.1145359644755723</v>
      </c>
      <c r="O195" s="4">
        <f>SUM(O186:O194)</f>
        <v>158</v>
      </c>
      <c r="P195" s="4">
        <f>SUM(P186:P194)</f>
        <v>153</v>
      </c>
      <c r="Q195" s="5">
        <f>(D195+E195)*100/L195</f>
        <v>10.27488067880502</v>
      </c>
      <c r="R195" s="5">
        <f>(E195+F195+G195+H195+I195+J195+K195)*100/L195</f>
        <v>95.06363797065582</v>
      </c>
      <c r="S195" s="5">
        <f>(I195+J195+K195)*100/L195</f>
        <v>61.98073183666254</v>
      </c>
    </row>
    <row r="196" spans="1:19" ht="21.75">
      <c r="A196" s="83" t="s">
        <v>12</v>
      </c>
      <c r="B196" s="83"/>
      <c r="C196" s="5">
        <f>C195*100/$C$195</f>
        <v>100</v>
      </c>
      <c r="D196" s="5">
        <f aca="true" t="shared" si="121" ref="D196:L196">D195*100/$C$195</f>
        <v>4.8694363311391085</v>
      </c>
      <c r="E196" s="5">
        <f t="shared" si="121"/>
        <v>5.266140633855007</v>
      </c>
      <c r="F196" s="5">
        <f t="shared" si="121"/>
        <v>5.976720868390078</v>
      </c>
      <c r="G196" s="5">
        <f t="shared" si="121"/>
        <v>9.943763895549065</v>
      </c>
      <c r="H196" s="5">
        <f t="shared" si="121"/>
        <v>11.447752735515934</v>
      </c>
      <c r="I196" s="5">
        <f t="shared" si="121"/>
        <v>17.014691137364313</v>
      </c>
      <c r="J196" s="5">
        <f t="shared" si="121"/>
        <v>14.695496752255984</v>
      </c>
      <c r="K196" s="5">
        <f t="shared" si="121"/>
        <v>29.430227995989362</v>
      </c>
      <c r="L196" s="5">
        <f t="shared" si="121"/>
        <v>98.64423035005885</v>
      </c>
      <c r="M196" s="3"/>
      <c r="N196" s="3"/>
      <c r="O196" s="5">
        <f>O195*100/$C$195</f>
        <v>0.6887832948254066</v>
      </c>
      <c r="P196" s="5">
        <f>P195*100/$C$195</f>
        <v>0.6669863551157418</v>
      </c>
      <c r="Q196" s="5">
        <f>(D195+E195)*100/L195</f>
        <v>10.27488067880502</v>
      </c>
      <c r="R196" s="5">
        <f>(E195+F195+G195+H195+I195+J195+K195)*100/L195</f>
        <v>95.06363797065582</v>
      </c>
      <c r="S196" s="5">
        <f>(I195+J195+K195)*100/L195</f>
        <v>61.98073183666254</v>
      </c>
    </row>
  </sheetData>
  <mergeCells count="162">
    <mergeCell ref="Q169:S169"/>
    <mergeCell ref="A184:A185"/>
    <mergeCell ref="B184:B185"/>
    <mergeCell ref="C184:C185"/>
    <mergeCell ref="D184:K184"/>
    <mergeCell ref="L184:L185"/>
    <mergeCell ref="M184:M185"/>
    <mergeCell ref="N184:N185"/>
    <mergeCell ref="O184:P184"/>
    <mergeCell ref="Q184:S184"/>
    <mergeCell ref="L169:L170"/>
    <mergeCell ref="M169:M170"/>
    <mergeCell ref="N169:N170"/>
    <mergeCell ref="O169:P169"/>
    <mergeCell ref="A169:A170"/>
    <mergeCell ref="B169:B170"/>
    <mergeCell ref="C169:C170"/>
    <mergeCell ref="D169:K169"/>
    <mergeCell ref="A180:B180"/>
    <mergeCell ref="A181:B181"/>
    <mergeCell ref="A195:B195"/>
    <mergeCell ref="A196:B196"/>
    <mergeCell ref="A134:B134"/>
    <mergeCell ref="A122:A124"/>
    <mergeCell ref="A125:A130"/>
    <mergeCell ref="A131:B131"/>
    <mergeCell ref="A132:B132"/>
    <mergeCell ref="N120:N121"/>
    <mergeCell ref="O120:P120"/>
    <mergeCell ref="Q120:S120"/>
    <mergeCell ref="A133:B133"/>
    <mergeCell ref="A67:B67"/>
    <mergeCell ref="A31:B31"/>
    <mergeCell ref="A64:B64"/>
    <mergeCell ref="A65:B65"/>
    <mergeCell ref="A32:B32"/>
    <mergeCell ref="A33:B33"/>
    <mergeCell ref="A66:B66"/>
    <mergeCell ref="A41:A46"/>
    <mergeCell ref="A47:B47"/>
    <mergeCell ref="A48:B48"/>
    <mergeCell ref="Q19:S19"/>
    <mergeCell ref="Q36:S36"/>
    <mergeCell ref="Q53:S53"/>
    <mergeCell ref="Q70:S70"/>
    <mergeCell ref="C2:C3"/>
    <mergeCell ref="L2:L3"/>
    <mergeCell ref="M2:M3"/>
    <mergeCell ref="N2:N3"/>
    <mergeCell ref="O2:P2"/>
    <mergeCell ref="Q2:S2"/>
    <mergeCell ref="D2:K2"/>
    <mergeCell ref="A24:A29"/>
    <mergeCell ref="A13:B13"/>
    <mergeCell ref="A14:B14"/>
    <mergeCell ref="A2:A3"/>
    <mergeCell ref="B2:B3"/>
    <mergeCell ref="N19:N20"/>
    <mergeCell ref="O19:P19"/>
    <mergeCell ref="A30:B30"/>
    <mergeCell ref="A15:B15"/>
    <mergeCell ref="A16:B16"/>
    <mergeCell ref="A4:A6"/>
    <mergeCell ref="A21:A23"/>
    <mergeCell ref="A7:A12"/>
    <mergeCell ref="M19:M20"/>
    <mergeCell ref="A19:A20"/>
    <mergeCell ref="B19:B20"/>
    <mergeCell ref="C19:C20"/>
    <mergeCell ref="D19:K19"/>
    <mergeCell ref="L19:L20"/>
    <mergeCell ref="A100:B100"/>
    <mergeCell ref="A151:B151"/>
    <mergeCell ref="A70:A71"/>
    <mergeCell ref="B70:B71"/>
    <mergeCell ref="A75:A80"/>
    <mergeCell ref="A83:B83"/>
    <mergeCell ref="A84:B84"/>
    <mergeCell ref="A105:A107"/>
    <mergeCell ref="A82:B82"/>
    <mergeCell ref="A81:B81"/>
    <mergeCell ref="N36:N37"/>
    <mergeCell ref="O36:P36"/>
    <mergeCell ref="A38:A40"/>
    <mergeCell ref="A36:A37"/>
    <mergeCell ref="B36:B37"/>
    <mergeCell ref="C36:C37"/>
    <mergeCell ref="D36:K36"/>
    <mergeCell ref="L36:L37"/>
    <mergeCell ref="M36:M37"/>
    <mergeCell ref="A49:B49"/>
    <mergeCell ref="A53:A54"/>
    <mergeCell ref="B53:B54"/>
    <mergeCell ref="A50:B50"/>
    <mergeCell ref="A55:A57"/>
    <mergeCell ref="A58:A63"/>
    <mergeCell ref="C53:C54"/>
    <mergeCell ref="O53:P53"/>
    <mergeCell ref="D53:K53"/>
    <mergeCell ref="L53:L54"/>
    <mergeCell ref="M53:M54"/>
    <mergeCell ref="N53:N54"/>
    <mergeCell ref="O87:P87"/>
    <mergeCell ref="A88:A90"/>
    <mergeCell ref="D87:K87"/>
    <mergeCell ref="N70:N71"/>
    <mergeCell ref="O70:P70"/>
    <mergeCell ref="A72:A74"/>
    <mergeCell ref="C70:C71"/>
    <mergeCell ref="D70:K70"/>
    <mergeCell ref="L70:L71"/>
    <mergeCell ref="M70:M71"/>
    <mergeCell ref="Q103:S103"/>
    <mergeCell ref="Q87:S87"/>
    <mergeCell ref="A91:A96"/>
    <mergeCell ref="A99:B99"/>
    <mergeCell ref="A103:A104"/>
    <mergeCell ref="B103:B104"/>
    <mergeCell ref="A97:B97"/>
    <mergeCell ref="A98:B98"/>
    <mergeCell ref="N103:N104"/>
    <mergeCell ref="O103:P103"/>
    <mergeCell ref="A120:A121"/>
    <mergeCell ref="D103:K103"/>
    <mergeCell ref="L103:L104"/>
    <mergeCell ref="M103:M104"/>
    <mergeCell ref="C103:C104"/>
    <mergeCell ref="B120:B121"/>
    <mergeCell ref="C120:C121"/>
    <mergeCell ref="D120:K120"/>
    <mergeCell ref="L120:L121"/>
    <mergeCell ref="M120:M121"/>
    <mergeCell ref="C137:C138"/>
    <mergeCell ref="D137:K137"/>
    <mergeCell ref="L137:L138"/>
    <mergeCell ref="A108:A113"/>
    <mergeCell ref="A116:B116"/>
    <mergeCell ref="A117:B117"/>
    <mergeCell ref="A137:A138"/>
    <mergeCell ref="B137:B138"/>
    <mergeCell ref="A114:B114"/>
    <mergeCell ref="A115:B115"/>
    <mergeCell ref="D154:K154"/>
    <mergeCell ref="M137:M138"/>
    <mergeCell ref="Q137:S137"/>
    <mergeCell ref="A142:A147"/>
    <mergeCell ref="A150:B150"/>
    <mergeCell ref="N137:N138"/>
    <mergeCell ref="O137:P137"/>
    <mergeCell ref="A148:B148"/>
    <mergeCell ref="A149:B149"/>
    <mergeCell ref="A139:A141"/>
    <mergeCell ref="A166:B166"/>
    <mergeCell ref="A165:B165"/>
    <mergeCell ref="Q154:S154"/>
    <mergeCell ref="L154:L155"/>
    <mergeCell ref="M154:M155"/>
    <mergeCell ref="N154:N155"/>
    <mergeCell ref="O154:P154"/>
    <mergeCell ref="A154:A155"/>
    <mergeCell ref="B154:B155"/>
    <mergeCell ref="C154:C155"/>
  </mergeCells>
  <printOptions horizontalCentered="1"/>
  <pageMargins left="0.5511811023622047" right="0.5511811023622047" top="0.5905511811023623" bottom="0.3937007874015748" header="0.31496062992125984" footer="0.31496062992125984"/>
  <pageSetup horizontalDpi="600" verticalDpi="600" orientation="landscape" paperSize="9" r:id="rId2"/>
  <headerFooter alignWithMargins="0">
    <oddHeader>&amp;R&amp;P</oddHeader>
  </headerFooter>
  <rowBreaks count="11" manualBreakCount="11">
    <brk id="17" max="18" man="1"/>
    <brk id="34" max="18" man="1"/>
    <brk id="51" max="18" man="1"/>
    <brk id="68" max="18" man="1"/>
    <brk id="85" max="18" man="1"/>
    <brk id="101" max="18" man="1"/>
    <brk id="118" max="18" man="1"/>
    <brk id="135" max="18" man="1"/>
    <brk id="151" max="18" man="1"/>
    <brk id="166" max="18" man="1"/>
    <brk id="182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</dc:creator>
  <cp:keywords/>
  <dc:description/>
  <cp:lastModifiedBy>gpa1</cp:lastModifiedBy>
  <cp:lastPrinted>2008-10-09T02:17:49Z</cp:lastPrinted>
  <dcterms:created xsi:type="dcterms:W3CDTF">2000-10-19T03:17:39Z</dcterms:created>
  <dcterms:modified xsi:type="dcterms:W3CDTF">2008-10-14T02:30:42Z</dcterms:modified>
  <cp:category/>
  <cp:version/>
  <cp:contentType/>
  <cp:contentStatus/>
</cp:coreProperties>
</file>