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4170" windowHeight="4455" activeTab="2"/>
  </bookViews>
  <sheets>
    <sheet name="ชั้นภาค1" sheetId="1" r:id="rId1"/>
    <sheet name="หมวดภาค1" sheetId="2" r:id="rId2"/>
    <sheet name="ชั้นภาค2" sheetId="3" r:id="rId3"/>
    <sheet name="หมวดภาค2" sheetId="4" r:id="rId4"/>
    <sheet name="สรุป" sheetId="5" r:id="rId5"/>
    <sheet name="Sheet1" sheetId="6" r:id="rId6"/>
  </sheets>
  <externalReferences>
    <externalReference r:id="rId9"/>
  </externalReferences>
  <definedNames>
    <definedName name="_xlnm.Print_Area" localSheetId="4">'สรุป'!$A$1:$S$196</definedName>
    <definedName name="_xlnm.Print_Area" localSheetId="1">'หมวดภาค1'!$A$1:$P$273</definedName>
    <definedName name="_xlnm.Print_Area" localSheetId="3">'หมวดภาค2'!$A$1:$R$211</definedName>
  </definedNames>
  <calcPr fullCalcOnLoad="1"/>
</workbook>
</file>

<file path=xl/sharedStrings.xml><?xml version="1.0" encoding="utf-8"?>
<sst xmlns="http://schemas.openxmlformats.org/spreadsheetml/2006/main" count="1801" uniqueCount="530">
  <si>
    <t>รหัสวิชา</t>
  </si>
  <si>
    <t>ชื่อวิชา</t>
  </si>
  <si>
    <t>ชั้น</t>
  </si>
  <si>
    <t>จำนวนน.ร.ที่ลงทะเบียนเรียน</t>
  </si>
  <si>
    <t>จำนวนนักเรียนที่ได้รับระดับผลการเรียน</t>
  </si>
  <si>
    <t>จำนวนน.ร.ที่ได้รับผลการเรียน</t>
  </si>
  <si>
    <t>X</t>
  </si>
  <si>
    <t>SD</t>
  </si>
  <si>
    <t>จำนวนน.ร.ที่ได้รับผลฯ</t>
  </si>
  <si>
    <t>ร</t>
  </si>
  <si>
    <t>มส</t>
  </si>
  <si>
    <t>รวม</t>
  </si>
  <si>
    <t>ร้อยละ</t>
  </si>
  <si>
    <t>คณิตศาสตร์ 3</t>
  </si>
  <si>
    <t>ภาษาอังกฤษอ่าน-เขียน</t>
  </si>
  <si>
    <t>ชั้น ม.5</t>
  </si>
  <si>
    <t>ชั้น ม.6</t>
  </si>
  <si>
    <t>ชั้น ม.4</t>
  </si>
  <si>
    <t>ภาษาไทย 1</t>
  </si>
  <si>
    <t>การพูด</t>
  </si>
  <si>
    <t>คณิตศาสตร์ 1</t>
  </si>
  <si>
    <t>คณิตศาสตร์เพิ่มเติม 1</t>
  </si>
  <si>
    <t>คณิตศาสตร์เพิ่มเติม 7</t>
  </si>
  <si>
    <t>วิทยาศาสตร์ 1</t>
  </si>
  <si>
    <t>วิทยาศาสตร์ 2</t>
  </si>
  <si>
    <t>สังคมศึกษา 1</t>
  </si>
  <si>
    <t>พระพุทธศาสนา 1</t>
  </si>
  <si>
    <t>สุขศึกษา 1</t>
  </si>
  <si>
    <t>พลศึกษา 1</t>
  </si>
  <si>
    <t>ศิลปะ 1</t>
  </si>
  <si>
    <t>การงานอาชีพและเทคโนโลยี1</t>
  </si>
  <si>
    <t>การเลี้ยงสัตว์ทั่วไป</t>
  </si>
  <si>
    <t>เทคโนโลยีสารสนเทศ</t>
  </si>
  <si>
    <t>ภาษาอังกฤษฟัง-พูด 1</t>
  </si>
  <si>
    <t>ภาษาอังกฤษ 1</t>
  </si>
  <si>
    <t>คณิตศาสตร์เพิ่มเติม 3</t>
  </si>
  <si>
    <t>คณิตศาสตร์เพิ่มเติม 9</t>
  </si>
  <si>
    <t>ฟิสิกส์ 1</t>
  </si>
  <si>
    <t>ชีววิทยา 1</t>
  </si>
  <si>
    <t>สังคมศึกษา 3</t>
  </si>
  <si>
    <t>สุขศึกษา 3</t>
  </si>
  <si>
    <t>การงานและเทคโนโลยี 3</t>
  </si>
  <si>
    <t>การใช้โปรแกรมฐานข้อมูล</t>
  </si>
  <si>
    <t>ภาษาอังกฤษฟัง-พูด 3</t>
  </si>
  <si>
    <t>สรุปผลการเรียนรายวิชา  ชั้น ม.4</t>
  </si>
  <si>
    <t>สรุปผลการเรียนรายวิชา  ชั้น ม.5</t>
  </si>
  <si>
    <t>สรุปผลการเรียนรายวิชา  ชั้น ม.6</t>
  </si>
  <si>
    <t>สรุปผลการเรียนกลุ่มสาระการเรียนรู้ คณิตศาสตร์</t>
  </si>
  <si>
    <t>สรุปผลการเรียนกลุ่มสาระการเรียนรู้ วิทยาศาสตร์</t>
  </si>
  <si>
    <t>สรุปผลการเรียนกลุ่มสาระการเรียนรู้ ภาษาต่างประเทศ</t>
  </si>
  <si>
    <t>ท41101</t>
  </si>
  <si>
    <t>ท40201</t>
  </si>
  <si>
    <t>ค41101</t>
  </si>
  <si>
    <t>ค41201</t>
  </si>
  <si>
    <t>ค41207</t>
  </si>
  <si>
    <t>ว41101</t>
  </si>
  <si>
    <t>ว41102</t>
  </si>
  <si>
    <t>ส41101</t>
  </si>
  <si>
    <t>ส41111</t>
  </si>
  <si>
    <t>พ41101</t>
  </si>
  <si>
    <t>พ41111</t>
  </si>
  <si>
    <t>ศ41101</t>
  </si>
  <si>
    <t>ง41101</t>
  </si>
  <si>
    <t>อ40201</t>
  </si>
  <si>
    <t>อ41101</t>
  </si>
  <si>
    <t>ท42103</t>
  </si>
  <si>
    <t>ค42103</t>
  </si>
  <si>
    <t>ค42203</t>
  </si>
  <si>
    <t>ค42209</t>
  </si>
  <si>
    <t>ว42241</t>
  </si>
  <si>
    <t>ส42103</t>
  </si>
  <si>
    <t>ส42113</t>
  </si>
  <si>
    <t>ส40203</t>
  </si>
  <si>
    <t>พ42103</t>
  </si>
  <si>
    <t>พ42113</t>
  </si>
  <si>
    <t>ง42103</t>
  </si>
  <si>
    <t>อ40204</t>
  </si>
  <si>
    <t>อ42103</t>
  </si>
  <si>
    <t>วิทยาสาตร์กับชีวิตประจำวัน 1</t>
  </si>
  <si>
    <t>ศ42103</t>
  </si>
  <si>
    <t>ศิลปะ 3</t>
  </si>
  <si>
    <t>ภาษาอังกฤษ 3</t>
  </si>
  <si>
    <t>ท43105</t>
  </si>
  <si>
    <t>ค43211</t>
  </si>
  <si>
    <t>ว43243</t>
  </si>
  <si>
    <t>ส43105</t>
  </si>
  <si>
    <t>ส43115</t>
  </si>
  <si>
    <t>พ43105</t>
  </si>
  <si>
    <t>พ43115</t>
  </si>
  <si>
    <t>ศ43105</t>
  </si>
  <si>
    <t>ง43105</t>
  </si>
  <si>
    <t>อ40207</t>
  </si>
  <si>
    <t>อ43105</t>
  </si>
  <si>
    <t>ภาษาไทย 5</t>
  </si>
  <si>
    <t>คณิตศาสตร์ 5</t>
  </si>
  <si>
    <t>คณิตศาสตร์เพิ่มเติม 11</t>
  </si>
  <si>
    <t>ฟิสิกส์ 3</t>
  </si>
  <si>
    <t>ชีววิทยา 3</t>
  </si>
  <si>
    <t>พระพุทธศาสนา 3</t>
  </si>
  <si>
    <t>พละศึกษา 3</t>
  </si>
  <si>
    <t>ภาษาอังกฤษ 5</t>
  </si>
  <si>
    <t>การงานอาชีพและเทคโนโลยี 5</t>
  </si>
  <si>
    <t>ระบบสื่อสารข้อมูลและเครือข่าย</t>
  </si>
  <si>
    <t>คอมพิวเตอร์สร้างสรรค์</t>
  </si>
  <si>
    <t>โลกและการเปลี่ยนแปลง</t>
  </si>
  <si>
    <t>ศิลปะ 5</t>
  </si>
  <si>
    <t>สรุปผลการเรียนกลุ่มสาระการเรียนรู้การงานอาชีพและเทคโนโลยี</t>
  </si>
  <si>
    <t>สรุปผลการเรียนกลุ่มสาระการเรียนรู้ ภาษาไทย</t>
  </si>
  <si>
    <t>สรุปผลการเรียนกลุ่มสาระการเรียนรู้ สุขศึกษาและพลศึกษา</t>
  </si>
  <si>
    <t>สรุปผลการเรียนกลุ่มสาระการเรียนรู้ สังคมศึกษาศาสนาและวัฒนธรรม</t>
  </si>
  <si>
    <t>สรุปผลการเรียนรายวิชารวม</t>
  </si>
  <si>
    <t>ง40242</t>
  </si>
  <si>
    <t>ง40201</t>
  </si>
  <si>
    <t>จำนวนน.ร.ที่ลงทะเบียน</t>
  </si>
  <si>
    <t>จำนวนน.ร.ที่ได้รับผล</t>
  </si>
  <si>
    <t>ท40202</t>
  </si>
  <si>
    <t>การอ่านและพิจารณาวรรณกรรม</t>
  </si>
  <si>
    <t>ว42281</t>
  </si>
  <si>
    <t>พ40205</t>
  </si>
  <si>
    <t>พ40206</t>
  </si>
  <si>
    <t>พ40207</t>
  </si>
  <si>
    <t>พ40208</t>
  </si>
  <si>
    <t>กรรมการวอลเลย์บอล</t>
  </si>
  <si>
    <t>กรรมการแฮนด์บอล</t>
  </si>
  <si>
    <t>กรรมการแบดมินตัน</t>
  </si>
  <si>
    <t>กรรมการเซปักตะกร้อ</t>
  </si>
  <si>
    <t>ง40205</t>
  </si>
  <si>
    <t>ว43261</t>
  </si>
  <si>
    <t>ง40209</t>
  </si>
  <si>
    <t>ง40210</t>
  </si>
  <si>
    <t>การเขียนเบื้องต้น</t>
  </si>
  <si>
    <t>ว41201</t>
  </si>
  <si>
    <t>ว42222</t>
  </si>
  <si>
    <t>ง40244</t>
  </si>
  <si>
    <t>ง40248</t>
  </si>
  <si>
    <t>ค43205</t>
  </si>
  <si>
    <t>ค43213</t>
  </si>
  <si>
    <t>เคมี 2</t>
  </si>
  <si>
    <t>การเพาะเห็ด</t>
  </si>
  <si>
    <t>พืชไร่เศรษฐกิจ</t>
  </si>
  <si>
    <t>คณิตศาสตร์เพิ่มเติม 13</t>
  </si>
  <si>
    <t>เทเบิลเทมนนิส</t>
  </si>
  <si>
    <t>เกมส์และนันทนาการ</t>
  </si>
  <si>
    <t>ง40262</t>
  </si>
  <si>
    <t>การเก็บรักษาเครื่องมือ</t>
  </si>
  <si>
    <t>ง40273</t>
  </si>
  <si>
    <t>ง40221</t>
  </si>
  <si>
    <t>ง40223</t>
  </si>
  <si>
    <t>ช่างแกะสลัก</t>
  </si>
  <si>
    <t>ช่างอาหารไทย</t>
  </si>
  <si>
    <t>ภาษาไทย 3</t>
  </si>
  <si>
    <t>ว42203</t>
  </si>
  <si>
    <t>ศ40221</t>
  </si>
  <si>
    <t>ช่างเขียนตัวอักษร</t>
  </si>
  <si>
    <t>ว43224</t>
  </si>
  <si>
    <t>เคมี 4</t>
  </si>
  <si>
    <t>ส40208</t>
  </si>
  <si>
    <t>เหตุการณ์โลกปัจจุบัน</t>
  </si>
  <si>
    <r>
      <t xml:space="preserve">สรุป </t>
    </r>
    <r>
      <rPr>
        <sz val="14"/>
        <rFont val="Cordia New"/>
        <family val="2"/>
      </rPr>
      <t>จำนวนนักเรียนที่ได้ระดับผลการเรียนตั้งแต่ 1 ขึ้นไป ร้อยละ</t>
    </r>
  </si>
  <si>
    <t xml:space="preserve">         จำนวนนักเรียนที่ได้ระดับผลการเรียน 3-4  ร้อยละ</t>
  </si>
  <si>
    <t>ภาคเรียน ที่</t>
  </si>
  <si>
    <t>ร้อยละ น.ร.ที่มีระดับผลการเรียน</t>
  </si>
  <si>
    <t>ม.4</t>
  </si>
  <si>
    <t>ม.5</t>
  </si>
  <si>
    <t>ม.6</t>
  </si>
  <si>
    <t>ม.1</t>
  </si>
  <si>
    <t>ม.2</t>
  </si>
  <si>
    <t>ม.3</t>
  </si>
  <si>
    <t>มากกว่า=1</t>
  </si>
  <si>
    <t xml:space="preserve"> 3 ถึง 4</t>
  </si>
  <si>
    <t>สุขศึกษา 5</t>
  </si>
  <si>
    <t>พละศึกษา 5</t>
  </si>
  <si>
    <t>น้อยกว่า= 1</t>
  </si>
  <si>
    <t>รวม ช่วงชั้น 3</t>
  </si>
  <si>
    <t>รวม ช่วงชั้น 4</t>
  </si>
  <si>
    <t>รวม ช่วงชั้น 3-4</t>
  </si>
  <si>
    <t>ประเภทวิชา</t>
  </si>
  <si>
    <t>น.ก.</t>
  </si>
  <si>
    <t>จำนวน น.ร. ทั้งหมด</t>
  </si>
  <si>
    <t>จำนวนนักเรียนที่ได้รับระดับผลการเรียน 0 - 4</t>
  </si>
  <si>
    <t>จำนวน น.ร. ได้ 0-4</t>
  </si>
  <si>
    <t>จำนวนน.ร.ที่ติด</t>
  </si>
  <si>
    <t>กลุ่มวิชาพื้นฐาน</t>
  </si>
  <si>
    <t>ท31101</t>
  </si>
  <si>
    <t>ค31101</t>
  </si>
  <si>
    <t>ว31101</t>
  </si>
  <si>
    <t>ส31101</t>
  </si>
  <si>
    <t>ส31111</t>
  </si>
  <si>
    <t>พ31101</t>
  </si>
  <si>
    <t>พ31111</t>
  </si>
  <si>
    <t>ศ31101</t>
  </si>
  <si>
    <t>ง31101</t>
  </si>
  <si>
    <t>การงานอาชีพ 1</t>
  </si>
  <si>
    <t>อ31101</t>
  </si>
  <si>
    <t>กลุ่มวิชาเพิ่มเติม</t>
  </si>
  <si>
    <t>ท30201</t>
  </si>
  <si>
    <t>เสริมทักษะภาษา</t>
  </si>
  <si>
    <t>ค30201</t>
  </si>
  <si>
    <t>ศ30204</t>
  </si>
  <si>
    <t>ง30241</t>
  </si>
  <si>
    <t>การปลูกผักทั่วไป</t>
  </si>
  <si>
    <t>ง30267</t>
  </si>
  <si>
    <t>งานก่อสร้าง 1</t>
  </si>
  <si>
    <t>ง30281</t>
  </si>
  <si>
    <t>พิมพ์ดีดไทย</t>
  </si>
  <si>
    <t>ง30282</t>
  </si>
  <si>
    <t>การศึกษาค้นคว้า</t>
  </si>
  <si>
    <t>ง30201</t>
  </si>
  <si>
    <t>อ31201</t>
  </si>
  <si>
    <t>จ30207</t>
  </si>
  <si>
    <t>ภาษาจีนกลาง</t>
  </si>
  <si>
    <t>รวมกลุ่มวิชาเพิ่มเติม</t>
  </si>
  <si>
    <t>ร้อยละกลุ่มวิชาเพิ่มเติม</t>
  </si>
  <si>
    <t>ท32102</t>
  </si>
  <si>
    <t>ค32102</t>
  </si>
  <si>
    <t>ว32102</t>
  </si>
  <si>
    <t>ส32102</t>
  </si>
  <si>
    <t>ส32112</t>
  </si>
  <si>
    <t>พ32102</t>
  </si>
  <si>
    <t>พ32112</t>
  </si>
  <si>
    <t>ศ32102</t>
  </si>
  <si>
    <t>ง32102</t>
  </si>
  <si>
    <t>อ32102</t>
  </si>
  <si>
    <t>ภาษาไทย 2</t>
  </si>
  <si>
    <t>คณิตศาสตร์ 2</t>
  </si>
  <si>
    <t>สังคมศึกษา 2</t>
  </si>
  <si>
    <t>พระพุทธศาสนา 2</t>
  </si>
  <si>
    <t>สุขศึกษา 2</t>
  </si>
  <si>
    <t>พลศึกษา 2</t>
  </si>
  <si>
    <t>ศิลปะ 2</t>
  </si>
  <si>
    <t>การงานอาชีพ 2</t>
  </si>
  <si>
    <t>ภาษาอังกฤษ 2</t>
  </si>
  <si>
    <t>ท30205</t>
  </si>
  <si>
    <t>ค30202</t>
  </si>
  <si>
    <t>ว30201</t>
  </si>
  <si>
    <t>ศ30205</t>
  </si>
  <si>
    <t>ง30242</t>
  </si>
  <si>
    <t>ง30243</t>
  </si>
  <si>
    <t>ง30265</t>
  </si>
  <si>
    <t>ง30203</t>
  </si>
  <si>
    <t>อ32202</t>
  </si>
  <si>
    <t>อ32203</t>
  </si>
  <si>
    <t>คณิตศาสตร์เพิ่มเติม 2</t>
  </si>
  <si>
    <t>สารเคมีในชีวิตประจำวัน</t>
  </si>
  <si>
    <t>ดนตรีประเภทเครื่องเป่า2</t>
  </si>
  <si>
    <t>การปลูกไม้ผลเศรษฐกิจ</t>
  </si>
  <si>
    <t>งานโลหะ 2</t>
  </si>
  <si>
    <t>การจัดการเทคโนโลยีสารสนเทศ</t>
  </si>
  <si>
    <t>ภาษาอังกฤษฟัง-พูด 2</t>
  </si>
  <si>
    <t>ท33103</t>
  </si>
  <si>
    <t>ค33103</t>
  </si>
  <si>
    <t>ว33103</t>
  </si>
  <si>
    <t>ส33103</t>
  </si>
  <si>
    <t>ส33113</t>
  </si>
  <si>
    <t>พ33103</t>
  </si>
  <si>
    <t>พ33113</t>
  </si>
  <si>
    <t>ศ33103</t>
  </si>
  <si>
    <t>ง33103</t>
  </si>
  <si>
    <t>อ33103</t>
  </si>
  <si>
    <t>ค30203</t>
  </si>
  <si>
    <t>ว30202</t>
  </si>
  <si>
    <t>ศ30206</t>
  </si>
  <si>
    <t>ศ30212</t>
  </si>
  <si>
    <t>ง30245</t>
  </si>
  <si>
    <t>ง30263</t>
  </si>
  <si>
    <t>ง30205</t>
  </si>
  <si>
    <t>อ33205</t>
  </si>
  <si>
    <t>วิทยาศาสตร์ 3</t>
  </si>
  <si>
    <t>พลศึกษา 3</t>
  </si>
  <si>
    <t>การงานอาชีพ 3</t>
  </si>
  <si>
    <t>การปลูกพืชไร่เศรษฐกิจ</t>
  </si>
  <si>
    <t>งานไฟฟ้า 3</t>
  </si>
  <si>
    <t>โครงงานคอมพิวเตอร์</t>
  </si>
  <si>
    <t>ภาษาอังกฤษอ่าน-เขียน 2</t>
  </si>
  <si>
    <t>ภาษาอังกฤษอ่าน-เขียน 1</t>
  </si>
  <si>
    <t>ท41102</t>
  </si>
  <si>
    <t>ค41102</t>
  </si>
  <si>
    <t>ว41103</t>
  </si>
  <si>
    <t>ว41104</t>
  </si>
  <si>
    <t>ส41102</t>
  </si>
  <si>
    <t>ส41112</t>
  </si>
  <si>
    <t>พ41102</t>
  </si>
  <si>
    <t>พ41112</t>
  </si>
  <si>
    <t>ศ41102</t>
  </si>
  <si>
    <t>ง41102</t>
  </si>
  <si>
    <t>อ41102</t>
  </si>
  <si>
    <t>สังคมศึกษา 4</t>
  </si>
  <si>
    <t>วิทยาศาสตร์ 4</t>
  </si>
  <si>
    <t>ค41202</t>
  </si>
  <si>
    <t>ค41208</t>
  </si>
  <si>
    <t>ว41221</t>
  </si>
  <si>
    <t>ง40241</t>
  </si>
  <si>
    <t>ง40203</t>
  </si>
  <si>
    <t>คณิตศาสตร์เพิ่มเติม 8</t>
  </si>
  <si>
    <t>เคมี 1</t>
  </si>
  <si>
    <t>ภูมิศาสตร์เศรษฐกิจโลก</t>
  </si>
  <si>
    <t>ท42104</t>
  </si>
  <si>
    <t>ค42104</t>
  </si>
  <si>
    <t>ส42104</t>
  </si>
  <si>
    <t>ส42114</t>
  </si>
  <si>
    <t>พ42104</t>
  </si>
  <si>
    <t>พ42114</t>
  </si>
  <si>
    <t>ศ42104</t>
  </si>
  <si>
    <t>ง42104</t>
  </si>
  <si>
    <t>อ42104</t>
  </si>
  <si>
    <t>ค42204</t>
  </si>
  <si>
    <t>ค42210</t>
  </si>
  <si>
    <t>ว42282</t>
  </si>
  <si>
    <t>ว42242</t>
  </si>
  <si>
    <t>ส40204</t>
  </si>
  <si>
    <t>ง40207</t>
  </si>
  <si>
    <t>อ40205</t>
  </si>
  <si>
    <t>อ40206</t>
  </si>
  <si>
    <t>ภาษาไทย 4</t>
  </si>
  <si>
    <t>คณิตศาสตร์ 4</t>
  </si>
  <si>
    <t>พระพุทธศาสนา 4</t>
  </si>
  <si>
    <t>สุขศึกษา 4</t>
  </si>
  <si>
    <t>พลศึกษา 4</t>
  </si>
  <si>
    <t>ศิลปะ 4</t>
  </si>
  <si>
    <t>การงานอาชีพ 4</t>
  </si>
  <si>
    <t>ภาษาอังกฤษ 4</t>
  </si>
  <si>
    <t>คณิตศาสตร์เพิ่มเติม 4</t>
  </si>
  <si>
    <t>คณิตศาสตร์เพิ่มเติม10</t>
  </si>
  <si>
    <t>วิทยาศาสตร์กับชีวิตประจำวัน 2</t>
  </si>
  <si>
    <t>ฟิสิกส์ 2</t>
  </si>
  <si>
    <t>ชีววิทยา 2</t>
  </si>
  <si>
    <t>การโปรแกรม</t>
  </si>
  <si>
    <t>ภาษาอังกฤษอ่านเชิงวิเคราะห์ 1</t>
  </si>
  <si>
    <t>ท43106</t>
  </si>
  <si>
    <t>ส43106</t>
  </si>
  <si>
    <t>ส43116</t>
  </si>
  <si>
    <t>พ43106</t>
  </si>
  <si>
    <t>พ43116</t>
  </si>
  <si>
    <t>ศ43106</t>
  </si>
  <si>
    <t>ง43106</t>
  </si>
  <si>
    <t>อ43106</t>
  </si>
  <si>
    <t>ภาษาไทย 6</t>
  </si>
  <si>
    <t>สังคมศึกษา 6</t>
  </si>
  <si>
    <t>พระพุทธศาสนา 6</t>
  </si>
  <si>
    <t>สุขศึกษา 6</t>
  </si>
  <si>
    <t>พลศึกษา 6</t>
  </si>
  <si>
    <t>ศิลปะ 6</t>
  </si>
  <si>
    <t>การงานอาชีพ 6</t>
  </si>
  <si>
    <t>ภาษาอังกฤษ 6</t>
  </si>
  <si>
    <t>ค43206</t>
  </si>
  <si>
    <t>ค43212</t>
  </si>
  <si>
    <t>ว43244</t>
  </si>
  <si>
    <t>ว43262</t>
  </si>
  <si>
    <t>ง40211</t>
  </si>
  <si>
    <t>อ40210</t>
  </si>
  <si>
    <t>ภาษาเพื่อกิจกรรมฯ</t>
  </si>
  <si>
    <t>คณิตศาสตร์เพิ่มเติม12</t>
  </si>
  <si>
    <t>ฟิสิกส์ 4</t>
  </si>
  <si>
    <t>ชีววิทยา 4</t>
  </si>
  <si>
    <t>ดาราศาสตร์และอวกาศ</t>
  </si>
  <si>
    <t>การแปลเบื้องต้น</t>
  </si>
  <si>
    <t>ภาษาอังกฤษรอบรู้</t>
  </si>
  <si>
    <t>ส30201</t>
  </si>
  <si>
    <t>ประชากรกับสิ่งแวดล้อม</t>
  </si>
  <si>
    <t>พลังงานกับชีวิตประจำวัน</t>
  </si>
  <si>
    <t>ส30205</t>
  </si>
  <si>
    <t>เศรษฐศาสตร์ครอบครัว</t>
  </si>
  <si>
    <t>ว42223</t>
  </si>
  <si>
    <t>เคมี 3</t>
  </si>
  <si>
    <t>พ40209</t>
  </si>
  <si>
    <t>พ40210</t>
  </si>
  <si>
    <t>พ40211</t>
  </si>
  <si>
    <t>พ40212</t>
  </si>
  <si>
    <t>ตะกร้อลอดบ่วง</t>
  </si>
  <si>
    <t>กรรมการซอฟบอล</t>
  </si>
  <si>
    <t>บาสเกตบอล</t>
  </si>
  <si>
    <t>กรรมการบาสเกตบอล</t>
  </si>
  <si>
    <t>ง40249</t>
  </si>
  <si>
    <t>พ30202</t>
  </si>
  <si>
    <t>พ30204</t>
  </si>
  <si>
    <t>ง30244</t>
  </si>
  <si>
    <t>ว41202</t>
  </si>
  <si>
    <t>ค43214</t>
  </si>
  <si>
    <t>ว43225</t>
  </si>
  <si>
    <t>พ40215</t>
  </si>
  <si>
    <t>พ40216</t>
  </si>
  <si>
    <t>ง40252</t>
  </si>
  <si>
    <t>ช่างขนมไทย</t>
  </si>
  <si>
    <t>การผลิตพันธุ์ไม้</t>
  </si>
  <si>
    <t>กติกากีฑา</t>
  </si>
  <si>
    <t>เทเบิลเทนนิส</t>
  </si>
  <si>
    <t>ปฏิบัติดนตรีประเภทเครื่องตี 3</t>
  </si>
  <si>
    <t>การทำไม้ดัดไม้แคระ</t>
  </si>
  <si>
    <t>หลักพืชกรรม</t>
  </si>
  <si>
    <t>การถนอมผลผลิตเกษตร</t>
  </si>
  <si>
    <t>คณิตศาสตร์เพิ่มเติม14</t>
  </si>
  <si>
    <t>การจัดสวน</t>
  </si>
  <si>
    <t>การประยุกต์ใช้ฯ การศึกษา</t>
  </si>
  <si>
    <t>คณิตศาสตร์เพิ่มเติม 6</t>
  </si>
  <si>
    <t>ภาษาไทยเพื่อกิจธุระ</t>
  </si>
  <si>
    <t>จ30208</t>
  </si>
  <si>
    <t>ท30207</t>
  </si>
  <si>
    <t>ภาษาเพื่อการสื่อสาร</t>
  </si>
  <si>
    <t>ง30230</t>
  </si>
  <si>
    <t>ง30231</t>
  </si>
  <si>
    <t>การตัดเย็บเสื้อผ้าสตรีในโอกาสต่างๆ</t>
  </si>
  <si>
    <t>ท40209</t>
  </si>
  <si>
    <t>การเขียน 2</t>
  </si>
  <si>
    <t>ส40210</t>
  </si>
  <si>
    <t>จริยธรรมกับบุคคล</t>
  </si>
  <si>
    <t>ง40263</t>
  </si>
  <si>
    <t>ง40274</t>
  </si>
  <si>
    <t>งานฝึกฝีมือ</t>
  </si>
  <si>
    <t>งานเขียนแบบ 2</t>
  </si>
  <si>
    <t>ง40224</t>
  </si>
  <si>
    <t>ง40226</t>
  </si>
  <si>
    <t>ช่างร้อยมาลัย</t>
  </si>
  <si>
    <t>การใช้โปรแกรมกระดานคำนวณ</t>
  </si>
  <si>
    <t>ศ40222</t>
  </si>
  <si>
    <t>ช่างเขียนตัวอักษร 2</t>
  </si>
  <si>
    <t>ภาษาไทย</t>
  </si>
  <si>
    <t>ศ40201</t>
  </si>
  <si>
    <t>ศ40209</t>
  </si>
  <si>
    <t>ศ40217</t>
  </si>
  <si>
    <t>ง40269</t>
  </si>
  <si>
    <t>ง40222</t>
  </si>
  <si>
    <t>ง40227</t>
  </si>
  <si>
    <t>ง40229</t>
  </si>
  <si>
    <t>ง40230</t>
  </si>
  <si>
    <t>ว43205</t>
  </si>
  <si>
    <t>ศ40218</t>
  </si>
  <si>
    <t>ฟิสิกส์ 5</t>
  </si>
  <si>
    <t>สังคมศึกษา 5</t>
  </si>
  <si>
    <t>พระพุทธศาสนา 5</t>
  </si>
  <si>
    <t>ภาคเรียนที่ 1  ปีการศึกษา 2551</t>
  </si>
  <si>
    <t>สรุปผลการเรียนรายวิชา ระดับชั้น ม.1   ภาคเรียนที่ 2  ปีการศึกษา 2551</t>
  </si>
  <si>
    <t>สรุปผลการเรียนรายวิชา ระดับชั้น ม.2   ภาคเรียนที่ 2  ปีการศึกษา 2551</t>
  </si>
  <si>
    <t>สรุปผลการเรียนรายวิชา ระดับชั้น ม.3   ภาคเรียนที่ 2  ปีการศึกษา 2551</t>
  </si>
  <si>
    <t>สรุปผลการเรียนรายวิชา ระดับชั้น ม.4   ภาคเรียนที่ 2  ปีการศึกษา 2551</t>
  </si>
  <si>
    <t>สรุปผลการเรียนรายวิชา ระดับชั้น ม.5   ภาคเรียนที่ 2  ปีการศึกษา 2551</t>
  </si>
  <si>
    <t>สรุปผลการเรียนรายวิชา ระดับชั้น ม.6   ภาคเรียนที่ 2  ปีการศึกษา 2551</t>
  </si>
  <si>
    <t>สรุปผลการเรียนรวม ปีการศึกษา 2551</t>
  </si>
  <si>
    <t>สรุปผลการเรียนช่วงชั้นที่ 3  ปีการศึกษา 2551</t>
  </si>
  <si>
    <t>สรุปผลการเรียนช่วงชั้นที่ 4 ปีการศึกษา 2551</t>
  </si>
  <si>
    <t>ทฤษฏีดนตรีสากล 1</t>
  </si>
  <si>
    <t>พื้นฐานดนตรีไทย</t>
  </si>
  <si>
    <t>งานเขียนแบบ 1</t>
  </si>
  <si>
    <t>ภูมิศาสตร์เศรษฐกิจประเทศไทย</t>
  </si>
  <si>
    <t>ศิลปะพื้นบ้าน 1</t>
  </si>
  <si>
    <t>งานปากระเบื้อง</t>
  </si>
  <si>
    <t>อังกฤษโครงงาน</t>
  </si>
  <si>
    <t>ช่างดอกไม้ประดิษฐ์</t>
  </si>
  <si>
    <t>ช่างตัดเย็บสตรีเบื้องต้น</t>
  </si>
  <si>
    <t>ช่างถักโคเชต์</t>
  </si>
  <si>
    <t>ช่างของชำร่วย</t>
  </si>
  <si>
    <t>ศิลปะพื้นบ้าน 2</t>
  </si>
  <si>
    <t>สรุปผลการเรียนกลุ่มสาระการเรียนรู้ ศิลปะ</t>
  </si>
  <si>
    <t>สรุปผลการเรียนรายวิชา กลุ่มสาระการเรียนรู้ ภาษาไทย  ภาคเรียนที่ 2  ปีการศึกษา 2551</t>
  </si>
  <si>
    <t>สรุปผลการเรียนรายวิชา กลุ่มสาระการเรียนรู้ คณิตศาสตร์  ภาคเรียนที่ 2  ปีการศึกษา 2551</t>
  </si>
  <si>
    <t>สรุปผลการเรียนรายวิชา กลุ่มสาระการเรียนรู้ วิทยาศาสตร์  ภาคเรียนที่ 2  ปีการศึกษา 2551</t>
  </si>
  <si>
    <t>สรุปผลการเรียนรายวิชา กลุ่มสาระการเรียนรู้ สังคมศึกษาศาสนาและวัฒนธรรม  ภาคเรียนที่ 2  ปีการศึกษา 2551</t>
  </si>
  <si>
    <t>สรุปผลการเรียนรายวิชา กลุ่มสาระการเรียนรู้ สุขศึกษาและพลศึกษา  ภาคเรียนที่ 2  ปีการศึกษา 2551</t>
  </si>
  <si>
    <t>สรุปผลการเรียนรายวิชา กลุ่มสาระการเรียนรู้ การเรียนรู้ศิลปะ  ภาคเรียนที่ 2  ปีการศึกษา 2551</t>
  </si>
  <si>
    <t>สรุปผลการเรียนรายวิชา กลุ่มสาระการเรียนรู้ การงานอาชีพและเทคโนโลยี่  ภาคเรียนที่ 2  ปีการศึกษา 2551</t>
  </si>
  <si>
    <t>สรุปผลการเรียนรายวิชา กลุ่มสาระการเรียนรู้ การงานอาชีพและเทคโนโลยี่(คอมพิวเตอร์)  ภาคเรียนที่ 2  ปีการศึกษา 2551</t>
  </si>
  <si>
    <t>สรุปผลการเรียนรายวิชา กลุ่มสาระการเรียนรู้ ภาษาต่างประเทศ  ภาคเรียนที่ 2  ปีการศึกษา 2551</t>
  </si>
  <si>
    <t>สรุปผลการเรียน กลุ่มสาระการเรียนรู้ ภาษาต่างประเทศ ปีการศึกษา 2551</t>
  </si>
  <si>
    <t>สรุปผลการเรียน กลุ่มสาระการเรียนรู้ การงานอาชีพและเทคโนโลยี (คอมพิวเตอร์)  ปีการศึกษา 2551</t>
  </si>
  <si>
    <t>สรุปผลการเรียน กลุ่มสาระการเรียนรู้ การงานอาชีพและเทคโนโลยี ปีการศึกษา 2551</t>
  </si>
  <si>
    <t>สรุปผลการเรียน กลุ่มสาระการเรียนรู้  ศิลปะ ปีการศึกษา 2551</t>
  </si>
  <si>
    <t>สรุปผลการเรียน กลุ่มสาระการเรียนรู้  สุขศึกษาและพลศึกษา ปีการศึกษา 2551</t>
  </si>
  <si>
    <t>สรุปผลการเรียน กลุ่มสาระการเรียนรู้ สังคมศึกษาศาสนาและวัฒนธรรม ปีการศึกษา 2551</t>
  </si>
  <si>
    <t>สรุปผลการเรียน กลุ่มสาระการเรียนรู้ วิทยาศาสตร์ ปีการศึกษา 2551</t>
  </si>
  <si>
    <t>สรุปผลการเรียน กลุ่มสาระการเรียนรู้ คณิตศาสตร์ ปีการศึกษา 2551</t>
  </si>
  <si>
    <t>สรุปผลการเรียน กลุ่มสาระการเรียนรู้ ภาษาไทย ปีการศึกษา 2551</t>
  </si>
  <si>
    <t>ส30206</t>
  </si>
  <si>
    <t>ศ30207</t>
  </si>
  <si>
    <t>ง30221</t>
  </si>
  <si>
    <t>ศ30208</t>
  </si>
  <si>
    <t>ศ30203</t>
  </si>
  <si>
    <t>อ30204</t>
  </si>
  <si>
    <t>จ30209</t>
  </si>
  <si>
    <t>ส40209</t>
  </si>
  <si>
    <t>ศ40202</t>
  </si>
  <si>
    <t>ศ40210</t>
  </si>
  <si>
    <t>ง40208</t>
  </si>
  <si>
    <t>ท40210</t>
  </si>
  <si>
    <t>ว42204</t>
  </si>
  <si>
    <t>ศ40226</t>
  </si>
  <si>
    <t>ง40225</t>
  </si>
  <si>
    <t>ง40228</t>
  </si>
  <si>
    <t>ง40232</t>
  </si>
  <si>
    <t>ง40235</t>
  </si>
  <si>
    <t>ง40265</t>
  </si>
  <si>
    <t>ง40266</t>
  </si>
  <si>
    <t>อ40211</t>
  </si>
  <si>
    <t>ว43206</t>
  </si>
  <si>
    <t>พ40214</t>
  </si>
  <si>
    <t>ศ40224</t>
  </si>
  <si>
    <t>การผลิตเครื่องดื่มฯ</t>
  </si>
  <si>
    <t>รำวงมาตรฐาน</t>
  </si>
  <si>
    <t>ดนตรีปฏิบัติประเภทเครื่องเป่า 1</t>
  </si>
  <si>
    <t>วิวัฒนาการของมนุษย์</t>
  </si>
  <si>
    <t>การแสดงพื้นเมือง</t>
  </si>
  <si>
    <t>ภาษาจีนกลาง2</t>
  </si>
  <si>
    <t>จิตรกรรม 3</t>
  </si>
  <si>
    <t>ปฏิบัติดนตรีประเภทเครื่องเป่า3</t>
  </si>
  <si>
    <t>ช่างอาหารอบ</t>
  </si>
  <si>
    <t>ภาษาจีนกลาง 3</t>
  </si>
  <si>
    <t>การเขียน</t>
  </si>
  <si>
    <t>ท้องถิ่นของเรา</t>
  </si>
  <si>
    <t>ดนตรีไทย 1</t>
  </si>
  <si>
    <t>ดนตรีสากล 1</t>
  </si>
  <si>
    <t>คอมพิวเตอร์กราฟฟิก</t>
  </si>
  <si>
    <t>ภาษากับวัฒนธรรม</t>
  </si>
  <si>
    <t>ช่างผลิตภัณ์วัสดุท้องถิ่น</t>
  </si>
  <si>
    <t>ช่างอาหารพื้นเมือง</t>
  </si>
  <si>
    <t>ช่างเสื้อผ้าสตรีในโอกาสต่างๆ</t>
  </si>
  <si>
    <t>ช่างอาหารนานาชาติ</t>
  </si>
  <si>
    <t>ช่างปักด้วยมือ</t>
  </si>
  <si>
    <t>ช่างสุขภัณฑ์ 1</t>
  </si>
  <si>
    <t>ช่างสุขภัณฑ์ 2</t>
  </si>
  <si>
    <t>ฟิสิกส์ 6</t>
  </si>
  <si>
    <t>เคมี 5</t>
  </si>
  <si>
    <t>เกมส์และนันทการ 1</t>
  </si>
  <si>
    <t>หลักการเขียนภาพ 2</t>
  </si>
  <si>
    <t>กลุ่มสาระ</t>
  </si>
  <si>
    <t>คณิตศาสตร์</t>
  </si>
  <si>
    <t>วิทยาศาสตร์</t>
  </si>
  <si>
    <t>สังคมศึกษา ฯ</t>
  </si>
  <si>
    <t>สุขศึกษาและพละ</t>
  </si>
  <si>
    <t>ศิลปะ</t>
  </si>
  <si>
    <t>การงานอาชีพ ฯ</t>
  </si>
  <si>
    <t>คอมพิวเตอร์</t>
  </si>
  <si>
    <t>ภาษาอังกฤษ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</si>
</sst>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t&quot;$&quot;#,##0_);\(t&quot;$&quot;#,##0\)"/>
    <numFmt numFmtId="199" formatCode="t&quot;$&quot;#,##0_);[Red]\(t&quot;$&quot;#,##0\)"/>
    <numFmt numFmtId="200" formatCode="t&quot;$&quot;#,##0.00_);\(t&quot;$&quot;#,##0.00\)"/>
    <numFmt numFmtId="201" formatCode="t&quot;$&quot;#,##0.00_);[Red]\(t&quot;$&quot;#,##0.00\)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50">
    <font>
      <sz val="14"/>
      <name val="Cordia New"/>
      <family val="0"/>
    </font>
    <font>
      <sz val="12"/>
      <name val="Cordia New"/>
      <family val="2"/>
    </font>
    <font>
      <b/>
      <sz val="16"/>
      <name val="Cordia New"/>
      <family val="2"/>
    </font>
    <font>
      <b/>
      <sz val="2"/>
      <name val="Cordia New"/>
      <family val="2"/>
    </font>
    <font>
      <sz val="3"/>
      <name val="Cordia New"/>
      <family val="0"/>
    </font>
    <font>
      <sz val="2"/>
      <name val="Cordia New"/>
      <family val="2"/>
    </font>
    <font>
      <sz val="1.25"/>
      <name val="Cordia New"/>
      <family val="2"/>
    </font>
    <font>
      <b/>
      <sz val="14"/>
      <name val="Cordia New"/>
      <family val="2"/>
    </font>
    <font>
      <b/>
      <sz val="18"/>
      <name val="Cordia New"/>
      <family val="2"/>
    </font>
    <font>
      <sz val="26"/>
      <name val="Cordia New"/>
      <family val="0"/>
    </font>
    <font>
      <b/>
      <sz val="14.25"/>
      <name val="Cordia New"/>
      <family val="2"/>
    </font>
    <font>
      <sz val="14.25"/>
      <name val="Cordia New"/>
      <family val="2"/>
    </font>
    <font>
      <b/>
      <sz val="16.5"/>
      <name val="Cordia New"/>
      <family val="2"/>
    </font>
    <font>
      <b/>
      <sz val="14.5"/>
      <name val="Cordia New"/>
      <family val="2"/>
    </font>
    <font>
      <sz val="26.25"/>
      <name val="Cordia New"/>
      <family val="0"/>
    </font>
    <font>
      <sz val="14.5"/>
      <name val="Cordia New"/>
      <family val="2"/>
    </font>
    <font>
      <b/>
      <sz val="12.25"/>
      <name val="Cordia New"/>
      <family val="2"/>
    </font>
    <font>
      <sz val="12.25"/>
      <name val="Cordia New"/>
      <family val="2"/>
    </font>
    <font>
      <sz val="22.25"/>
      <name val="Cordia New"/>
      <family val="0"/>
    </font>
    <font>
      <b/>
      <sz val="9.5"/>
      <name val="Cordia New"/>
      <family val="2"/>
    </font>
    <font>
      <sz val="15.25"/>
      <name val="Cordia New"/>
      <family val="0"/>
    </font>
    <font>
      <sz val="9.5"/>
      <name val="Cordia New"/>
      <family val="2"/>
    </font>
    <font>
      <b/>
      <sz val="12.5"/>
      <name val="Cordia New"/>
      <family val="2"/>
    </font>
    <font>
      <sz val="22.5"/>
      <name val="Cordia New"/>
      <family val="0"/>
    </font>
    <font>
      <sz val="12.5"/>
      <name val="Cordia New"/>
      <family val="2"/>
    </font>
    <font>
      <sz val="23.25"/>
      <name val="Cordia New"/>
      <family val="0"/>
    </font>
    <font>
      <b/>
      <sz val="12.75"/>
      <name val="Cordia New"/>
      <family val="2"/>
    </font>
    <font>
      <sz val="12.75"/>
      <name val="Cordia New"/>
      <family val="2"/>
    </font>
    <font>
      <sz val="22.75"/>
      <name val="Cordia New"/>
      <family val="0"/>
    </font>
    <font>
      <sz val="8"/>
      <name val="Cordia New"/>
      <family val="0"/>
    </font>
    <font>
      <sz val="13"/>
      <name val="Cordia New"/>
      <family val="2"/>
    </font>
    <font>
      <b/>
      <sz val="1.75"/>
      <name val="Cordia New"/>
      <family val="2"/>
    </font>
    <font>
      <b/>
      <sz val="1.5"/>
      <name val="Cordia New"/>
      <family val="2"/>
    </font>
    <font>
      <sz val="1.75"/>
      <name val="Cordia New"/>
      <family val="2"/>
    </font>
    <font>
      <sz val="1.5"/>
      <name val="Cordia New"/>
      <family val="2"/>
    </font>
    <font>
      <sz val="16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2.5"/>
      <name val="Cordia New"/>
      <family val="0"/>
    </font>
    <font>
      <sz val="25.5"/>
      <name val="Cordia New"/>
      <family val="0"/>
    </font>
    <font>
      <b/>
      <sz val="15.25"/>
      <name val="Cordia New"/>
      <family val="2"/>
    </font>
    <font>
      <b/>
      <sz val="13.25"/>
      <name val="Cordia New"/>
      <family val="2"/>
    </font>
    <font>
      <sz val="24.25"/>
      <name val="Cordia New"/>
      <family val="0"/>
    </font>
    <font>
      <sz val="13.25"/>
      <name val="Cordia New"/>
      <family val="2"/>
    </font>
    <font>
      <b/>
      <sz val="16.25"/>
      <name val="Cordia New"/>
      <family val="2"/>
    </font>
    <font>
      <sz val="25.75"/>
      <name val="Cordia New"/>
      <family val="0"/>
    </font>
    <font>
      <b/>
      <sz val="2.25"/>
      <name val="Cordia New"/>
      <family val="2"/>
    </font>
    <font>
      <sz val="3.75"/>
      <name val="Cordia New"/>
      <family val="0"/>
    </font>
    <font>
      <sz val="14"/>
      <name val="Angsana New"/>
      <family val="1"/>
    </font>
    <font>
      <b/>
      <sz val="12"/>
      <name val="Cordia Ne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87" fontId="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87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8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87" fontId="0" fillId="0" borderId="0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18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7" fillId="0" borderId="2" xfId="0" applyFont="1" applyBorder="1" applyAlignment="1">
      <alignment/>
    </xf>
    <xf numFmtId="16" fontId="0" fillId="0" borderId="1" xfId="0" applyNumberForma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7" fillId="0" borderId="1" xfId="0" applyNumberFormat="1" applyFont="1" applyBorder="1" applyAlignment="1">
      <alignment horizontal="center"/>
    </xf>
    <xf numFmtId="187" fontId="7" fillId="0" borderId="1" xfId="0" applyNumberFormat="1" applyFont="1" applyBorder="1" applyAlignment="1">
      <alignment horizontal="center"/>
    </xf>
    <xf numFmtId="187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 horizontal="center"/>
    </xf>
    <xf numFmtId="0" fontId="48" fillId="0" borderId="0" xfId="0" applyFont="1" applyBorder="1" applyAlignment="1">
      <alignment/>
    </xf>
    <xf numFmtId="1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ill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30" fillId="0" borderId="1" xfId="0" applyNumberFormat="1" applyFont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87" fontId="0" fillId="0" borderId="0" xfId="0" applyNumberFormat="1" applyAlignment="1">
      <alignment horizontal="center"/>
    </xf>
    <xf numFmtId="0" fontId="0" fillId="0" borderId="6" xfId="0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 shrinkToFit="1"/>
    </xf>
    <xf numFmtId="2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87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top" textRotation="90"/>
    </xf>
    <xf numFmtId="0" fontId="35" fillId="0" borderId="6" xfId="0" applyFont="1" applyBorder="1" applyAlignment="1">
      <alignment horizontal="center" vertical="top" textRotation="90"/>
    </xf>
    <xf numFmtId="0" fontId="35" fillId="0" borderId="4" xfId="0" applyFont="1" applyBorder="1" applyAlignment="1">
      <alignment horizontal="center" vertical="top" textRotation="90"/>
    </xf>
    <xf numFmtId="0" fontId="7" fillId="0" borderId="1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top" textRotation="90"/>
    </xf>
    <xf numFmtId="2" fontId="7" fillId="0" borderId="1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2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053359"/>
        <c:axId val="54480232"/>
      </c:lineChart>
      <c:catAx>
        <c:axId val="6053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4480232"/>
        <c:crosses val="autoZero"/>
        <c:auto val="1"/>
        <c:lblOffset val="100"/>
        <c:noMultiLvlLbl val="0"/>
      </c:catAx>
      <c:valAx>
        <c:axId val="54480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0533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ม.5 ภาคเรียนที่ 1/2550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(ชั้นภาค1!$D$4:$K$4,ชั้นภาค1!$O$4:$P$4)</c:f>
              <c:strCache/>
            </c:strRef>
          </c:cat>
          <c:val>
            <c:numRef>
              <c:f>(ชั้นภาค1!$D$74:$K$74,ชั้นภาค1!$O$74:$P$74)</c:f>
              <c:numCache/>
            </c:numRef>
          </c:val>
        </c:ser>
        <c:axId val="48284409"/>
        <c:axId val="31906498"/>
      </c:barChart>
      <c:catAx>
        <c:axId val="48284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1906498"/>
        <c:crosses val="autoZero"/>
        <c:auto val="1"/>
        <c:lblOffset val="100"/>
        <c:noMultiLvlLbl val="0"/>
      </c:catAx>
      <c:valAx>
        <c:axId val="31906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82844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ม.6 ภาคเรียนที่ 1/2550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(ชั้นภาค1!$D$4:$K$4,ชั้นภาค1!$O$4:$P$4)</c:f>
              <c:strCache/>
            </c:strRef>
          </c:cat>
          <c:val>
            <c:numRef>
              <c:f>(ชั้นภาค1!$D$103:$K$103,ชั้นภาค1!$O$103:$P$103)</c:f>
              <c:numCache/>
            </c:numRef>
          </c:val>
        </c:ser>
        <c:axId val="18723027"/>
        <c:axId val="34289516"/>
      </c:barChart>
      <c:catAx>
        <c:axId val="18723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4289516"/>
        <c:crosses val="autoZero"/>
        <c:auto val="1"/>
        <c:lblOffset val="100"/>
        <c:noMultiLvlLbl val="0"/>
      </c:catAx>
      <c:valAx>
        <c:axId val="34289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87230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ม.4-6 ภาคเรียนที่ 1/2550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(ชั้นภาค1!$D$4:$K$4,ชั้นภาค1!$O$4:$P$4)</c:f>
              <c:strCache/>
            </c:strRef>
          </c:cat>
          <c:val>
            <c:numRef>
              <c:f>(ชั้นภาค1!$D$114:$K$114,ชั้นภาค1!$O$114:$P$114)</c:f>
              <c:numCache/>
            </c:numRef>
          </c:val>
        </c:ser>
        <c:axId val="40170189"/>
        <c:axId val="25987382"/>
      </c:barChart>
      <c:catAx>
        <c:axId val="40170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5987382"/>
        <c:crosses val="autoZero"/>
        <c:auto val="1"/>
        <c:lblOffset val="100"/>
        <c:noMultiLvlLbl val="0"/>
      </c:catAx>
      <c:valAx>
        <c:axId val="25987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0170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2559847"/>
        <c:axId val="24603168"/>
      </c:lineChart>
      <c:catAx>
        <c:axId val="3255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4603168"/>
        <c:crosses val="autoZero"/>
        <c:auto val="1"/>
        <c:lblOffset val="100"/>
        <c:noMultiLvlLbl val="0"/>
      </c:catAx>
      <c:valAx>
        <c:axId val="24603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2559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0101921"/>
        <c:axId val="46699562"/>
      </c:lineChart>
      <c:catAx>
        <c:axId val="20101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6699562"/>
        <c:crosses val="autoZero"/>
        <c:auto val="1"/>
        <c:lblOffset val="100"/>
        <c:noMultiLvlLbl val="0"/>
      </c:catAx>
      <c:valAx>
        <c:axId val="46699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0101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</c:ser>
        <c:axId val="17642875"/>
        <c:axId val="24568148"/>
      </c:barChart>
      <c:catAx>
        <c:axId val="17642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4568148"/>
        <c:crosses val="autoZero"/>
        <c:auto val="1"/>
        <c:lblOffset val="100"/>
        <c:noMultiLvlLbl val="0"/>
      </c:catAx>
      <c:valAx>
        <c:axId val="2456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7642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9786741"/>
        <c:axId val="43862942"/>
      </c:lineChart>
      <c:catAx>
        <c:axId val="19786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3862942"/>
        <c:crosses val="autoZero"/>
        <c:auto val="1"/>
        <c:lblOffset val="100"/>
        <c:noMultiLvlLbl val="0"/>
      </c:catAx>
      <c:valAx>
        <c:axId val="43862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9786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ม.5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(ชั้นภาค1!$D$39:$K$39,ชั้นภาค1!$O$39:$P$39)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(ชั้นภาค1!$D$74:$K$74,ชั้นภาค1!$O$74:$P$74)</c:f>
              <c:numCache>
                <c:ptCount val="10"/>
                <c:pt idx="0">
                  <c:v>11.1397627643115</c:v>
                </c:pt>
                <c:pt idx="1">
                  <c:v>4.718927282104177</c:v>
                </c:pt>
                <c:pt idx="2">
                  <c:v>8.12274368231047</c:v>
                </c:pt>
                <c:pt idx="3">
                  <c:v>13.331614234141309</c:v>
                </c:pt>
                <c:pt idx="4">
                  <c:v>11.939143888602372</c:v>
                </c:pt>
                <c:pt idx="5">
                  <c:v>15.832903558535328</c:v>
                </c:pt>
                <c:pt idx="6">
                  <c:v>14.569365652398144</c:v>
                </c:pt>
                <c:pt idx="7">
                  <c:v>19.907168643630737</c:v>
                </c:pt>
                <c:pt idx="8">
                  <c:v>0</c:v>
                </c:pt>
                <c:pt idx="9">
                  <c:v>0.43837029396596183</c:v>
                </c:pt>
              </c:numCache>
            </c:numRef>
          </c:val>
        </c:ser>
        <c:axId val="59222159"/>
        <c:axId val="63237384"/>
      </c:barChart>
      <c:catAx>
        <c:axId val="59222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3237384"/>
        <c:crosses val="autoZero"/>
        <c:auto val="1"/>
        <c:lblOffset val="100"/>
        <c:noMultiLvlLbl val="0"/>
      </c:catAx>
      <c:valAx>
        <c:axId val="63237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9222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(ชั้นภาค1!$D$80:$K$80,ชั้นภาค1!$O$80:$P$80)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(ชั้นภาค1!$D$103:$K$103,ชั้นภาค1!$O$103:$P$103)</c:f>
              <c:numCache>
                <c:ptCount val="10"/>
                <c:pt idx="0">
                  <c:v>3.815439219165927</c:v>
                </c:pt>
                <c:pt idx="1">
                  <c:v>3.194321206743567</c:v>
                </c:pt>
                <c:pt idx="2">
                  <c:v>4.761904761904762</c:v>
                </c:pt>
                <c:pt idx="3">
                  <c:v>7.897071872227151</c:v>
                </c:pt>
                <c:pt idx="4">
                  <c:v>11.860396332446022</c:v>
                </c:pt>
                <c:pt idx="5">
                  <c:v>18.012422360248447</c:v>
                </c:pt>
                <c:pt idx="6">
                  <c:v>15.912451937296657</c:v>
                </c:pt>
                <c:pt idx="7">
                  <c:v>34.486838213546285</c:v>
                </c:pt>
                <c:pt idx="8">
                  <c:v>0</c:v>
                </c:pt>
                <c:pt idx="9">
                  <c:v>0.059154096421177166</c:v>
                </c:pt>
              </c:numCache>
            </c:numRef>
          </c:val>
        </c:ser>
        <c:axId val="32265545"/>
        <c:axId val="21954450"/>
      </c:barChart>
      <c:catAx>
        <c:axId val="32265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1954450"/>
        <c:crosses val="autoZero"/>
        <c:auto val="1"/>
        <c:lblOffset val="100"/>
        <c:noMultiLvlLbl val="0"/>
      </c:catAx>
      <c:valAx>
        <c:axId val="21954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22655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รวมทุกระดับชั้น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(ชั้นภาค1!$D$109:$K$109,ชั้นภาค1!$O$109:$P$109)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(ชั้นภาค1!$D$114:$K$114,ชั้นภาค1!$O$114:$P$114)</c:f>
              <c:numCache>
                <c:ptCount val="10"/>
                <c:pt idx="0">
                  <c:v>9.703372612759042</c:v>
                </c:pt>
                <c:pt idx="1">
                  <c:v>5.615603413246648</c:v>
                </c:pt>
                <c:pt idx="2">
                  <c:v>6.924014628199918</c:v>
                </c:pt>
                <c:pt idx="3">
                  <c:v>11.60503860219423</c:v>
                </c:pt>
                <c:pt idx="4">
                  <c:v>11.954490044697277</c:v>
                </c:pt>
                <c:pt idx="5">
                  <c:v>15.88785046728972</c:v>
                </c:pt>
                <c:pt idx="6">
                  <c:v>13.896789922795612</c:v>
                </c:pt>
                <c:pt idx="7">
                  <c:v>24.2015440877692</c:v>
                </c:pt>
                <c:pt idx="8">
                  <c:v>0</c:v>
                </c:pt>
                <c:pt idx="9">
                  <c:v>0.21129622104835433</c:v>
                </c:pt>
              </c:numCache>
            </c:numRef>
          </c:val>
        </c:ser>
        <c:axId val="63372323"/>
        <c:axId val="33479996"/>
      </c:barChart>
      <c:catAx>
        <c:axId val="63372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3479996"/>
        <c:crosses val="autoZero"/>
        <c:auto val="1"/>
        <c:lblOffset val="100"/>
        <c:noMultiLvlLbl val="0"/>
      </c:catAx>
      <c:valAx>
        <c:axId val="33479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3372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0560041"/>
        <c:axId val="50822642"/>
      </c:lineChart>
      <c:catAx>
        <c:axId val="20560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0822642"/>
        <c:crosses val="autoZero"/>
        <c:auto val="1"/>
        <c:lblOffset val="100"/>
        <c:noMultiLvlLbl val="0"/>
      </c:catAx>
      <c:valAx>
        <c:axId val="50822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0560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ม.4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(ชั้นภาค1!$D$33:$K$33,ชั้นภาค1!$O$33:$P$33)</c:f>
              <c:numCache>
                <c:ptCount val="10"/>
                <c:pt idx="0">
                  <c:v>12.544589774078478</c:v>
                </c:pt>
                <c:pt idx="1">
                  <c:v>7.927070947284978</c:v>
                </c:pt>
                <c:pt idx="2">
                  <c:v>7.451446690447879</c:v>
                </c:pt>
                <c:pt idx="3">
                  <c:v>12.762584225128816</c:v>
                </c:pt>
                <c:pt idx="4">
                  <c:v>12.029330162504955</c:v>
                </c:pt>
                <c:pt idx="5">
                  <c:v>14.50653983353151</c:v>
                </c:pt>
                <c:pt idx="6">
                  <c:v>12.029330162504955</c:v>
                </c:pt>
                <c:pt idx="7">
                  <c:v>20.610384462940942</c:v>
                </c:pt>
                <c:pt idx="8">
                  <c:v>0</c:v>
                </c:pt>
                <c:pt idx="9">
                  <c:v>0.13872374157748713</c:v>
                </c:pt>
              </c:numCache>
            </c:numRef>
          </c:val>
        </c:ser>
        <c:axId val="32884509"/>
        <c:axId val="27525126"/>
      </c:barChart>
      <c:catAx>
        <c:axId val="3288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7525126"/>
        <c:crosses val="autoZero"/>
        <c:auto val="1"/>
        <c:lblOffset val="100"/>
        <c:noMultiLvlLbl val="0"/>
      </c:catAx>
      <c:valAx>
        <c:axId val="27525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2884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คณิตศาสตร์ ภาคเรียนที่ 1/2550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(หมวดภาค1!$D$35:$K$35,หมวดภาค1!$O$35:$P$35)</c:f>
              <c:strCache/>
            </c:strRef>
          </c:cat>
          <c:val>
            <c:numRef>
              <c:f>(หมวดภาค1!$D$47:$K$47,หมวดภาค1!$O$47:$P$47)</c:f>
              <c:numCache/>
            </c:numRef>
          </c:val>
        </c:ser>
        <c:axId val="46399543"/>
        <c:axId val="14942704"/>
      </c:barChart>
      <c:catAx>
        <c:axId val="46399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4942704"/>
        <c:crosses val="autoZero"/>
        <c:auto val="1"/>
        <c:lblOffset val="100"/>
        <c:noMultiLvlLbl val="0"/>
      </c:catAx>
      <c:valAx>
        <c:axId val="14942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6399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การงานอาชีพและเทคโนโลยี ภาคเรียนที่ 1/2550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(หมวดภาค1!$D$35:$K$35,หมวดภาค1!$O$35:$P$35)</c:f>
              <c:strCache/>
            </c:strRef>
          </c:cat>
          <c:val>
            <c:numRef>
              <c:f>(หมวดภาค1!$D$230:$K$230,หมวดภาค1!$O$230:$P$230)</c:f>
              <c:numCache/>
            </c:numRef>
          </c:val>
        </c:ser>
        <c:axId val="266609"/>
        <c:axId val="2399482"/>
      </c:barChart>
      <c:catAx>
        <c:axId val="266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399482"/>
        <c:crosses val="autoZero"/>
        <c:auto val="1"/>
        <c:lblOffset val="100"/>
        <c:noMultiLvlLbl val="0"/>
      </c:catAx>
      <c:valAx>
        <c:axId val="239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66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ภาษาไทย ภาคเรียนที่ 1/2550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(หมวดภาค1!$D$4:$K$4,หมวดภาค1!$O$4:$P$4)</c:f>
              <c:strCache/>
            </c:strRef>
          </c:cat>
          <c:val>
            <c:numRef>
              <c:f>(หมวดภาค1!$D$13:$K$13,หมวดภาค1!$O$13:$P$13)</c:f>
              <c:numCache/>
            </c:numRef>
          </c:val>
        </c:ser>
        <c:axId val="21595339"/>
        <c:axId val="60140324"/>
      </c:barChart>
      <c:catAx>
        <c:axId val="21595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0140324"/>
        <c:crosses val="autoZero"/>
        <c:auto val="1"/>
        <c:lblOffset val="100"/>
        <c:noMultiLvlLbl val="0"/>
      </c:catAx>
      <c:valAx>
        <c:axId val="60140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1595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สุขศึกษาและพลศึกษา ภาคเรียนที่ 1/2550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(หมวดภาค1!$D$35:$K$35,หมวดภาค1!$O$35:$P$35)</c:f>
              <c:strCache/>
            </c:strRef>
          </c:cat>
          <c:val>
            <c:numRef>
              <c:f>(หมวดภาค1!$D$154:$K$154,หมวดภาค1!$O$154:$P$154)</c:f>
              <c:numCache/>
            </c:numRef>
          </c:val>
        </c:ser>
        <c:axId val="4392005"/>
        <c:axId val="39528046"/>
      </c:barChart>
      <c:catAx>
        <c:axId val="4392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9528046"/>
        <c:crosses val="autoZero"/>
        <c:auto val="1"/>
        <c:lblOffset val="100"/>
        <c:noMultiLvlLbl val="0"/>
      </c:catAx>
      <c:valAx>
        <c:axId val="39528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392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วิทยาศาสตร์ ภาคเรียนที่ 1/2550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(หมวดภาค1!$D$35:$K$35,หมวดภาค1!$O$35:$P$35)</c:f>
              <c:strCache/>
            </c:strRef>
          </c:cat>
          <c:val>
            <c:numRef>
              <c:f>(หมวดภาค1!$D$82:$K$82,หมวดภาค1!$O$82:$P$82)</c:f>
              <c:numCache/>
            </c:numRef>
          </c:val>
        </c:ser>
        <c:axId val="20208095"/>
        <c:axId val="47655128"/>
      </c:barChart>
      <c:catAx>
        <c:axId val="20208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7655128"/>
        <c:crosses val="autoZero"/>
        <c:auto val="1"/>
        <c:lblOffset val="100"/>
        <c:noMultiLvlLbl val="0"/>
      </c:catAx>
      <c:valAx>
        <c:axId val="47655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0208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ศิลปะ ภาคเรียนที่ 1/2550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(หมวดภาค1!$D$35:$K$35,หมวดภาค1!$O$35:$P$35)</c:f>
              <c:strCache/>
            </c:strRef>
          </c:cat>
          <c:val>
            <c:numRef>
              <c:f>(หมวดภาค1!$D$187:$K$187,หมวดภาค1!$O$187:$P$187)</c:f>
              <c:numCache/>
            </c:numRef>
          </c:val>
        </c:ser>
        <c:axId val="26242969"/>
        <c:axId val="34860130"/>
      </c:barChart>
      <c:catAx>
        <c:axId val="2624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4860130"/>
        <c:crosses val="autoZero"/>
        <c:auto val="1"/>
        <c:lblOffset val="100"/>
        <c:noMultiLvlLbl val="0"/>
      </c:catAx>
      <c:valAx>
        <c:axId val="34860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6242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สังคมศึกษาศาสนาและวัฒนธรรม ภาคเรียนที่ 1/2550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7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(หมวดภาค1!$D$35:$K$35,หมวดภาค1!$O$35:$P$35)</c:f>
              <c:strCache/>
            </c:strRef>
          </c:cat>
          <c:val>
            <c:numRef>
              <c:f>(หมวดภาค1!$D$117:$K$117,หมวดภาค1!$O$117:$P$117)</c:f>
              <c:numCache/>
            </c:numRef>
          </c:val>
        </c:ser>
        <c:axId val="45305715"/>
        <c:axId val="5098252"/>
      </c:barChart>
      <c:catAx>
        <c:axId val="4530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098252"/>
        <c:crosses val="autoZero"/>
        <c:auto val="1"/>
        <c:lblOffset val="100"/>
        <c:noMultiLvlLbl val="0"/>
      </c:catAx>
      <c:valAx>
        <c:axId val="5098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5305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ภาษาต่างประเทศ ภาคเรียนที่ 1/2550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(หมวดภาค1!$D$35:$K$35,หมวดภาค1!$O$35:$P$35)</c:f>
              <c:strCache/>
            </c:strRef>
          </c:cat>
          <c:val>
            <c:numRef>
              <c:f>(หมวดภาค1!$D$256:$K$256,หมวดภาค1!$O$256:$P$256)</c:f>
              <c:numCache/>
            </c:numRef>
          </c:val>
        </c:ser>
        <c:axId val="45884269"/>
        <c:axId val="10305238"/>
      </c:barChart>
      <c:catAx>
        <c:axId val="45884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ระดับคะแนน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0305238"/>
        <c:crosses val="autoZero"/>
        <c:auto val="1"/>
        <c:lblOffset val="100"/>
        <c:noMultiLvlLbl val="0"/>
      </c:catAx>
      <c:valAx>
        <c:axId val="10305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5884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ม.1 ภาคเรียนที่ 2/2551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(ชั้นภาค2!$F$60:$M$60,ชั้นภาค2!$Q$60:$R$60)</c:f>
              <c:strCache/>
            </c:strRef>
          </c:cat>
          <c:val>
            <c:numRef>
              <c:f>(ชั้นภาค2!$F$34:$M$34,ชั้นภาค2!$Q$34:$R$34)</c:f>
              <c:numCache/>
            </c:numRef>
          </c:val>
        </c:ser>
        <c:axId val="25638279"/>
        <c:axId val="29417920"/>
      </c:barChart>
      <c:catAx>
        <c:axId val="25638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9417920"/>
        <c:crosses val="autoZero"/>
        <c:auto val="1"/>
        <c:lblOffset val="100"/>
        <c:noMultiLvlLbl val="0"/>
      </c:catAx>
      <c:valAx>
        <c:axId val="29417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56382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</c:ser>
        <c:axId val="54750595"/>
        <c:axId val="22993308"/>
      </c:barChart>
      <c:catAx>
        <c:axId val="5475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2993308"/>
        <c:crosses val="autoZero"/>
        <c:auto val="1"/>
        <c:lblOffset val="100"/>
        <c:noMultiLvlLbl val="0"/>
      </c:catAx>
      <c:valAx>
        <c:axId val="22993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4750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ม.2 ภาคเรียนที่ 2/2551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(ชั้นภาค2!$F$60:$M$60,ชั้นภาค2!$Q$60:$R$60)</c:f>
              <c:strCache/>
            </c:strRef>
          </c:cat>
          <c:val>
            <c:numRef>
              <c:f>(ชั้นภาค2!$F$92:$M$92,ชั้นภาค2!$Q$92:$R$92)</c:f>
              <c:numCache/>
            </c:numRef>
          </c:val>
        </c:ser>
        <c:axId val="63434689"/>
        <c:axId val="34041290"/>
      </c:barChart>
      <c:catAx>
        <c:axId val="63434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4041290"/>
        <c:crosses val="autoZero"/>
        <c:auto val="1"/>
        <c:lblOffset val="100"/>
        <c:noMultiLvlLbl val="0"/>
      </c:catAx>
      <c:valAx>
        <c:axId val="34041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34346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ม.3 ภาคเรียนที่ 2/2551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(ชั้นภาค2!$F$117:$M$117,ชั้นภาค2!$Q$117:$R$117)</c:f>
              <c:strCache/>
            </c:strRef>
          </c:cat>
          <c:val>
            <c:numRef>
              <c:f>(ชั้นภาค2!$F$152:$M$152,ชั้นภาค2!$Q$152:$R$152)</c:f>
              <c:numCache/>
            </c:numRef>
          </c:val>
        </c:ser>
        <c:axId val="37936155"/>
        <c:axId val="5881076"/>
      </c:barChart>
      <c:catAx>
        <c:axId val="3793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881076"/>
        <c:crosses val="autoZero"/>
        <c:auto val="1"/>
        <c:lblOffset val="100"/>
        <c:noMultiLvlLbl val="0"/>
      </c:catAx>
      <c:valAx>
        <c:axId val="5881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79361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ม.4 ภาคเรียนที่ 2/2551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7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(ชั้นภาค2!$F$177:$M$177,ชั้นภาค2!$Q$177:$R$177)</c:f>
              <c:strCache/>
            </c:strRef>
          </c:cat>
          <c:val>
            <c:numRef>
              <c:f>(ชั้นภาค2!$F$213:$M$213,ชั้นภาค2!$Q$213:$R$213)</c:f>
              <c:numCache/>
            </c:numRef>
          </c:val>
        </c:ser>
        <c:axId val="52929685"/>
        <c:axId val="6605118"/>
      </c:barChart>
      <c:catAx>
        <c:axId val="52929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605118"/>
        <c:crosses val="autoZero"/>
        <c:auto val="1"/>
        <c:lblOffset val="100"/>
        <c:noMultiLvlLbl val="0"/>
      </c:catAx>
      <c:valAx>
        <c:axId val="6605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29296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ม.5 ภาคเรียนที่ 2/2551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3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(ชั้นภาค2!$F$239:$M$239,ชั้นภาค2!$Q$239:$R$239)</c:f>
              <c:strCache/>
            </c:strRef>
          </c:cat>
          <c:val>
            <c:numRef>
              <c:f>(ชั้นภาค2!$F$281:$M$281,ชั้นภาค2!$Q$281:$R$281)</c:f>
              <c:numCache/>
            </c:numRef>
          </c:val>
        </c:ser>
        <c:axId val="59446063"/>
        <c:axId val="65252520"/>
      </c:barChart>
      <c:catAx>
        <c:axId val="59446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5252520"/>
        <c:crosses val="autoZero"/>
        <c:auto val="1"/>
        <c:lblOffset val="100"/>
        <c:noMultiLvlLbl val="0"/>
      </c:catAx>
      <c:valAx>
        <c:axId val="65252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9446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ม.6 ภาคเรียนที่ 2/2551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(ชั้นภาค2!$F$306:$M$306,ชั้นภาค2!$Q$306:$R$306)</c:f>
              <c:strCache/>
            </c:strRef>
          </c:cat>
          <c:val>
            <c:numRef>
              <c:f>(ชั้นภาค2!$F$338:$M$338,ชั้นภาค2!$Q$338:$R$338)</c:f>
              <c:numCache/>
            </c:numRef>
          </c:val>
        </c:ser>
        <c:axId val="50401769"/>
        <c:axId val="50962738"/>
      </c:barChart>
      <c:catAx>
        <c:axId val="50401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0962738"/>
        <c:crosses val="autoZero"/>
        <c:auto val="1"/>
        <c:lblOffset val="100"/>
        <c:noMultiLvlLbl val="0"/>
      </c:catAx>
      <c:valAx>
        <c:axId val="50962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04017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คณิตศาสตร์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('[1]สรุปหมวด'!$F$20:$M$20,'[1]สรุปหมวด'!$Q$20:$R$20)</c:f>
              <c:numCache>
                <c:ptCount val="10"/>
                <c:pt idx="0">
                  <c:v>4.792332268370607</c:v>
                </c:pt>
                <c:pt idx="1">
                  <c:v>10.830670926517572</c:v>
                </c:pt>
                <c:pt idx="2">
                  <c:v>10.287539936102236</c:v>
                </c:pt>
                <c:pt idx="3">
                  <c:v>13.89776357827476</c:v>
                </c:pt>
                <c:pt idx="4">
                  <c:v>16.293929712460063</c:v>
                </c:pt>
                <c:pt idx="5">
                  <c:v>16.038338658146966</c:v>
                </c:pt>
                <c:pt idx="6">
                  <c:v>12.20447284345048</c:v>
                </c:pt>
                <c:pt idx="7">
                  <c:v>14.345047923322683</c:v>
                </c:pt>
                <c:pt idx="8">
                  <c:v>0.1597444089456869</c:v>
                </c:pt>
                <c:pt idx="9">
                  <c:v>1.1501597444089458</c:v>
                </c:pt>
              </c:numCache>
            </c:numRef>
          </c:val>
        </c:ser>
        <c:axId val="56011459"/>
        <c:axId val="34341084"/>
      </c:barChart>
      <c:catAx>
        <c:axId val="56011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4341084"/>
        <c:crosses val="autoZero"/>
        <c:auto val="1"/>
        <c:lblOffset val="100"/>
        <c:noMultiLvlLbl val="0"/>
      </c:catAx>
      <c:valAx>
        <c:axId val="34341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60114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การงานอาชีพและเทคโนโลยี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('[1]สรุปหมวด'!$F$60:$M$60,'[1]สรุปหมวด'!$Q$60:$R$60)</c:f>
              <c:numCache>
                <c:ptCount val="10"/>
                <c:pt idx="0">
                  <c:v>2.2872140982377203</c:v>
                </c:pt>
                <c:pt idx="1">
                  <c:v>2.4746906636670416</c:v>
                </c:pt>
                <c:pt idx="2">
                  <c:v>3.224596925384327</c:v>
                </c:pt>
                <c:pt idx="3">
                  <c:v>5.905511811023622</c:v>
                </c:pt>
                <c:pt idx="4">
                  <c:v>7.274090738657668</c:v>
                </c:pt>
                <c:pt idx="5">
                  <c:v>12.223472065991752</c:v>
                </c:pt>
                <c:pt idx="6">
                  <c:v>13.910761154855644</c:v>
                </c:pt>
                <c:pt idx="7">
                  <c:v>51.76227971503562</c:v>
                </c:pt>
                <c:pt idx="8">
                  <c:v>0.6374203224596925</c:v>
                </c:pt>
                <c:pt idx="9">
                  <c:v>0.29996250468691416</c:v>
                </c:pt>
              </c:numCache>
            </c:numRef>
          </c:val>
        </c:ser>
        <c:axId val="40634301"/>
        <c:axId val="30164390"/>
      </c:barChart>
      <c:catAx>
        <c:axId val="40634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0164390"/>
        <c:crosses val="autoZero"/>
        <c:auto val="1"/>
        <c:lblOffset val="100"/>
        <c:noMultiLvlLbl val="0"/>
      </c:catAx>
      <c:valAx>
        <c:axId val="30164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06343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ภาษาไทย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('[1]สรุปหมวด'!$F$78:$M$78,'[1]สรุปหมวด'!$Q$78:$R$78)</c:f>
              <c:numCache>
                <c:ptCount val="10"/>
                <c:pt idx="0">
                  <c:v>6.3006632277081795</c:v>
                </c:pt>
                <c:pt idx="1">
                  <c:v>12.748710390567428</c:v>
                </c:pt>
                <c:pt idx="2">
                  <c:v>10.4274134119381</c:v>
                </c:pt>
                <c:pt idx="3">
                  <c:v>14.959469417833455</c:v>
                </c:pt>
                <c:pt idx="4">
                  <c:v>16.138540899042006</c:v>
                </c:pt>
                <c:pt idx="5">
                  <c:v>18.054532056005897</c:v>
                </c:pt>
                <c:pt idx="6">
                  <c:v>11.274871039056743</c:v>
                </c:pt>
                <c:pt idx="7">
                  <c:v>9.100957995578481</c:v>
                </c:pt>
                <c:pt idx="8">
                  <c:v>0.5158437730287398</c:v>
                </c:pt>
                <c:pt idx="9">
                  <c:v>0.47899778924097275</c:v>
                </c:pt>
              </c:numCache>
            </c:numRef>
          </c:val>
        </c:ser>
        <c:axId val="3044055"/>
        <c:axId val="27396496"/>
      </c:barChart>
      <c:catAx>
        <c:axId val="3044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7396496"/>
        <c:crosses val="autoZero"/>
        <c:auto val="1"/>
        <c:lblOffset val="100"/>
        <c:noMultiLvlLbl val="0"/>
      </c:catAx>
      <c:valAx>
        <c:axId val="27396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0440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พลศึกษาและสุขศึกษา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('[1]สรุปหมวด'!$F$110:$M$110,'[1]สรุปหมวด'!$Q$110:$R$110)</c:f>
              <c:numCache>
                <c:ptCount val="10"/>
                <c:pt idx="0">
                  <c:v>1.5206536541080344</c:v>
                </c:pt>
                <c:pt idx="1">
                  <c:v>3.5179300953245574</c:v>
                </c:pt>
                <c:pt idx="2">
                  <c:v>2.610077167498865</c:v>
                </c:pt>
                <c:pt idx="3">
                  <c:v>6.78620063549705</c:v>
                </c:pt>
                <c:pt idx="4">
                  <c:v>10.485701316386745</c:v>
                </c:pt>
                <c:pt idx="5">
                  <c:v>16.63640490240581</c:v>
                </c:pt>
                <c:pt idx="6">
                  <c:v>16.954153427144803</c:v>
                </c:pt>
                <c:pt idx="7">
                  <c:v>40.98955969133</c:v>
                </c:pt>
                <c:pt idx="8">
                  <c:v>0.18157058556513844</c:v>
                </c:pt>
                <c:pt idx="9">
                  <c:v>0.3177485247389923</c:v>
                </c:pt>
              </c:numCache>
            </c:numRef>
          </c:val>
        </c:ser>
        <c:axId val="45241873"/>
        <c:axId val="4523674"/>
      </c:barChart>
      <c:catAx>
        <c:axId val="45241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523674"/>
        <c:crosses val="autoZero"/>
        <c:auto val="1"/>
        <c:lblOffset val="100"/>
        <c:noMultiLvlLbl val="0"/>
      </c:catAx>
      <c:valAx>
        <c:axId val="4523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52418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วิทยาศาสตร์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('[1]สรุปหมวด'!$F$132:$M$132,'[1]สรุปหมวด'!$Q$132:$R$132)</c:f>
              <c:numCache>
                <c:ptCount val="10"/>
                <c:pt idx="0">
                  <c:v>5.58252427184466</c:v>
                </c:pt>
                <c:pt idx="1">
                  <c:v>6.202804746494067</c:v>
                </c:pt>
                <c:pt idx="2">
                  <c:v>7.254584681769148</c:v>
                </c:pt>
                <c:pt idx="3">
                  <c:v>13.025889967637541</c:v>
                </c:pt>
                <c:pt idx="4">
                  <c:v>16.666666666666668</c:v>
                </c:pt>
                <c:pt idx="5">
                  <c:v>17.15210355987055</c:v>
                </c:pt>
                <c:pt idx="6">
                  <c:v>13.484358144552319</c:v>
                </c:pt>
                <c:pt idx="7">
                  <c:v>19.228694714131606</c:v>
                </c:pt>
                <c:pt idx="8">
                  <c:v>0.45846817691477887</c:v>
                </c:pt>
                <c:pt idx="9">
                  <c:v>0.9439050701186623</c:v>
                </c:pt>
              </c:numCache>
            </c:numRef>
          </c:val>
        </c:ser>
        <c:axId val="40713067"/>
        <c:axId val="30873284"/>
      </c:barChart>
      <c:catAx>
        <c:axId val="4071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0873284"/>
        <c:crosses val="autoZero"/>
        <c:auto val="1"/>
        <c:lblOffset val="100"/>
        <c:noMultiLvlLbl val="0"/>
      </c:catAx>
      <c:valAx>
        <c:axId val="30873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07130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(ชั้นภาค1!#REF!,ชั้นภาค1!#REF!)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613181"/>
        <c:axId val="50518630"/>
      </c:lineChart>
      <c:catAx>
        <c:axId val="561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0518630"/>
        <c:crosses val="autoZero"/>
        <c:auto val="1"/>
        <c:lblOffset val="100"/>
        <c:noMultiLvlLbl val="0"/>
      </c:catAx>
      <c:valAx>
        <c:axId val="50518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613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ศิลปะ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('[1]สรุปหมวด'!$F$156:$M$156,'[1]สรุปหมวด'!$Q$156:$R$156)</c:f>
              <c:numCache>
                <c:ptCount val="10"/>
                <c:pt idx="0">
                  <c:v>4.492362982929021</c:v>
                </c:pt>
                <c:pt idx="1">
                  <c:v>2.875112309074573</c:v>
                </c:pt>
                <c:pt idx="2">
                  <c:v>3.8634321653189576</c:v>
                </c:pt>
                <c:pt idx="3">
                  <c:v>6.289308176100629</c:v>
                </c:pt>
                <c:pt idx="4">
                  <c:v>5.840071877807727</c:v>
                </c:pt>
                <c:pt idx="5">
                  <c:v>13.387241689128482</c:v>
                </c:pt>
                <c:pt idx="6">
                  <c:v>12.93800539083558</c:v>
                </c:pt>
                <c:pt idx="7">
                  <c:v>49.91015274034142</c:v>
                </c:pt>
                <c:pt idx="8">
                  <c:v>0.1347708894878706</c:v>
                </c:pt>
                <c:pt idx="9">
                  <c:v>0.2695417789757412</c:v>
                </c:pt>
              </c:numCache>
            </c:numRef>
          </c:val>
        </c:ser>
        <c:axId val="9424101"/>
        <c:axId val="17708046"/>
      </c:barChart>
      <c:catAx>
        <c:axId val="942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7708046"/>
        <c:crosses val="autoZero"/>
        <c:auto val="1"/>
        <c:lblOffset val="100"/>
        <c:noMultiLvlLbl val="0"/>
      </c:catAx>
      <c:valAx>
        <c:axId val="17708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94241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สังคมศึกษา ศาสนาและวัฒนธรรม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('[1]สรุปหมวด'!$F$179:$M$179,'[1]สรุปหมวด'!$Q$179:$R$179)</c:f>
              <c:numCache>
                <c:ptCount val="10"/>
                <c:pt idx="0">
                  <c:v>6.467870642587148</c:v>
                </c:pt>
                <c:pt idx="1">
                  <c:v>9.470810583788325</c:v>
                </c:pt>
                <c:pt idx="2">
                  <c:v>8.210835783284335</c:v>
                </c:pt>
                <c:pt idx="3">
                  <c:v>12.221755564888703</c:v>
                </c:pt>
                <c:pt idx="4">
                  <c:v>13.124737505249895</c:v>
                </c:pt>
                <c:pt idx="5">
                  <c:v>17.303653926921463</c:v>
                </c:pt>
                <c:pt idx="6">
                  <c:v>13.334733305333893</c:v>
                </c:pt>
                <c:pt idx="7">
                  <c:v>18.92062158756825</c:v>
                </c:pt>
                <c:pt idx="8">
                  <c:v>0.3989920201595968</c:v>
                </c:pt>
                <c:pt idx="9">
                  <c:v>0.5459890802183957</c:v>
                </c:pt>
              </c:numCache>
            </c:numRef>
          </c:val>
        </c:ser>
        <c:axId val="25154687"/>
        <c:axId val="25065592"/>
      </c:barChart>
      <c:catAx>
        <c:axId val="25154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5065592"/>
        <c:crosses val="autoZero"/>
        <c:auto val="1"/>
        <c:lblOffset val="100"/>
        <c:noMultiLvlLbl val="0"/>
      </c:catAx>
      <c:valAx>
        <c:axId val="25065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51546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กลุ่มสาระการเรียนรู้ ภาษาต่างประเทศ ภาคเรียนที่ 2/2549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('[1]สรุปหมวด'!$F$3:$M$3,'[1]สรุปหมวด'!$Q$3:$R$3)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('[1]สรุปหมวด'!$F$202:$M$202,'[1]สรุปหมวด'!$Q$202:$R$202)</c:f>
              <c:numCache>
                <c:ptCount val="10"/>
                <c:pt idx="0">
                  <c:v>5.463386727688787</c:v>
                </c:pt>
                <c:pt idx="1">
                  <c:v>11.47025171624714</c:v>
                </c:pt>
                <c:pt idx="2">
                  <c:v>9.439359267734554</c:v>
                </c:pt>
                <c:pt idx="3">
                  <c:v>14.2162471395881</c:v>
                </c:pt>
                <c:pt idx="4">
                  <c:v>14.845537757437071</c:v>
                </c:pt>
                <c:pt idx="5">
                  <c:v>13.329519450800916</c:v>
                </c:pt>
                <c:pt idx="6">
                  <c:v>11.18421052631579</c:v>
                </c:pt>
                <c:pt idx="7">
                  <c:v>18.93592677345538</c:v>
                </c:pt>
                <c:pt idx="8">
                  <c:v>0.6006864988558352</c:v>
                </c:pt>
                <c:pt idx="9">
                  <c:v>0.5148741418764302</c:v>
                </c:pt>
              </c:numCache>
            </c:numRef>
          </c:val>
        </c:ser>
        <c:axId val="24263737"/>
        <c:axId val="17047042"/>
      </c:barChart>
      <c:catAx>
        <c:axId val="2426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7047042"/>
        <c:crosses val="autoZero"/>
        <c:auto val="1"/>
        <c:lblOffset val="100"/>
        <c:noMultiLvlLbl val="0"/>
      </c:catAx>
      <c:valAx>
        <c:axId val="17047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42637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ม.1 ภาคเรียนที่ 2/2550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(ชั้นภาค2!$F$60:$M$60,ชั้นภาค2!$Q$60:$R$60)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(ชั้นภาค2!$F$34:$M$34,ชั้นภาค2!$Q$34:$R$34)</c:f>
              <c:numCache>
                <c:ptCount val="10"/>
                <c:pt idx="0">
                  <c:v>3.8283236129804097</c:v>
                </c:pt>
                <c:pt idx="1">
                  <c:v>5.248990578734858</c:v>
                </c:pt>
                <c:pt idx="2">
                  <c:v>5.234036189621654</c:v>
                </c:pt>
                <c:pt idx="3">
                  <c:v>9.122177359054882</c:v>
                </c:pt>
                <c:pt idx="4">
                  <c:v>10.273665320771647</c:v>
                </c:pt>
                <c:pt idx="5">
                  <c:v>18.57335127860027</c:v>
                </c:pt>
                <c:pt idx="6">
                  <c:v>16.599371915657244</c:v>
                </c:pt>
                <c:pt idx="7">
                  <c:v>30.91072229699417</c:v>
                </c:pt>
                <c:pt idx="8">
                  <c:v>0.07477194556602362</c:v>
                </c:pt>
                <c:pt idx="9">
                  <c:v>0.13458950201884254</c:v>
                </c:pt>
              </c:numCache>
            </c:numRef>
          </c:val>
        </c:ser>
        <c:axId val="19205651"/>
        <c:axId val="38633132"/>
      </c:barChart>
      <c:catAx>
        <c:axId val="19205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8633132"/>
        <c:crosses val="autoZero"/>
        <c:auto val="1"/>
        <c:lblOffset val="100"/>
        <c:noMultiLvlLbl val="0"/>
      </c:catAx>
      <c:valAx>
        <c:axId val="38633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92056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ม.2 ภาคเรียนที่ 2/2550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(ชั้นภาค2!$F$60:$M$60,ชั้นภาค2!$Q$60:$R$60)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(ชั้นภาค2!$F$92:$M$92,ชั้นภาค2!$Q$92:$R$92)</c:f>
              <c:numCache>
                <c:ptCount val="10"/>
                <c:pt idx="0">
                  <c:v>8.089260808926081</c:v>
                </c:pt>
                <c:pt idx="1">
                  <c:v>11.541143654114366</c:v>
                </c:pt>
                <c:pt idx="2">
                  <c:v>5.735704323570432</c:v>
                </c:pt>
                <c:pt idx="3">
                  <c:v>9.693165969316597</c:v>
                </c:pt>
                <c:pt idx="4">
                  <c:v>10.826359832635983</c:v>
                </c:pt>
                <c:pt idx="5">
                  <c:v>12.761506276150628</c:v>
                </c:pt>
                <c:pt idx="6">
                  <c:v>13.755230125523013</c:v>
                </c:pt>
                <c:pt idx="7">
                  <c:v>27.5278940027894</c:v>
                </c:pt>
                <c:pt idx="8">
                  <c:v>0.0697350069735007</c:v>
                </c:pt>
                <c:pt idx="9">
                  <c:v>0</c:v>
                </c:pt>
              </c:numCache>
            </c:numRef>
          </c:val>
        </c:ser>
        <c:axId val="12153869"/>
        <c:axId val="42275958"/>
      </c:barChart>
      <c:catAx>
        <c:axId val="12153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2275958"/>
        <c:crosses val="autoZero"/>
        <c:auto val="1"/>
        <c:lblOffset val="100"/>
        <c:noMultiLvlLbl val="0"/>
      </c:catAx>
      <c:valAx>
        <c:axId val="42275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21538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ม.3 ภาคเรียนที่ 2/2550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(ชั้นภาค2!$F$117:$M$117,ชั้นภาค2!$Q$117:$R$117)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(ชั้นภาค2!$F$152:$M$152,ชั้นภาค2!$Q$152:$R$152)</c:f>
              <c:numCache>
                <c:ptCount val="10"/>
                <c:pt idx="0">
                  <c:v>2.7826425374586496</c:v>
                </c:pt>
                <c:pt idx="1">
                  <c:v>12.356489589414283</c:v>
                </c:pt>
                <c:pt idx="2">
                  <c:v>6.810663553220471</c:v>
                </c:pt>
                <c:pt idx="3">
                  <c:v>11.402996691963416</c:v>
                </c:pt>
                <c:pt idx="4">
                  <c:v>12.473243821755204</c:v>
                </c:pt>
                <c:pt idx="5">
                  <c:v>16.715314263475385</c:v>
                </c:pt>
                <c:pt idx="6">
                  <c:v>12.356489589414283</c:v>
                </c:pt>
                <c:pt idx="7">
                  <c:v>24.226503210741388</c:v>
                </c:pt>
                <c:pt idx="8">
                  <c:v>0.31134461957579296</c:v>
                </c:pt>
                <c:pt idx="9">
                  <c:v>0</c:v>
                </c:pt>
              </c:numCache>
            </c:numRef>
          </c:val>
        </c:ser>
        <c:axId val="44939303"/>
        <c:axId val="1800544"/>
      </c:barChart>
      <c:catAx>
        <c:axId val="44939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800544"/>
        <c:crosses val="autoZero"/>
        <c:auto val="1"/>
        <c:lblOffset val="100"/>
        <c:noMultiLvlLbl val="0"/>
      </c:catAx>
      <c:valAx>
        <c:axId val="1800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49393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ม.4 ภาคเรียนที่ 2/2550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(ชั้นภาค2!$F$177:$M$177,ชั้นภาค2!$Q$177:$R$177)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(ชั้นภาค2!$F$213:$M$213,ชั้นภาค2!$Q$213:$R$213)</c:f>
              <c:numCache>
                <c:ptCount val="10"/>
                <c:pt idx="0">
                  <c:v>8.331644030002026</c:v>
                </c:pt>
                <c:pt idx="1">
                  <c:v>7.3383336711939995</c:v>
                </c:pt>
                <c:pt idx="2">
                  <c:v>8.270829110075004</c:v>
                </c:pt>
                <c:pt idx="3">
                  <c:v>11.899452665720657</c:v>
                </c:pt>
                <c:pt idx="4">
                  <c:v>12.5684167849179</c:v>
                </c:pt>
                <c:pt idx="5">
                  <c:v>14.656395702412325</c:v>
                </c:pt>
                <c:pt idx="6">
                  <c:v>12.507601864990878</c:v>
                </c:pt>
                <c:pt idx="7">
                  <c:v>23.859720251368337</c:v>
                </c:pt>
                <c:pt idx="8">
                  <c:v>0.18244475978106628</c:v>
                </c:pt>
                <c:pt idx="9">
                  <c:v>0</c:v>
                </c:pt>
              </c:numCache>
            </c:numRef>
          </c:val>
        </c:ser>
        <c:axId val="16204897"/>
        <c:axId val="11626346"/>
      </c:barChart>
      <c:catAx>
        <c:axId val="16204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1626346"/>
        <c:crosses val="autoZero"/>
        <c:auto val="1"/>
        <c:lblOffset val="100"/>
        <c:noMultiLvlLbl val="0"/>
      </c:catAx>
      <c:valAx>
        <c:axId val="11626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62048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ม.6 ภาคเรียนที่ 2/2550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(ชั้นภาค2!$F$306:$M$306,ชั้นภาค2!$Q$306:$R$306)</c:f>
              <c:strCache>
                <c:ptCount val="10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ร</c:v>
                </c:pt>
                <c:pt idx="9">
                  <c:v>มส</c:v>
                </c:pt>
              </c:strCache>
            </c:strRef>
          </c:cat>
          <c:val>
            <c:numRef>
              <c:f>(ชั้นภาค2!$F$338:$M$338,ชั้นภาค2!$Q$338:$R$338)</c:f>
              <c:numCache>
                <c:ptCount val="10"/>
                <c:pt idx="0">
                  <c:v>1.8487394957983194</c:v>
                </c:pt>
                <c:pt idx="1">
                  <c:v>7.535014005602241</c:v>
                </c:pt>
                <c:pt idx="2">
                  <c:v>5.378151260504202</c:v>
                </c:pt>
                <c:pt idx="3">
                  <c:v>8.991596638655462</c:v>
                </c:pt>
                <c:pt idx="4">
                  <c:v>9.971988795518207</c:v>
                </c:pt>
                <c:pt idx="5">
                  <c:v>14.929971988795518</c:v>
                </c:pt>
                <c:pt idx="6">
                  <c:v>17.086834733893557</c:v>
                </c:pt>
                <c:pt idx="7">
                  <c:v>34.173669467787114</c:v>
                </c:pt>
                <c:pt idx="8">
                  <c:v>0.08403361344537816</c:v>
                </c:pt>
                <c:pt idx="9">
                  <c:v>0</c:v>
                </c:pt>
              </c:numCache>
            </c:numRef>
          </c:val>
        </c:ser>
        <c:axId val="37528251"/>
        <c:axId val="2209940"/>
      </c:barChart>
      <c:catAx>
        <c:axId val="37528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209940"/>
        <c:crosses val="autoZero"/>
        <c:auto val="1"/>
        <c:lblOffset val="100"/>
        <c:noMultiLvlLbl val="0"/>
      </c:catAx>
      <c:valAx>
        <c:axId val="2209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75282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Cordia New"/>
                <a:ea typeface="Cordia New"/>
                <a:cs typeface="Cordia New"/>
              </a:rPr>
              <a:t>แผนภูมิแสดงจำนวนนักเรียนที่ได้ระดับผลการเรียนต่างๆ
ในรายวิชาภาษาอังกฤษ ปีการศึกษา 2549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CC"/>
                </a:gs>
                <a:gs pos="100000">
                  <a:srgbClr val="9999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9999FF"/>
                  </a:gs>
                </a:gsLst>
                <a:lin ang="5400000" scaled="1"/>
              </a:gradFill>
            </c:spPr>
          </c:dPt>
          <c:dLbls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(#REF!,#REF!)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(#REF!,#REF!)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9889461"/>
        <c:axId val="44787422"/>
      </c:bar3DChart>
      <c:catAx>
        <c:axId val="1988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4787422"/>
        <c:crosses val="autoZero"/>
        <c:auto val="1"/>
        <c:lblOffset val="100"/>
        <c:noMultiLvlLbl val="0"/>
      </c:catAx>
      <c:valAx>
        <c:axId val="447874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988946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ม.5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(ชั้นภาค1!$D$39:$K$39,ชั้นภาค1!$O$39:$P$39)</c:f>
              <c:strCache/>
            </c:strRef>
          </c:cat>
          <c:val>
            <c:numRef>
              <c:f>(ชั้นภาค1!$D$74:$K$74,ชั้นภาค1!$O$74:$P$74)</c:f>
              <c:numCache/>
            </c:numRef>
          </c:val>
        </c:ser>
        <c:axId val="52014487"/>
        <c:axId val="65477200"/>
      </c:barChart>
      <c:catAx>
        <c:axId val="52014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5477200"/>
        <c:crosses val="autoZero"/>
        <c:auto val="1"/>
        <c:lblOffset val="100"/>
        <c:noMultiLvlLbl val="0"/>
      </c:catAx>
      <c:valAx>
        <c:axId val="65477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2014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(ชั้นภาค1!$D$80:$K$80,ชั้นภาค1!$O$80:$P$80)</c:f>
              <c:strCache/>
            </c:strRef>
          </c:cat>
          <c:val>
            <c:numRef>
              <c:f>(ชั้นภาค1!$D$103:$K$103,ชั้นภาค1!$O$103:$P$103)</c:f>
              <c:numCache/>
            </c:numRef>
          </c:val>
        </c:ser>
        <c:axId val="52423889"/>
        <c:axId val="2052954"/>
      </c:barChart>
      <c:catAx>
        <c:axId val="52423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052954"/>
        <c:crosses val="autoZero"/>
        <c:auto val="1"/>
        <c:lblOffset val="100"/>
        <c:noMultiLvlLbl val="0"/>
      </c:catAx>
      <c:valAx>
        <c:axId val="2052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2423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รวมทุกระดับชั้น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(ชั้นภาค1!$D$109:$K$109,ชั้นภาค1!$O$109:$P$109)</c:f>
              <c:strCache/>
            </c:strRef>
          </c:cat>
          <c:val>
            <c:numRef>
              <c:f>(ชั้นภาค1!$D$114:$K$114,ชั้นภาค1!$O$114:$P$114)</c:f>
              <c:numCache/>
            </c:numRef>
          </c:val>
        </c:ser>
        <c:axId val="18476587"/>
        <c:axId val="32071556"/>
      </c:barChart>
      <c:catAx>
        <c:axId val="184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2071556"/>
        <c:crosses val="autoZero"/>
        <c:auto val="1"/>
        <c:lblOffset val="100"/>
        <c:noMultiLvlLbl val="0"/>
      </c:catAx>
      <c:valAx>
        <c:axId val="32071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8476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ช่วงชั้น 4 ชั้นปี ม.4  ภาคเรียนที่ 1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(ชั้นภาค1!#REF!,ชั้นภาค1!#REF!)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(ชั้นภาค1!$D$33:$K$33,ชั้นภาค1!$O$33:$P$33)</c:f>
              <c:numCache/>
            </c:numRef>
          </c:val>
        </c:ser>
        <c:axId val="20208549"/>
        <c:axId val="47659214"/>
      </c:barChart>
      <c:catAx>
        <c:axId val="20208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7659214"/>
        <c:crosses val="autoZero"/>
        <c:auto val="1"/>
        <c:lblOffset val="100"/>
        <c:noMultiLvlLbl val="0"/>
      </c:catAx>
      <c:valAx>
        <c:axId val="47659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02085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Cordia New"/>
                <a:ea typeface="Cordia New"/>
                <a:cs typeface="Cordia New"/>
              </a:rPr>
              <a:t>แผนภูมิแสดงร้อยละของระดับผลการเรียน 
ชั้น ม.4 ภาคเรียนที่ 1/2550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(ชั้นภาค1!$D$4:$K$4,ชั้นภาค1!$O$4:$P$4)</c:f>
              <c:strCache/>
            </c:strRef>
          </c:cat>
          <c:val>
            <c:numRef>
              <c:f>(ชั้นภาค1!$D$33:$K$33,ชั้นภาค1!$O$33:$P$33)</c:f>
              <c:numCache/>
            </c:numRef>
          </c:val>
        </c:ser>
        <c:axId val="26279743"/>
        <c:axId val="35191096"/>
      </c:barChart>
      <c:catAx>
        <c:axId val="26279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5191096"/>
        <c:crosses val="autoZero"/>
        <c:auto val="1"/>
        <c:lblOffset val="100"/>
        <c:noMultiLvlLbl val="0"/>
      </c:catAx>
      <c:valAx>
        <c:axId val="35191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62797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Relationship Id="rId5" Type="http://schemas.openxmlformats.org/officeDocument/2006/relationships/chart" Target="/xl/charts/chart39.xml" /><Relationship Id="rId6" Type="http://schemas.openxmlformats.org/officeDocument/2006/relationships/chart" Target="/xl/charts/chart40.xml" /><Relationship Id="rId7" Type="http://schemas.openxmlformats.org/officeDocument/2006/relationships/chart" Target="/xl/charts/chart41.xml" /><Relationship Id="rId8" Type="http://schemas.openxmlformats.org/officeDocument/2006/relationships/chart" Target="/xl/charts/chart42.xml" /><Relationship Id="rId9" Type="http://schemas.openxmlformats.org/officeDocument/2006/relationships/chart" Target="/xl/charts/chart43.xml" /><Relationship Id="rId10" Type="http://schemas.openxmlformats.org/officeDocument/2006/relationships/chart" Target="/xl/charts/chart44.xml" /><Relationship Id="rId11" Type="http://schemas.openxmlformats.org/officeDocument/2006/relationships/chart" Target="/xl/charts/chart45.xml" /><Relationship Id="rId12" Type="http://schemas.openxmlformats.org/officeDocument/2006/relationships/chart" Target="/xl/charts/chart46.xml" /><Relationship Id="rId13" Type="http://schemas.openxmlformats.org/officeDocument/2006/relationships/chart" Target="/xl/charts/chart4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530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55530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55530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123825</xdr:colOff>
      <xdr:row>37</xdr:row>
      <xdr:rowOff>257175</xdr:rowOff>
    </xdr:from>
    <xdr:to>
      <xdr:col>12</xdr:col>
      <xdr:colOff>200025</xdr:colOff>
      <xdr:row>37</xdr:row>
      <xdr:rowOff>257175</xdr:rowOff>
    </xdr:to>
    <xdr:sp>
      <xdr:nvSpPr>
        <xdr:cNvPr id="4" name="Line 6"/>
        <xdr:cNvSpPr>
          <a:spLocks/>
        </xdr:cNvSpPr>
      </xdr:nvSpPr>
      <xdr:spPr>
        <a:xfrm>
          <a:off x="5562600" y="10744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78</xdr:row>
      <xdr:rowOff>247650</xdr:rowOff>
    </xdr:from>
    <xdr:to>
      <xdr:col>12</xdr:col>
      <xdr:colOff>190500</xdr:colOff>
      <xdr:row>78</xdr:row>
      <xdr:rowOff>247650</xdr:rowOff>
    </xdr:to>
    <xdr:sp>
      <xdr:nvSpPr>
        <xdr:cNvPr id="5" name="Line 7"/>
        <xdr:cNvSpPr>
          <a:spLocks/>
        </xdr:cNvSpPr>
      </xdr:nvSpPr>
      <xdr:spPr>
        <a:xfrm>
          <a:off x="5553075" y="21612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6" name="Chart 9"/>
        <xdr:cNvGraphicFramePr/>
      </xdr:nvGraphicFramePr>
      <xdr:xfrm>
        <a:off x="68961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7" name="Chart 11"/>
        <xdr:cNvGraphicFramePr/>
      </xdr:nvGraphicFramePr>
      <xdr:xfrm>
        <a:off x="689610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8" name="Chart 12"/>
        <xdr:cNvGraphicFramePr/>
      </xdr:nvGraphicFramePr>
      <xdr:xfrm>
        <a:off x="689610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9" name="Chart 13"/>
        <xdr:cNvGraphicFramePr/>
      </xdr:nvGraphicFramePr>
      <xdr:xfrm>
        <a:off x="689610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37</xdr:row>
      <xdr:rowOff>38100</xdr:rowOff>
    </xdr:from>
    <xdr:to>
      <xdr:col>16</xdr:col>
      <xdr:colOff>0</xdr:colOff>
      <xdr:row>64</xdr:row>
      <xdr:rowOff>19050</xdr:rowOff>
    </xdr:to>
    <xdr:graphicFrame>
      <xdr:nvGraphicFramePr>
        <xdr:cNvPr id="10" name="Chart 15"/>
        <xdr:cNvGraphicFramePr/>
      </xdr:nvGraphicFramePr>
      <xdr:xfrm>
        <a:off x="6896100" y="10525125"/>
        <a:ext cx="0" cy="7143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78</xdr:row>
      <xdr:rowOff>19050</xdr:rowOff>
    </xdr:from>
    <xdr:to>
      <xdr:col>16</xdr:col>
      <xdr:colOff>0</xdr:colOff>
      <xdr:row>99</xdr:row>
      <xdr:rowOff>0</xdr:rowOff>
    </xdr:to>
    <xdr:graphicFrame>
      <xdr:nvGraphicFramePr>
        <xdr:cNvPr id="11" name="Chart 16"/>
        <xdr:cNvGraphicFramePr/>
      </xdr:nvGraphicFramePr>
      <xdr:xfrm>
        <a:off x="6896100" y="21383625"/>
        <a:ext cx="0" cy="5543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114300</xdr:colOff>
      <xdr:row>107</xdr:row>
      <xdr:rowOff>247650</xdr:rowOff>
    </xdr:from>
    <xdr:to>
      <xdr:col>12</xdr:col>
      <xdr:colOff>190500</xdr:colOff>
      <xdr:row>107</xdr:row>
      <xdr:rowOff>247650</xdr:rowOff>
    </xdr:to>
    <xdr:sp>
      <xdr:nvSpPr>
        <xdr:cNvPr id="12" name="Line 17"/>
        <xdr:cNvSpPr>
          <a:spLocks/>
        </xdr:cNvSpPr>
      </xdr:nvSpPr>
      <xdr:spPr>
        <a:xfrm>
          <a:off x="5553075" y="29384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105</xdr:row>
      <xdr:rowOff>0</xdr:rowOff>
    </xdr:from>
    <xdr:to>
      <xdr:col>16</xdr:col>
      <xdr:colOff>0</xdr:colOff>
      <xdr:row>122</xdr:row>
      <xdr:rowOff>0</xdr:rowOff>
    </xdr:to>
    <xdr:graphicFrame>
      <xdr:nvGraphicFramePr>
        <xdr:cNvPr id="13" name="Chart 18"/>
        <xdr:cNvGraphicFramePr/>
      </xdr:nvGraphicFramePr>
      <xdr:xfrm>
        <a:off x="6896100" y="28508325"/>
        <a:ext cx="0" cy="4886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123825</xdr:colOff>
      <xdr:row>2</xdr:row>
      <xdr:rowOff>247650</xdr:rowOff>
    </xdr:from>
    <xdr:to>
      <xdr:col>12</xdr:col>
      <xdr:colOff>200025</xdr:colOff>
      <xdr:row>2</xdr:row>
      <xdr:rowOff>247650</xdr:rowOff>
    </xdr:to>
    <xdr:sp>
      <xdr:nvSpPr>
        <xdr:cNvPr id="14" name="Line 19"/>
        <xdr:cNvSpPr>
          <a:spLocks/>
        </xdr:cNvSpPr>
      </xdr:nvSpPr>
      <xdr:spPr>
        <a:xfrm>
          <a:off x="5562600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28</xdr:row>
      <xdr:rowOff>133350</xdr:rowOff>
    </xdr:to>
    <xdr:graphicFrame>
      <xdr:nvGraphicFramePr>
        <xdr:cNvPr id="15" name="Chart 20"/>
        <xdr:cNvGraphicFramePr/>
      </xdr:nvGraphicFramePr>
      <xdr:xfrm>
        <a:off x="6896100" y="628650"/>
        <a:ext cx="0" cy="7429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38100</xdr:colOff>
      <xdr:row>2</xdr:row>
      <xdr:rowOff>19050</xdr:rowOff>
    </xdr:from>
    <xdr:to>
      <xdr:col>26</xdr:col>
      <xdr:colOff>581025</xdr:colOff>
      <xdr:row>19</xdr:row>
      <xdr:rowOff>247650</xdr:rowOff>
    </xdr:to>
    <xdr:graphicFrame>
      <xdr:nvGraphicFramePr>
        <xdr:cNvPr id="16" name="Chart 21"/>
        <xdr:cNvGraphicFramePr/>
      </xdr:nvGraphicFramePr>
      <xdr:xfrm>
        <a:off x="6934200" y="647700"/>
        <a:ext cx="6638925" cy="5038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38100</xdr:colOff>
      <xdr:row>37</xdr:row>
      <xdr:rowOff>0</xdr:rowOff>
    </xdr:from>
    <xdr:to>
      <xdr:col>26</xdr:col>
      <xdr:colOff>581025</xdr:colOff>
      <xdr:row>55</xdr:row>
      <xdr:rowOff>142875</xdr:rowOff>
    </xdr:to>
    <xdr:graphicFrame>
      <xdr:nvGraphicFramePr>
        <xdr:cNvPr id="17" name="Chart 22"/>
        <xdr:cNvGraphicFramePr/>
      </xdr:nvGraphicFramePr>
      <xdr:xfrm>
        <a:off x="6934200" y="10487025"/>
        <a:ext cx="6638925" cy="4991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28575</xdr:colOff>
      <xdr:row>78</xdr:row>
      <xdr:rowOff>0</xdr:rowOff>
    </xdr:from>
    <xdr:to>
      <xdr:col>26</xdr:col>
      <xdr:colOff>571500</xdr:colOff>
      <xdr:row>96</xdr:row>
      <xdr:rowOff>161925</xdr:rowOff>
    </xdr:to>
    <xdr:graphicFrame>
      <xdr:nvGraphicFramePr>
        <xdr:cNvPr id="18" name="Chart 23"/>
        <xdr:cNvGraphicFramePr/>
      </xdr:nvGraphicFramePr>
      <xdr:xfrm>
        <a:off x="6924675" y="21364575"/>
        <a:ext cx="6638925" cy="4953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19050</xdr:colOff>
      <xdr:row>107</xdr:row>
      <xdr:rowOff>0</xdr:rowOff>
    </xdr:from>
    <xdr:to>
      <xdr:col>26</xdr:col>
      <xdr:colOff>590550</xdr:colOff>
      <xdr:row>125</xdr:row>
      <xdr:rowOff>152400</xdr:rowOff>
    </xdr:to>
    <xdr:graphicFrame>
      <xdr:nvGraphicFramePr>
        <xdr:cNvPr id="19" name="Chart 24"/>
        <xdr:cNvGraphicFramePr/>
      </xdr:nvGraphicFramePr>
      <xdr:xfrm>
        <a:off x="6915150" y="29136975"/>
        <a:ext cx="6667500" cy="5238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626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626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9</xdr:row>
      <xdr:rowOff>0</xdr:rowOff>
    </xdr:from>
    <xdr:to>
      <xdr:col>12</xdr:col>
      <xdr:colOff>190500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5562600" y="2609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76</xdr:row>
      <xdr:rowOff>0</xdr:rowOff>
    </xdr:from>
    <xdr:to>
      <xdr:col>12</xdr:col>
      <xdr:colOff>190500</xdr:colOff>
      <xdr:row>76</xdr:row>
      <xdr:rowOff>0</xdr:rowOff>
    </xdr:to>
    <xdr:sp>
      <xdr:nvSpPr>
        <xdr:cNvPr id="5" name="Line 5"/>
        <xdr:cNvSpPr>
          <a:spLocks/>
        </xdr:cNvSpPr>
      </xdr:nvSpPr>
      <xdr:spPr>
        <a:xfrm>
          <a:off x="5562600" y="20983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69056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9056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69056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69056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135</xdr:row>
      <xdr:rowOff>0</xdr:rowOff>
    </xdr:from>
    <xdr:to>
      <xdr:col>16</xdr:col>
      <xdr:colOff>0</xdr:colOff>
      <xdr:row>172</xdr:row>
      <xdr:rowOff>0</xdr:rowOff>
    </xdr:to>
    <xdr:graphicFrame>
      <xdr:nvGraphicFramePr>
        <xdr:cNvPr id="10" name="Chart 10"/>
        <xdr:cNvGraphicFramePr/>
      </xdr:nvGraphicFramePr>
      <xdr:xfrm>
        <a:off x="6905625" y="36442650"/>
        <a:ext cx="0" cy="980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101</xdr:row>
      <xdr:rowOff>0</xdr:rowOff>
    </xdr:from>
    <xdr:to>
      <xdr:col>16</xdr:col>
      <xdr:colOff>0</xdr:colOff>
      <xdr:row>247</xdr:row>
      <xdr:rowOff>9525</xdr:rowOff>
    </xdr:to>
    <xdr:graphicFrame>
      <xdr:nvGraphicFramePr>
        <xdr:cNvPr id="11" name="Chart 11"/>
        <xdr:cNvGraphicFramePr/>
      </xdr:nvGraphicFramePr>
      <xdr:xfrm>
        <a:off x="6905625" y="27412950"/>
        <a:ext cx="0" cy="39595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114300</xdr:colOff>
      <xdr:row>106</xdr:row>
      <xdr:rowOff>0</xdr:rowOff>
    </xdr:from>
    <xdr:to>
      <xdr:col>12</xdr:col>
      <xdr:colOff>190500</xdr:colOff>
      <xdr:row>106</xdr:row>
      <xdr:rowOff>0</xdr:rowOff>
    </xdr:to>
    <xdr:sp>
      <xdr:nvSpPr>
        <xdr:cNvPr id="12" name="Line 12"/>
        <xdr:cNvSpPr>
          <a:spLocks/>
        </xdr:cNvSpPr>
      </xdr:nvSpPr>
      <xdr:spPr>
        <a:xfrm>
          <a:off x="5562600" y="28984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253</xdr:row>
      <xdr:rowOff>0</xdr:rowOff>
    </xdr:from>
    <xdr:to>
      <xdr:col>16</xdr:col>
      <xdr:colOff>0</xdr:colOff>
      <xdr:row>255</xdr:row>
      <xdr:rowOff>0</xdr:rowOff>
    </xdr:to>
    <xdr:graphicFrame>
      <xdr:nvGraphicFramePr>
        <xdr:cNvPr id="13" name="Chart 13"/>
        <xdr:cNvGraphicFramePr/>
      </xdr:nvGraphicFramePr>
      <xdr:xfrm>
        <a:off x="6905625" y="68541900"/>
        <a:ext cx="0" cy="552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55626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15" name="Chart 15"/>
        <xdr:cNvGraphicFramePr/>
      </xdr:nvGraphicFramePr>
      <xdr:xfrm>
        <a:off x="6905625" y="9582150"/>
        <a:ext cx="0" cy="8010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123825</xdr:colOff>
      <xdr:row>33</xdr:row>
      <xdr:rowOff>247650</xdr:rowOff>
    </xdr:from>
    <xdr:to>
      <xdr:col>12</xdr:col>
      <xdr:colOff>200025</xdr:colOff>
      <xdr:row>33</xdr:row>
      <xdr:rowOff>247650</xdr:rowOff>
    </xdr:to>
    <xdr:sp>
      <xdr:nvSpPr>
        <xdr:cNvPr id="16" name="Line 16"/>
        <xdr:cNvSpPr>
          <a:spLocks/>
        </xdr:cNvSpPr>
      </xdr:nvSpPr>
      <xdr:spPr>
        <a:xfrm>
          <a:off x="5572125" y="9144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207</xdr:row>
      <xdr:rowOff>247650</xdr:rowOff>
    </xdr:from>
    <xdr:to>
      <xdr:col>12</xdr:col>
      <xdr:colOff>190500</xdr:colOff>
      <xdr:row>207</xdr:row>
      <xdr:rowOff>247650</xdr:rowOff>
    </xdr:to>
    <xdr:sp>
      <xdr:nvSpPr>
        <xdr:cNvPr id="17" name="Line 17"/>
        <xdr:cNvSpPr>
          <a:spLocks/>
        </xdr:cNvSpPr>
      </xdr:nvSpPr>
      <xdr:spPr>
        <a:xfrm>
          <a:off x="5562600" y="558736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</xdr:row>
      <xdr:rowOff>247650</xdr:rowOff>
    </xdr:from>
    <xdr:to>
      <xdr:col>12</xdr:col>
      <xdr:colOff>190500</xdr:colOff>
      <xdr:row>2</xdr:row>
      <xdr:rowOff>247650</xdr:rowOff>
    </xdr:to>
    <xdr:sp>
      <xdr:nvSpPr>
        <xdr:cNvPr id="18" name="Line 18"/>
        <xdr:cNvSpPr>
          <a:spLocks/>
        </xdr:cNvSpPr>
      </xdr:nvSpPr>
      <xdr:spPr>
        <a:xfrm>
          <a:off x="5562600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137</xdr:row>
      <xdr:rowOff>247650</xdr:rowOff>
    </xdr:from>
    <xdr:to>
      <xdr:col>12</xdr:col>
      <xdr:colOff>190500</xdr:colOff>
      <xdr:row>137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5562600" y="37318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66</xdr:row>
      <xdr:rowOff>247650</xdr:rowOff>
    </xdr:from>
    <xdr:to>
      <xdr:col>12</xdr:col>
      <xdr:colOff>190500</xdr:colOff>
      <xdr:row>66</xdr:row>
      <xdr:rowOff>247650</xdr:rowOff>
    </xdr:to>
    <xdr:sp>
      <xdr:nvSpPr>
        <xdr:cNvPr id="20" name="Line 20"/>
        <xdr:cNvSpPr>
          <a:spLocks/>
        </xdr:cNvSpPr>
      </xdr:nvSpPr>
      <xdr:spPr>
        <a:xfrm>
          <a:off x="5562600" y="18468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174</xdr:row>
      <xdr:rowOff>247650</xdr:rowOff>
    </xdr:from>
    <xdr:to>
      <xdr:col>12</xdr:col>
      <xdr:colOff>190500</xdr:colOff>
      <xdr:row>174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5562600" y="47120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103</xdr:row>
      <xdr:rowOff>247650</xdr:rowOff>
    </xdr:from>
    <xdr:to>
      <xdr:col>12</xdr:col>
      <xdr:colOff>190500</xdr:colOff>
      <xdr:row>103</xdr:row>
      <xdr:rowOff>247650</xdr:rowOff>
    </xdr:to>
    <xdr:sp>
      <xdr:nvSpPr>
        <xdr:cNvPr id="22" name="Line 22"/>
        <xdr:cNvSpPr>
          <a:spLocks/>
        </xdr:cNvSpPr>
      </xdr:nvSpPr>
      <xdr:spPr>
        <a:xfrm>
          <a:off x="5562600" y="28289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244</xdr:row>
      <xdr:rowOff>247650</xdr:rowOff>
    </xdr:from>
    <xdr:to>
      <xdr:col>12</xdr:col>
      <xdr:colOff>190500</xdr:colOff>
      <xdr:row>244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5562600" y="66322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123825</xdr:colOff>
      <xdr:row>207</xdr:row>
      <xdr:rowOff>257175</xdr:rowOff>
    </xdr:from>
    <xdr:to>
      <xdr:col>12</xdr:col>
      <xdr:colOff>200025</xdr:colOff>
      <xdr:row>207</xdr:row>
      <xdr:rowOff>257175</xdr:rowOff>
    </xdr:to>
    <xdr:sp>
      <xdr:nvSpPr>
        <xdr:cNvPr id="24" name="Line 25"/>
        <xdr:cNvSpPr>
          <a:spLocks/>
        </xdr:cNvSpPr>
      </xdr:nvSpPr>
      <xdr:spPr>
        <a:xfrm>
          <a:off x="5572125" y="55883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</xdr:row>
      <xdr:rowOff>247650</xdr:rowOff>
    </xdr:from>
    <xdr:to>
      <xdr:col>12</xdr:col>
      <xdr:colOff>190500</xdr:colOff>
      <xdr:row>2</xdr:row>
      <xdr:rowOff>247650</xdr:rowOff>
    </xdr:to>
    <xdr:sp>
      <xdr:nvSpPr>
        <xdr:cNvPr id="25" name="Line 27"/>
        <xdr:cNvSpPr>
          <a:spLocks/>
        </xdr:cNvSpPr>
      </xdr:nvSpPr>
      <xdr:spPr>
        <a:xfrm>
          <a:off x="5562600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</xdr:row>
      <xdr:rowOff>247650</xdr:rowOff>
    </xdr:from>
    <xdr:to>
      <xdr:col>12</xdr:col>
      <xdr:colOff>190500</xdr:colOff>
      <xdr:row>2</xdr:row>
      <xdr:rowOff>247650</xdr:rowOff>
    </xdr:to>
    <xdr:sp>
      <xdr:nvSpPr>
        <xdr:cNvPr id="26" name="Line 28"/>
        <xdr:cNvSpPr>
          <a:spLocks/>
        </xdr:cNvSpPr>
      </xdr:nvSpPr>
      <xdr:spPr>
        <a:xfrm>
          <a:off x="5562600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123825</xdr:colOff>
      <xdr:row>2</xdr:row>
      <xdr:rowOff>247650</xdr:rowOff>
    </xdr:from>
    <xdr:to>
      <xdr:col>12</xdr:col>
      <xdr:colOff>200025</xdr:colOff>
      <xdr:row>2</xdr:row>
      <xdr:rowOff>247650</xdr:rowOff>
    </xdr:to>
    <xdr:sp>
      <xdr:nvSpPr>
        <xdr:cNvPr id="27" name="Line 29"/>
        <xdr:cNvSpPr>
          <a:spLocks/>
        </xdr:cNvSpPr>
      </xdr:nvSpPr>
      <xdr:spPr>
        <a:xfrm>
          <a:off x="5572125" y="876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137</xdr:row>
      <xdr:rowOff>247650</xdr:rowOff>
    </xdr:from>
    <xdr:to>
      <xdr:col>12</xdr:col>
      <xdr:colOff>190500</xdr:colOff>
      <xdr:row>137</xdr:row>
      <xdr:rowOff>247650</xdr:rowOff>
    </xdr:to>
    <xdr:sp>
      <xdr:nvSpPr>
        <xdr:cNvPr id="28" name="Line 30"/>
        <xdr:cNvSpPr>
          <a:spLocks/>
        </xdr:cNvSpPr>
      </xdr:nvSpPr>
      <xdr:spPr>
        <a:xfrm>
          <a:off x="5562600" y="37318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137</xdr:row>
      <xdr:rowOff>247650</xdr:rowOff>
    </xdr:from>
    <xdr:to>
      <xdr:col>12</xdr:col>
      <xdr:colOff>190500</xdr:colOff>
      <xdr:row>137</xdr:row>
      <xdr:rowOff>247650</xdr:rowOff>
    </xdr:to>
    <xdr:sp>
      <xdr:nvSpPr>
        <xdr:cNvPr id="29" name="Line 31"/>
        <xdr:cNvSpPr>
          <a:spLocks/>
        </xdr:cNvSpPr>
      </xdr:nvSpPr>
      <xdr:spPr>
        <a:xfrm>
          <a:off x="5562600" y="37318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137</xdr:row>
      <xdr:rowOff>247650</xdr:rowOff>
    </xdr:from>
    <xdr:to>
      <xdr:col>12</xdr:col>
      <xdr:colOff>190500</xdr:colOff>
      <xdr:row>137</xdr:row>
      <xdr:rowOff>247650</xdr:rowOff>
    </xdr:to>
    <xdr:sp>
      <xdr:nvSpPr>
        <xdr:cNvPr id="30" name="Line 32"/>
        <xdr:cNvSpPr>
          <a:spLocks/>
        </xdr:cNvSpPr>
      </xdr:nvSpPr>
      <xdr:spPr>
        <a:xfrm>
          <a:off x="5562600" y="37318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123825</xdr:colOff>
      <xdr:row>137</xdr:row>
      <xdr:rowOff>247650</xdr:rowOff>
    </xdr:from>
    <xdr:to>
      <xdr:col>12</xdr:col>
      <xdr:colOff>200025</xdr:colOff>
      <xdr:row>137</xdr:row>
      <xdr:rowOff>247650</xdr:rowOff>
    </xdr:to>
    <xdr:sp>
      <xdr:nvSpPr>
        <xdr:cNvPr id="31" name="Line 33"/>
        <xdr:cNvSpPr>
          <a:spLocks/>
        </xdr:cNvSpPr>
      </xdr:nvSpPr>
      <xdr:spPr>
        <a:xfrm>
          <a:off x="5572125" y="37318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66</xdr:row>
      <xdr:rowOff>247650</xdr:rowOff>
    </xdr:from>
    <xdr:to>
      <xdr:col>12</xdr:col>
      <xdr:colOff>190500</xdr:colOff>
      <xdr:row>66</xdr:row>
      <xdr:rowOff>247650</xdr:rowOff>
    </xdr:to>
    <xdr:sp>
      <xdr:nvSpPr>
        <xdr:cNvPr id="32" name="Line 34"/>
        <xdr:cNvSpPr>
          <a:spLocks/>
        </xdr:cNvSpPr>
      </xdr:nvSpPr>
      <xdr:spPr>
        <a:xfrm>
          <a:off x="5562600" y="18468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66</xdr:row>
      <xdr:rowOff>247650</xdr:rowOff>
    </xdr:from>
    <xdr:to>
      <xdr:col>12</xdr:col>
      <xdr:colOff>190500</xdr:colOff>
      <xdr:row>66</xdr:row>
      <xdr:rowOff>247650</xdr:rowOff>
    </xdr:to>
    <xdr:sp>
      <xdr:nvSpPr>
        <xdr:cNvPr id="33" name="Line 35"/>
        <xdr:cNvSpPr>
          <a:spLocks/>
        </xdr:cNvSpPr>
      </xdr:nvSpPr>
      <xdr:spPr>
        <a:xfrm>
          <a:off x="5562600" y="18468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66</xdr:row>
      <xdr:rowOff>247650</xdr:rowOff>
    </xdr:from>
    <xdr:to>
      <xdr:col>12</xdr:col>
      <xdr:colOff>190500</xdr:colOff>
      <xdr:row>66</xdr:row>
      <xdr:rowOff>247650</xdr:rowOff>
    </xdr:to>
    <xdr:sp>
      <xdr:nvSpPr>
        <xdr:cNvPr id="34" name="Line 36"/>
        <xdr:cNvSpPr>
          <a:spLocks/>
        </xdr:cNvSpPr>
      </xdr:nvSpPr>
      <xdr:spPr>
        <a:xfrm>
          <a:off x="5562600" y="18468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66</xdr:row>
      <xdr:rowOff>247650</xdr:rowOff>
    </xdr:from>
    <xdr:to>
      <xdr:col>12</xdr:col>
      <xdr:colOff>190500</xdr:colOff>
      <xdr:row>66</xdr:row>
      <xdr:rowOff>247650</xdr:rowOff>
    </xdr:to>
    <xdr:sp>
      <xdr:nvSpPr>
        <xdr:cNvPr id="35" name="Line 37"/>
        <xdr:cNvSpPr>
          <a:spLocks/>
        </xdr:cNvSpPr>
      </xdr:nvSpPr>
      <xdr:spPr>
        <a:xfrm>
          <a:off x="5562600" y="18468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133350</xdr:colOff>
      <xdr:row>66</xdr:row>
      <xdr:rowOff>257175</xdr:rowOff>
    </xdr:from>
    <xdr:to>
      <xdr:col>12</xdr:col>
      <xdr:colOff>209550</xdr:colOff>
      <xdr:row>66</xdr:row>
      <xdr:rowOff>257175</xdr:rowOff>
    </xdr:to>
    <xdr:sp>
      <xdr:nvSpPr>
        <xdr:cNvPr id="36" name="Line 38"/>
        <xdr:cNvSpPr>
          <a:spLocks/>
        </xdr:cNvSpPr>
      </xdr:nvSpPr>
      <xdr:spPr>
        <a:xfrm>
          <a:off x="5581650" y="18478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174</xdr:row>
      <xdr:rowOff>247650</xdr:rowOff>
    </xdr:from>
    <xdr:to>
      <xdr:col>12</xdr:col>
      <xdr:colOff>190500</xdr:colOff>
      <xdr:row>174</xdr:row>
      <xdr:rowOff>247650</xdr:rowOff>
    </xdr:to>
    <xdr:sp>
      <xdr:nvSpPr>
        <xdr:cNvPr id="37" name="Line 39"/>
        <xdr:cNvSpPr>
          <a:spLocks/>
        </xdr:cNvSpPr>
      </xdr:nvSpPr>
      <xdr:spPr>
        <a:xfrm>
          <a:off x="5562600" y="47120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174</xdr:row>
      <xdr:rowOff>247650</xdr:rowOff>
    </xdr:from>
    <xdr:to>
      <xdr:col>12</xdr:col>
      <xdr:colOff>190500</xdr:colOff>
      <xdr:row>174</xdr:row>
      <xdr:rowOff>247650</xdr:rowOff>
    </xdr:to>
    <xdr:sp>
      <xdr:nvSpPr>
        <xdr:cNvPr id="38" name="Line 40"/>
        <xdr:cNvSpPr>
          <a:spLocks/>
        </xdr:cNvSpPr>
      </xdr:nvSpPr>
      <xdr:spPr>
        <a:xfrm>
          <a:off x="5562600" y="47120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174</xdr:row>
      <xdr:rowOff>247650</xdr:rowOff>
    </xdr:from>
    <xdr:to>
      <xdr:col>12</xdr:col>
      <xdr:colOff>190500</xdr:colOff>
      <xdr:row>174</xdr:row>
      <xdr:rowOff>247650</xdr:rowOff>
    </xdr:to>
    <xdr:sp>
      <xdr:nvSpPr>
        <xdr:cNvPr id="39" name="Line 41"/>
        <xdr:cNvSpPr>
          <a:spLocks/>
        </xdr:cNvSpPr>
      </xdr:nvSpPr>
      <xdr:spPr>
        <a:xfrm>
          <a:off x="5562600" y="47120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174</xdr:row>
      <xdr:rowOff>247650</xdr:rowOff>
    </xdr:from>
    <xdr:to>
      <xdr:col>12</xdr:col>
      <xdr:colOff>190500</xdr:colOff>
      <xdr:row>174</xdr:row>
      <xdr:rowOff>247650</xdr:rowOff>
    </xdr:to>
    <xdr:sp>
      <xdr:nvSpPr>
        <xdr:cNvPr id="40" name="Line 42"/>
        <xdr:cNvSpPr>
          <a:spLocks/>
        </xdr:cNvSpPr>
      </xdr:nvSpPr>
      <xdr:spPr>
        <a:xfrm>
          <a:off x="5562600" y="47120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174</xdr:row>
      <xdr:rowOff>247650</xdr:rowOff>
    </xdr:from>
    <xdr:to>
      <xdr:col>12</xdr:col>
      <xdr:colOff>190500</xdr:colOff>
      <xdr:row>174</xdr:row>
      <xdr:rowOff>247650</xdr:rowOff>
    </xdr:to>
    <xdr:sp>
      <xdr:nvSpPr>
        <xdr:cNvPr id="41" name="Line 43"/>
        <xdr:cNvSpPr>
          <a:spLocks/>
        </xdr:cNvSpPr>
      </xdr:nvSpPr>
      <xdr:spPr>
        <a:xfrm>
          <a:off x="5562600" y="47120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133350</xdr:colOff>
      <xdr:row>174</xdr:row>
      <xdr:rowOff>257175</xdr:rowOff>
    </xdr:from>
    <xdr:to>
      <xdr:col>12</xdr:col>
      <xdr:colOff>209550</xdr:colOff>
      <xdr:row>174</xdr:row>
      <xdr:rowOff>257175</xdr:rowOff>
    </xdr:to>
    <xdr:sp>
      <xdr:nvSpPr>
        <xdr:cNvPr id="42" name="Line 44"/>
        <xdr:cNvSpPr>
          <a:spLocks/>
        </xdr:cNvSpPr>
      </xdr:nvSpPr>
      <xdr:spPr>
        <a:xfrm>
          <a:off x="5581650" y="47129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103</xdr:row>
      <xdr:rowOff>247650</xdr:rowOff>
    </xdr:from>
    <xdr:to>
      <xdr:col>12</xdr:col>
      <xdr:colOff>190500</xdr:colOff>
      <xdr:row>103</xdr:row>
      <xdr:rowOff>247650</xdr:rowOff>
    </xdr:to>
    <xdr:sp>
      <xdr:nvSpPr>
        <xdr:cNvPr id="43" name="Line 45"/>
        <xdr:cNvSpPr>
          <a:spLocks/>
        </xdr:cNvSpPr>
      </xdr:nvSpPr>
      <xdr:spPr>
        <a:xfrm>
          <a:off x="5562600" y="28289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103</xdr:row>
      <xdr:rowOff>247650</xdr:rowOff>
    </xdr:from>
    <xdr:to>
      <xdr:col>12</xdr:col>
      <xdr:colOff>190500</xdr:colOff>
      <xdr:row>103</xdr:row>
      <xdr:rowOff>247650</xdr:rowOff>
    </xdr:to>
    <xdr:sp>
      <xdr:nvSpPr>
        <xdr:cNvPr id="44" name="Line 46"/>
        <xdr:cNvSpPr>
          <a:spLocks/>
        </xdr:cNvSpPr>
      </xdr:nvSpPr>
      <xdr:spPr>
        <a:xfrm>
          <a:off x="5562600" y="28289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103</xdr:row>
      <xdr:rowOff>247650</xdr:rowOff>
    </xdr:from>
    <xdr:to>
      <xdr:col>12</xdr:col>
      <xdr:colOff>190500</xdr:colOff>
      <xdr:row>103</xdr:row>
      <xdr:rowOff>247650</xdr:rowOff>
    </xdr:to>
    <xdr:sp>
      <xdr:nvSpPr>
        <xdr:cNvPr id="45" name="Line 47"/>
        <xdr:cNvSpPr>
          <a:spLocks/>
        </xdr:cNvSpPr>
      </xdr:nvSpPr>
      <xdr:spPr>
        <a:xfrm>
          <a:off x="5562600" y="28289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103</xdr:row>
      <xdr:rowOff>247650</xdr:rowOff>
    </xdr:from>
    <xdr:to>
      <xdr:col>12</xdr:col>
      <xdr:colOff>190500</xdr:colOff>
      <xdr:row>103</xdr:row>
      <xdr:rowOff>247650</xdr:rowOff>
    </xdr:to>
    <xdr:sp>
      <xdr:nvSpPr>
        <xdr:cNvPr id="46" name="Line 48"/>
        <xdr:cNvSpPr>
          <a:spLocks/>
        </xdr:cNvSpPr>
      </xdr:nvSpPr>
      <xdr:spPr>
        <a:xfrm>
          <a:off x="5562600" y="28289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103</xdr:row>
      <xdr:rowOff>247650</xdr:rowOff>
    </xdr:from>
    <xdr:to>
      <xdr:col>12</xdr:col>
      <xdr:colOff>190500</xdr:colOff>
      <xdr:row>103</xdr:row>
      <xdr:rowOff>247650</xdr:rowOff>
    </xdr:to>
    <xdr:sp>
      <xdr:nvSpPr>
        <xdr:cNvPr id="47" name="Line 49"/>
        <xdr:cNvSpPr>
          <a:spLocks/>
        </xdr:cNvSpPr>
      </xdr:nvSpPr>
      <xdr:spPr>
        <a:xfrm>
          <a:off x="5562600" y="28289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103</xdr:row>
      <xdr:rowOff>247650</xdr:rowOff>
    </xdr:from>
    <xdr:to>
      <xdr:col>12</xdr:col>
      <xdr:colOff>190500</xdr:colOff>
      <xdr:row>103</xdr:row>
      <xdr:rowOff>247650</xdr:rowOff>
    </xdr:to>
    <xdr:sp>
      <xdr:nvSpPr>
        <xdr:cNvPr id="48" name="Line 50"/>
        <xdr:cNvSpPr>
          <a:spLocks/>
        </xdr:cNvSpPr>
      </xdr:nvSpPr>
      <xdr:spPr>
        <a:xfrm>
          <a:off x="5562600" y="28289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133350</xdr:colOff>
      <xdr:row>103</xdr:row>
      <xdr:rowOff>257175</xdr:rowOff>
    </xdr:from>
    <xdr:to>
      <xdr:col>12</xdr:col>
      <xdr:colOff>209550</xdr:colOff>
      <xdr:row>103</xdr:row>
      <xdr:rowOff>257175</xdr:rowOff>
    </xdr:to>
    <xdr:sp>
      <xdr:nvSpPr>
        <xdr:cNvPr id="49" name="Line 51"/>
        <xdr:cNvSpPr>
          <a:spLocks/>
        </xdr:cNvSpPr>
      </xdr:nvSpPr>
      <xdr:spPr>
        <a:xfrm>
          <a:off x="5581650" y="28298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244</xdr:row>
      <xdr:rowOff>247650</xdr:rowOff>
    </xdr:from>
    <xdr:to>
      <xdr:col>12</xdr:col>
      <xdr:colOff>190500</xdr:colOff>
      <xdr:row>244</xdr:row>
      <xdr:rowOff>247650</xdr:rowOff>
    </xdr:to>
    <xdr:sp>
      <xdr:nvSpPr>
        <xdr:cNvPr id="50" name="Line 52"/>
        <xdr:cNvSpPr>
          <a:spLocks/>
        </xdr:cNvSpPr>
      </xdr:nvSpPr>
      <xdr:spPr>
        <a:xfrm>
          <a:off x="5562600" y="66322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244</xdr:row>
      <xdr:rowOff>247650</xdr:rowOff>
    </xdr:from>
    <xdr:to>
      <xdr:col>12</xdr:col>
      <xdr:colOff>190500</xdr:colOff>
      <xdr:row>244</xdr:row>
      <xdr:rowOff>247650</xdr:rowOff>
    </xdr:to>
    <xdr:sp>
      <xdr:nvSpPr>
        <xdr:cNvPr id="51" name="Line 53"/>
        <xdr:cNvSpPr>
          <a:spLocks/>
        </xdr:cNvSpPr>
      </xdr:nvSpPr>
      <xdr:spPr>
        <a:xfrm>
          <a:off x="5562600" y="66322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244</xdr:row>
      <xdr:rowOff>247650</xdr:rowOff>
    </xdr:from>
    <xdr:to>
      <xdr:col>12</xdr:col>
      <xdr:colOff>190500</xdr:colOff>
      <xdr:row>244</xdr:row>
      <xdr:rowOff>247650</xdr:rowOff>
    </xdr:to>
    <xdr:sp>
      <xdr:nvSpPr>
        <xdr:cNvPr id="52" name="Line 54"/>
        <xdr:cNvSpPr>
          <a:spLocks/>
        </xdr:cNvSpPr>
      </xdr:nvSpPr>
      <xdr:spPr>
        <a:xfrm>
          <a:off x="5562600" y="66322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244</xdr:row>
      <xdr:rowOff>247650</xdr:rowOff>
    </xdr:from>
    <xdr:to>
      <xdr:col>12</xdr:col>
      <xdr:colOff>190500</xdr:colOff>
      <xdr:row>244</xdr:row>
      <xdr:rowOff>247650</xdr:rowOff>
    </xdr:to>
    <xdr:sp>
      <xdr:nvSpPr>
        <xdr:cNvPr id="53" name="Line 55"/>
        <xdr:cNvSpPr>
          <a:spLocks/>
        </xdr:cNvSpPr>
      </xdr:nvSpPr>
      <xdr:spPr>
        <a:xfrm>
          <a:off x="5562600" y="66322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244</xdr:row>
      <xdr:rowOff>247650</xdr:rowOff>
    </xdr:from>
    <xdr:to>
      <xdr:col>12</xdr:col>
      <xdr:colOff>190500</xdr:colOff>
      <xdr:row>244</xdr:row>
      <xdr:rowOff>247650</xdr:rowOff>
    </xdr:to>
    <xdr:sp>
      <xdr:nvSpPr>
        <xdr:cNvPr id="54" name="Line 56"/>
        <xdr:cNvSpPr>
          <a:spLocks/>
        </xdr:cNvSpPr>
      </xdr:nvSpPr>
      <xdr:spPr>
        <a:xfrm>
          <a:off x="5562600" y="66322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244</xdr:row>
      <xdr:rowOff>247650</xdr:rowOff>
    </xdr:from>
    <xdr:to>
      <xdr:col>12</xdr:col>
      <xdr:colOff>190500</xdr:colOff>
      <xdr:row>244</xdr:row>
      <xdr:rowOff>247650</xdr:rowOff>
    </xdr:to>
    <xdr:sp>
      <xdr:nvSpPr>
        <xdr:cNvPr id="55" name="Line 57"/>
        <xdr:cNvSpPr>
          <a:spLocks/>
        </xdr:cNvSpPr>
      </xdr:nvSpPr>
      <xdr:spPr>
        <a:xfrm>
          <a:off x="5562600" y="66322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244</xdr:row>
      <xdr:rowOff>247650</xdr:rowOff>
    </xdr:from>
    <xdr:to>
      <xdr:col>12</xdr:col>
      <xdr:colOff>190500</xdr:colOff>
      <xdr:row>244</xdr:row>
      <xdr:rowOff>247650</xdr:rowOff>
    </xdr:to>
    <xdr:sp>
      <xdr:nvSpPr>
        <xdr:cNvPr id="56" name="Line 58"/>
        <xdr:cNvSpPr>
          <a:spLocks/>
        </xdr:cNvSpPr>
      </xdr:nvSpPr>
      <xdr:spPr>
        <a:xfrm>
          <a:off x="5562600" y="66322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133350</xdr:colOff>
      <xdr:row>244</xdr:row>
      <xdr:rowOff>247650</xdr:rowOff>
    </xdr:from>
    <xdr:to>
      <xdr:col>12</xdr:col>
      <xdr:colOff>209550</xdr:colOff>
      <xdr:row>244</xdr:row>
      <xdr:rowOff>247650</xdr:rowOff>
    </xdr:to>
    <xdr:sp>
      <xdr:nvSpPr>
        <xdr:cNvPr id="57" name="Line 59"/>
        <xdr:cNvSpPr>
          <a:spLocks/>
        </xdr:cNvSpPr>
      </xdr:nvSpPr>
      <xdr:spPr>
        <a:xfrm>
          <a:off x="5581650" y="66322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238125</xdr:colOff>
      <xdr:row>49</xdr:row>
      <xdr:rowOff>133350</xdr:rowOff>
    </xdr:from>
    <xdr:to>
      <xdr:col>14</xdr:col>
      <xdr:colOff>171450</xdr:colOff>
      <xdr:row>63</xdr:row>
      <xdr:rowOff>238125</xdr:rowOff>
    </xdr:to>
    <xdr:graphicFrame>
      <xdr:nvGraphicFramePr>
        <xdr:cNvPr id="58" name="Chart 60"/>
        <xdr:cNvGraphicFramePr/>
      </xdr:nvGraphicFramePr>
      <xdr:xfrm>
        <a:off x="238125" y="13582650"/>
        <a:ext cx="6229350" cy="3971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209550</xdr:colOff>
      <xdr:row>231</xdr:row>
      <xdr:rowOff>266700</xdr:rowOff>
    </xdr:from>
    <xdr:to>
      <xdr:col>14</xdr:col>
      <xdr:colOff>257175</xdr:colOff>
      <xdr:row>241</xdr:row>
      <xdr:rowOff>238125</xdr:rowOff>
    </xdr:to>
    <xdr:graphicFrame>
      <xdr:nvGraphicFramePr>
        <xdr:cNvPr id="59" name="Chart 61"/>
        <xdr:cNvGraphicFramePr/>
      </xdr:nvGraphicFramePr>
      <xdr:xfrm>
        <a:off x="209550" y="62674500"/>
        <a:ext cx="6343650" cy="2733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152400</xdr:colOff>
      <xdr:row>15</xdr:row>
      <xdr:rowOff>57150</xdr:rowOff>
    </xdr:from>
    <xdr:to>
      <xdr:col>14</xdr:col>
      <xdr:colOff>190500</xdr:colOff>
      <xdr:row>30</xdr:row>
      <xdr:rowOff>190500</xdr:rowOff>
    </xdr:to>
    <xdr:graphicFrame>
      <xdr:nvGraphicFramePr>
        <xdr:cNvPr id="60" name="Chart 62"/>
        <xdr:cNvGraphicFramePr/>
      </xdr:nvGraphicFramePr>
      <xdr:xfrm>
        <a:off x="152400" y="4210050"/>
        <a:ext cx="6334125" cy="3990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257175</xdr:colOff>
      <xdr:row>156</xdr:row>
      <xdr:rowOff>76200</xdr:rowOff>
    </xdr:from>
    <xdr:to>
      <xdr:col>15</xdr:col>
      <xdr:colOff>0</xdr:colOff>
      <xdr:row>171</xdr:row>
      <xdr:rowOff>209550</xdr:rowOff>
    </xdr:to>
    <xdr:graphicFrame>
      <xdr:nvGraphicFramePr>
        <xdr:cNvPr id="61" name="Chart 63"/>
        <xdr:cNvGraphicFramePr/>
      </xdr:nvGraphicFramePr>
      <xdr:xfrm>
        <a:off x="257175" y="42205275"/>
        <a:ext cx="6343650" cy="3990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209550</xdr:colOff>
      <xdr:row>84</xdr:row>
      <xdr:rowOff>161925</xdr:rowOff>
    </xdr:from>
    <xdr:to>
      <xdr:col>14</xdr:col>
      <xdr:colOff>257175</xdr:colOff>
      <xdr:row>100</xdr:row>
      <xdr:rowOff>200025</xdr:rowOff>
    </xdr:to>
    <xdr:graphicFrame>
      <xdr:nvGraphicFramePr>
        <xdr:cNvPr id="62" name="Chart 64"/>
        <xdr:cNvGraphicFramePr/>
      </xdr:nvGraphicFramePr>
      <xdr:xfrm>
        <a:off x="209550" y="23202900"/>
        <a:ext cx="6343650" cy="4152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161925</xdr:colOff>
      <xdr:row>189</xdr:row>
      <xdr:rowOff>66675</xdr:rowOff>
    </xdr:from>
    <xdr:to>
      <xdr:col>14</xdr:col>
      <xdr:colOff>209550</xdr:colOff>
      <xdr:row>204</xdr:row>
      <xdr:rowOff>219075</xdr:rowOff>
    </xdr:to>
    <xdr:graphicFrame>
      <xdr:nvGraphicFramePr>
        <xdr:cNvPr id="63" name="Chart 65"/>
        <xdr:cNvGraphicFramePr/>
      </xdr:nvGraphicFramePr>
      <xdr:xfrm>
        <a:off x="161925" y="50949225"/>
        <a:ext cx="6343650" cy="4010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171450</xdr:colOff>
      <xdr:row>119</xdr:row>
      <xdr:rowOff>19050</xdr:rowOff>
    </xdr:from>
    <xdr:to>
      <xdr:col>14</xdr:col>
      <xdr:colOff>266700</xdr:colOff>
      <xdr:row>134</xdr:row>
      <xdr:rowOff>180975</xdr:rowOff>
    </xdr:to>
    <xdr:graphicFrame>
      <xdr:nvGraphicFramePr>
        <xdr:cNvPr id="64" name="Chart 66"/>
        <xdr:cNvGraphicFramePr/>
      </xdr:nvGraphicFramePr>
      <xdr:xfrm>
        <a:off x="171450" y="32346900"/>
        <a:ext cx="6391275" cy="4019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190500</xdr:colOff>
      <xdr:row>258</xdr:row>
      <xdr:rowOff>19050</xdr:rowOff>
    </xdr:from>
    <xdr:to>
      <xdr:col>14</xdr:col>
      <xdr:colOff>238125</xdr:colOff>
      <xdr:row>272</xdr:row>
      <xdr:rowOff>180975</xdr:rowOff>
    </xdr:to>
    <xdr:graphicFrame>
      <xdr:nvGraphicFramePr>
        <xdr:cNvPr id="65" name="Chart 67"/>
        <xdr:cNvGraphicFramePr/>
      </xdr:nvGraphicFramePr>
      <xdr:xfrm>
        <a:off x="190500" y="69942075"/>
        <a:ext cx="6343650" cy="4029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123825</xdr:colOff>
      <xdr:row>6</xdr:row>
      <xdr:rowOff>0</xdr:rowOff>
    </xdr:from>
    <xdr:to>
      <xdr:col>12</xdr:col>
      <xdr:colOff>200025</xdr:colOff>
      <xdr:row>6</xdr:row>
      <xdr:rowOff>0</xdr:rowOff>
    </xdr:to>
    <xdr:sp>
      <xdr:nvSpPr>
        <xdr:cNvPr id="66" name="Line 68"/>
        <xdr:cNvSpPr>
          <a:spLocks/>
        </xdr:cNvSpPr>
      </xdr:nvSpPr>
      <xdr:spPr>
        <a:xfrm>
          <a:off x="5572125" y="1838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114300</xdr:colOff>
      <xdr:row>251</xdr:row>
      <xdr:rowOff>0</xdr:rowOff>
    </xdr:from>
    <xdr:to>
      <xdr:col>12</xdr:col>
      <xdr:colOff>190500</xdr:colOff>
      <xdr:row>251</xdr:row>
      <xdr:rowOff>0</xdr:rowOff>
    </xdr:to>
    <xdr:sp>
      <xdr:nvSpPr>
        <xdr:cNvPr id="67" name="Line 69"/>
        <xdr:cNvSpPr>
          <a:spLocks/>
        </xdr:cNvSpPr>
      </xdr:nvSpPr>
      <xdr:spPr>
        <a:xfrm>
          <a:off x="5562600" y="68027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0</xdr:row>
      <xdr:rowOff>0</xdr:rowOff>
    </xdr:from>
    <xdr:to>
      <xdr:col>14</xdr:col>
      <xdr:colOff>295275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2961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200025</xdr:colOff>
      <xdr:row>1</xdr:row>
      <xdr:rowOff>209550</xdr:rowOff>
    </xdr:from>
    <xdr:to>
      <xdr:col>14</xdr:col>
      <xdr:colOff>295275</xdr:colOff>
      <xdr:row>1</xdr:row>
      <xdr:rowOff>209550</xdr:rowOff>
    </xdr:to>
    <xdr:sp>
      <xdr:nvSpPr>
        <xdr:cNvPr id="2" name="Line 2"/>
        <xdr:cNvSpPr>
          <a:spLocks/>
        </xdr:cNvSpPr>
      </xdr:nvSpPr>
      <xdr:spPr>
        <a:xfrm>
          <a:off x="7296150" y="504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457200</xdr:colOff>
      <xdr:row>36</xdr:row>
      <xdr:rowOff>38100</xdr:rowOff>
    </xdr:from>
    <xdr:to>
      <xdr:col>14</xdr:col>
      <xdr:colOff>466725</xdr:colOff>
      <xdr:row>54</xdr:row>
      <xdr:rowOff>19050</xdr:rowOff>
    </xdr:to>
    <xdr:graphicFrame>
      <xdr:nvGraphicFramePr>
        <xdr:cNvPr id="3" name="Chart 3"/>
        <xdr:cNvGraphicFramePr/>
      </xdr:nvGraphicFramePr>
      <xdr:xfrm>
        <a:off x="1066800" y="10039350"/>
        <a:ext cx="64960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190500</xdr:colOff>
      <xdr:row>58</xdr:row>
      <xdr:rowOff>200025</xdr:rowOff>
    </xdr:from>
    <xdr:to>
      <xdr:col>14</xdr:col>
      <xdr:colOff>304800</xdr:colOff>
      <xdr:row>58</xdr:row>
      <xdr:rowOff>200025</xdr:rowOff>
    </xdr:to>
    <xdr:sp>
      <xdr:nvSpPr>
        <xdr:cNvPr id="4" name="Line 4"/>
        <xdr:cNvSpPr>
          <a:spLocks/>
        </xdr:cNvSpPr>
      </xdr:nvSpPr>
      <xdr:spPr>
        <a:xfrm>
          <a:off x="7286625" y="16297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47625</xdr:colOff>
      <xdr:row>93</xdr:row>
      <xdr:rowOff>57150</xdr:rowOff>
    </xdr:from>
    <xdr:to>
      <xdr:col>15</xdr:col>
      <xdr:colOff>114300</xdr:colOff>
      <xdr:row>111</xdr:row>
      <xdr:rowOff>47625</xdr:rowOff>
    </xdr:to>
    <xdr:graphicFrame>
      <xdr:nvGraphicFramePr>
        <xdr:cNvPr id="5" name="Chart 5"/>
        <xdr:cNvGraphicFramePr/>
      </xdr:nvGraphicFramePr>
      <xdr:xfrm>
        <a:off x="1200150" y="25317450"/>
        <a:ext cx="65055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190500</xdr:colOff>
      <xdr:row>115</xdr:row>
      <xdr:rowOff>200025</xdr:rowOff>
    </xdr:from>
    <xdr:to>
      <xdr:col>14</xdr:col>
      <xdr:colOff>304800</xdr:colOff>
      <xdr:row>115</xdr:row>
      <xdr:rowOff>200025</xdr:rowOff>
    </xdr:to>
    <xdr:sp>
      <xdr:nvSpPr>
        <xdr:cNvPr id="6" name="Line 6"/>
        <xdr:cNvSpPr>
          <a:spLocks/>
        </xdr:cNvSpPr>
      </xdr:nvSpPr>
      <xdr:spPr>
        <a:xfrm>
          <a:off x="7286625" y="31556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19050</xdr:colOff>
      <xdr:row>153</xdr:row>
      <xdr:rowOff>47625</xdr:rowOff>
    </xdr:from>
    <xdr:to>
      <xdr:col>15</xdr:col>
      <xdr:colOff>95250</xdr:colOff>
      <xdr:row>171</xdr:row>
      <xdr:rowOff>47625</xdr:rowOff>
    </xdr:to>
    <xdr:graphicFrame>
      <xdr:nvGraphicFramePr>
        <xdr:cNvPr id="7" name="Chart 7"/>
        <xdr:cNvGraphicFramePr/>
      </xdr:nvGraphicFramePr>
      <xdr:xfrm>
        <a:off x="1171575" y="41938575"/>
        <a:ext cx="6515100" cy="4972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190500</xdr:colOff>
      <xdr:row>175</xdr:row>
      <xdr:rowOff>200025</xdr:rowOff>
    </xdr:from>
    <xdr:to>
      <xdr:col>14</xdr:col>
      <xdr:colOff>304800</xdr:colOff>
      <xdr:row>175</xdr:row>
      <xdr:rowOff>200025</xdr:rowOff>
    </xdr:to>
    <xdr:sp>
      <xdr:nvSpPr>
        <xdr:cNvPr id="8" name="Line 8"/>
        <xdr:cNvSpPr>
          <a:spLocks/>
        </xdr:cNvSpPr>
      </xdr:nvSpPr>
      <xdr:spPr>
        <a:xfrm>
          <a:off x="7286625" y="48186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419100</xdr:colOff>
      <xdr:row>215</xdr:row>
      <xdr:rowOff>76200</xdr:rowOff>
    </xdr:from>
    <xdr:to>
      <xdr:col>14</xdr:col>
      <xdr:colOff>381000</xdr:colOff>
      <xdr:row>233</xdr:row>
      <xdr:rowOff>85725</xdr:rowOff>
    </xdr:to>
    <xdr:graphicFrame>
      <xdr:nvGraphicFramePr>
        <xdr:cNvPr id="9" name="Chart 9"/>
        <xdr:cNvGraphicFramePr/>
      </xdr:nvGraphicFramePr>
      <xdr:xfrm>
        <a:off x="1571625" y="59150250"/>
        <a:ext cx="5905500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190500</xdr:colOff>
      <xdr:row>237</xdr:row>
      <xdr:rowOff>200025</xdr:rowOff>
    </xdr:from>
    <xdr:to>
      <xdr:col>14</xdr:col>
      <xdr:colOff>304800</xdr:colOff>
      <xdr:row>237</xdr:row>
      <xdr:rowOff>200025</xdr:rowOff>
    </xdr:to>
    <xdr:sp>
      <xdr:nvSpPr>
        <xdr:cNvPr id="10" name="Line 10"/>
        <xdr:cNvSpPr>
          <a:spLocks/>
        </xdr:cNvSpPr>
      </xdr:nvSpPr>
      <xdr:spPr>
        <a:xfrm>
          <a:off x="7286625" y="65370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19050</xdr:colOff>
      <xdr:row>282</xdr:row>
      <xdr:rowOff>57150</xdr:rowOff>
    </xdr:from>
    <xdr:to>
      <xdr:col>14</xdr:col>
      <xdr:colOff>238125</xdr:colOff>
      <xdr:row>300</xdr:row>
      <xdr:rowOff>76200</xdr:rowOff>
    </xdr:to>
    <xdr:graphicFrame>
      <xdr:nvGraphicFramePr>
        <xdr:cNvPr id="11" name="Chart 11"/>
        <xdr:cNvGraphicFramePr/>
      </xdr:nvGraphicFramePr>
      <xdr:xfrm>
        <a:off x="1171575" y="75990450"/>
        <a:ext cx="6162675" cy="4991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190500</xdr:colOff>
      <xdr:row>304</xdr:row>
      <xdr:rowOff>200025</xdr:rowOff>
    </xdr:from>
    <xdr:to>
      <xdr:col>14</xdr:col>
      <xdr:colOff>304800</xdr:colOff>
      <xdr:row>304</xdr:row>
      <xdr:rowOff>200025</xdr:rowOff>
    </xdr:to>
    <xdr:sp>
      <xdr:nvSpPr>
        <xdr:cNvPr id="12" name="Line 12"/>
        <xdr:cNvSpPr>
          <a:spLocks/>
        </xdr:cNvSpPr>
      </xdr:nvSpPr>
      <xdr:spPr>
        <a:xfrm>
          <a:off x="7286625" y="82229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9525</xdr:colOff>
      <xdr:row>339</xdr:row>
      <xdr:rowOff>66675</xdr:rowOff>
    </xdr:from>
    <xdr:to>
      <xdr:col>15</xdr:col>
      <xdr:colOff>114300</xdr:colOff>
      <xdr:row>357</xdr:row>
      <xdr:rowOff>95250</xdr:rowOff>
    </xdr:to>
    <xdr:graphicFrame>
      <xdr:nvGraphicFramePr>
        <xdr:cNvPr id="13" name="Chart 13"/>
        <xdr:cNvGraphicFramePr/>
      </xdr:nvGraphicFramePr>
      <xdr:xfrm>
        <a:off x="1162050" y="91116150"/>
        <a:ext cx="6543675" cy="5000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200025</xdr:colOff>
      <xdr:row>15</xdr:row>
      <xdr:rowOff>209550</xdr:rowOff>
    </xdr:from>
    <xdr:to>
      <xdr:col>14</xdr:col>
      <xdr:colOff>295275</xdr:colOff>
      <xdr:row>15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7296150" y="4371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72</xdr:row>
      <xdr:rowOff>200025</xdr:rowOff>
    </xdr:from>
    <xdr:to>
      <xdr:col>14</xdr:col>
      <xdr:colOff>304800</xdr:colOff>
      <xdr:row>72</xdr:row>
      <xdr:rowOff>200025</xdr:rowOff>
    </xdr:to>
    <xdr:sp>
      <xdr:nvSpPr>
        <xdr:cNvPr id="15" name="Line 15"/>
        <xdr:cNvSpPr>
          <a:spLocks/>
        </xdr:cNvSpPr>
      </xdr:nvSpPr>
      <xdr:spPr>
        <a:xfrm>
          <a:off x="7286625" y="20164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129</xdr:row>
      <xdr:rowOff>200025</xdr:rowOff>
    </xdr:from>
    <xdr:to>
      <xdr:col>14</xdr:col>
      <xdr:colOff>304800</xdr:colOff>
      <xdr:row>129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7286625" y="354234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190</xdr:row>
      <xdr:rowOff>200025</xdr:rowOff>
    </xdr:from>
    <xdr:to>
      <xdr:col>14</xdr:col>
      <xdr:colOff>304800</xdr:colOff>
      <xdr:row>190</xdr:row>
      <xdr:rowOff>200025</xdr:rowOff>
    </xdr:to>
    <xdr:sp>
      <xdr:nvSpPr>
        <xdr:cNvPr id="17" name="Line 17"/>
        <xdr:cNvSpPr>
          <a:spLocks/>
        </xdr:cNvSpPr>
      </xdr:nvSpPr>
      <xdr:spPr>
        <a:xfrm>
          <a:off x="7286625" y="523303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250</xdr:row>
      <xdr:rowOff>171450</xdr:rowOff>
    </xdr:from>
    <xdr:to>
      <xdr:col>14</xdr:col>
      <xdr:colOff>304800</xdr:colOff>
      <xdr:row>250</xdr:row>
      <xdr:rowOff>171450</xdr:rowOff>
    </xdr:to>
    <xdr:sp>
      <xdr:nvSpPr>
        <xdr:cNvPr id="18" name="Line 18"/>
        <xdr:cNvSpPr>
          <a:spLocks/>
        </xdr:cNvSpPr>
      </xdr:nvSpPr>
      <xdr:spPr>
        <a:xfrm>
          <a:off x="7286625" y="689324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190500</xdr:colOff>
      <xdr:row>316</xdr:row>
      <xdr:rowOff>171450</xdr:rowOff>
    </xdr:from>
    <xdr:to>
      <xdr:col>14</xdr:col>
      <xdr:colOff>304800</xdr:colOff>
      <xdr:row>316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7286625" y="855154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200025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943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943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103</xdr:row>
      <xdr:rowOff>0</xdr:rowOff>
    </xdr:from>
    <xdr:to>
      <xdr:col>13</xdr:col>
      <xdr:colOff>304800</xdr:colOff>
      <xdr:row>103</xdr:row>
      <xdr:rowOff>0</xdr:rowOff>
    </xdr:to>
    <xdr:sp>
      <xdr:nvSpPr>
        <xdr:cNvPr id="3" name="Line 3"/>
        <xdr:cNvSpPr>
          <a:spLocks/>
        </xdr:cNvSpPr>
      </xdr:nvSpPr>
      <xdr:spPr>
        <a:xfrm>
          <a:off x="6934200" y="27012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192</xdr:row>
      <xdr:rowOff>0</xdr:rowOff>
    </xdr:from>
    <xdr:to>
      <xdr:col>13</xdr:col>
      <xdr:colOff>304800</xdr:colOff>
      <xdr:row>192</xdr:row>
      <xdr:rowOff>0</xdr:rowOff>
    </xdr:to>
    <xdr:sp>
      <xdr:nvSpPr>
        <xdr:cNvPr id="4" name="Line 4"/>
        <xdr:cNvSpPr>
          <a:spLocks/>
        </xdr:cNvSpPr>
      </xdr:nvSpPr>
      <xdr:spPr>
        <a:xfrm>
          <a:off x="6934200" y="486441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190</xdr:row>
      <xdr:rowOff>0</xdr:rowOff>
    </xdr:from>
    <xdr:to>
      <xdr:col>13</xdr:col>
      <xdr:colOff>304800</xdr:colOff>
      <xdr:row>190</xdr:row>
      <xdr:rowOff>0</xdr:rowOff>
    </xdr:to>
    <xdr:sp>
      <xdr:nvSpPr>
        <xdr:cNvPr id="5" name="Line 5"/>
        <xdr:cNvSpPr>
          <a:spLocks/>
        </xdr:cNvSpPr>
      </xdr:nvSpPr>
      <xdr:spPr>
        <a:xfrm>
          <a:off x="6934200" y="481107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159</xdr:row>
      <xdr:rowOff>0</xdr:rowOff>
    </xdr:from>
    <xdr:to>
      <xdr:col>13</xdr:col>
      <xdr:colOff>304800</xdr:colOff>
      <xdr:row>159</xdr:row>
      <xdr:rowOff>0</xdr:rowOff>
    </xdr:to>
    <xdr:sp>
      <xdr:nvSpPr>
        <xdr:cNvPr id="6" name="Line 6"/>
        <xdr:cNvSpPr>
          <a:spLocks/>
        </xdr:cNvSpPr>
      </xdr:nvSpPr>
      <xdr:spPr>
        <a:xfrm>
          <a:off x="6934200" y="40424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158</xdr:row>
      <xdr:rowOff>0</xdr:rowOff>
    </xdr:from>
    <xdr:to>
      <xdr:col>13</xdr:col>
      <xdr:colOff>304800</xdr:colOff>
      <xdr:row>158</xdr:row>
      <xdr:rowOff>0</xdr:rowOff>
    </xdr:to>
    <xdr:sp>
      <xdr:nvSpPr>
        <xdr:cNvPr id="7" name="Line 7"/>
        <xdr:cNvSpPr>
          <a:spLocks/>
        </xdr:cNvSpPr>
      </xdr:nvSpPr>
      <xdr:spPr>
        <a:xfrm>
          <a:off x="6934200" y="40214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692467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159</xdr:row>
      <xdr:rowOff>0</xdr:rowOff>
    </xdr:from>
    <xdr:to>
      <xdr:col>13</xdr:col>
      <xdr:colOff>304800</xdr:colOff>
      <xdr:row>159</xdr:row>
      <xdr:rowOff>0</xdr:rowOff>
    </xdr:to>
    <xdr:sp>
      <xdr:nvSpPr>
        <xdr:cNvPr id="9" name="Line 11"/>
        <xdr:cNvSpPr>
          <a:spLocks/>
        </xdr:cNvSpPr>
      </xdr:nvSpPr>
      <xdr:spPr>
        <a:xfrm>
          <a:off x="6934200" y="40424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98</xdr:row>
      <xdr:rowOff>0</xdr:rowOff>
    </xdr:from>
    <xdr:to>
      <xdr:col>13</xdr:col>
      <xdr:colOff>304800</xdr:colOff>
      <xdr:row>98</xdr:row>
      <xdr:rowOff>0</xdr:rowOff>
    </xdr:to>
    <xdr:sp>
      <xdr:nvSpPr>
        <xdr:cNvPr id="10" name="Line 12"/>
        <xdr:cNvSpPr>
          <a:spLocks/>
        </xdr:cNvSpPr>
      </xdr:nvSpPr>
      <xdr:spPr>
        <a:xfrm>
          <a:off x="6934200" y="25822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228600</xdr:colOff>
      <xdr:row>103</xdr:row>
      <xdr:rowOff>0</xdr:rowOff>
    </xdr:from>
    <xdr:to>
      <xdr:col>13</xdr:col>
      <xdr:colOff>342900</xdr:colOff>
      <xdr:row>103</xdr:row>
      <xdr:rowOff>0</xdr:rowOff>
    </xdr:to>
    <xdr:sp>
      <xdr:nvSpPr>
        <xdr:cNvPr id="11" name="Line 14"/>
        <xdr:cNvSpPr>
          <a:spLocks/>
        </xdr:cNvSpPr>
      </xdr:nvSpPr>
      <xdr:spPr>
        <a:xfrm>
          <a:off x="6972300" y="270129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228600</xdr:colOff>
      <xdr:row>94</xdr:row>
      <xdr:rowOff>0</xdr:rowOff>
    </xdr:from>
    <xdr:to>
      <xdr:col>13</xdr:col>
      <xdr:colOff>342900</xdr:colOff>
      <xdr:row>94</xdr:row>
      <xdr:rowOff>0</xdr:rowOff>
    </xdr:to>
    <xdr:sp>
      <xdr:nvSpPr>
        <xdr:cNvPr id="12" name="Line 15"/>
        <xdr:cNvSpPr>
          <a:spLocks/>
        </xdr:cNvSpPr>
      </xdr:nvSpPr>
      <xdr:spPr>
        <a:xfrm>
          <a:off x="6972300" y="248697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142</xdr:row>
      <xdr:rowOff>0</xdr:rowOff>
    </xdr:from>
    <xdr:to>
      <xdr:col>13</xdr:col>
      <xdr:colOff>304800</xdr:colOff>
      <xdr:row>142</xdr:row>
      <xdr:rowOff>0</xdr:rowOff>
    </xdr:to>
    <xdr:sp>
      <xdr:nvSpPr>
        <xdr:cNvPr id="13" name="Line 17"/>
        <xdr:cNvSpPr>
          <a:spLocks/>
        </xdr:cNvSpPr>
      </xdr:nvSpPr>
      <xdr:spPr>
        <a:xfrm>
          <a:off x="6934200" y="368617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94</xdr:row>
      <xdr:rowOff>0</xdr:rowOff>
    </xdr:from>
    <xdr:to>
      <xdr:col>13</xdr:col>
      <xdr:colOff>304800</xdr:colOff>
      <xdr:row>94</xdr:row>
      <xdr:rowOff>0</xdr:rowOff>
    </xdr:to>
    <xdr:sp>
      <xdr:nvSpPr>
        <xdr:cNvPr id="14" name="Line 18"/>
        <xdr:cNvSpPr>
          <a:spLocks/>
        </xdr:cNvSpPr>
      </xdr:nvSpPr>
      <xdr:spPr>
        <a:xfrm>
          <a:off x="6934200" y="248697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98</xdr:row>
      <xdr:rowOff>0</xdr:rowOff>
    </xdr:from>
    <xdr:to>
      <xdr:col>13</xdr:col>
      <xdr:colOff>304800</xdr:colOff>
      <xdr:row>98</xdr:row>
      <xdr:rowOff>0</xdr:rowOff>
    </xdr:to>
    <xdr:sp>
      <xdr:nvSpPr>
        <xdr:cNvPr id="15" name="Line 19"/>
        <xdr:cNvSpPr>
          <a:spLocks/>
        </xdr:cNvSpPr>
      </xdr:nvSpPr>
      <xdr:spPr>
        <a:xfrm>
          <a:off x="6934200" y="25822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153</xdr:row>
      <xdr:rowOff>0</xdr:rowOff>
    </xdr:from>
    <xdr:to>
      <xdr:col>13</xdr:col>
      <xdr:colOff>304800</xdr:colOff>
      <xdr:row>153</xdr:row>
      <xdr:rowOff>0</xdr:rowOff>
    </xdr:to>
    <xdr:sp>
      <xdr:nvSpPr>
        <xdr:cNvPr id="16" name="Line 20"/>
        <xdr:cNvSpPr>
          <a:spLocks/>
        </xdr:cNvSpPr>
      </xdr:nvSpPr>
      <xdr:spPr>
        <a:xfrm>
          <a:off x="6934200" y="39166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190</xdr:row>
      <xdr:rowOff>0</xdr:rowOff>
    </xdr:to>
    <xdr:graphicFrame>
      <xdr:nvGraphicFramePr>
        <xdr:cNvPr id="17" name="Chart 21"/>
        <xdr:cNvGraphicFramePr/>
      </xdr:nvGraphicFramePr>
      <xdr:xfrm>
        <a:off x="8543925" y="9334500"/>
        <a:ext cx="0" cy="3877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190</xdr:row>
      <xdr:rowOff>0</xdr:rowOff>
    </xdr:from>
    <xdr:to>
      <xdr:col>17</xdr:col>
      <xdr:colOff>0</xdr:colOff>
      <xdr:row>190</xdr:row>
      <xdr:rowOff>0</xdr:rowOff>
    </xdr:to>
    <xdr:graphicFrame>
      <xdr:nvGraphicFramePr>
        <xdr:cNvPr id="18" name="Chart 22"/>
        <xdr:cNvGraphicFramePr/>
      </xdr:nvGraphicFramePr>
      <xdr:xfrm>
        <a:off x="8543925" y="48110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103</xdr:row>
      <xdr:rowOff>0</xdr:rowOff>
    </xdr:from>
    <xdr:to>
      <xdr:col>17</xdr:col>
      <xdr:colOff>0</xdr:colOff>
      <xdr:row>103</xdr:row>
      <xdr:rowOff>0</xdr:rowOff>
    </xdr:to>
    <xdr:graphicFrame>
      <xdr:nvGraphicFramePr>
        <xdr:cNvPr id="19" name="Chart 23"/>
        <xdr:cNvGraphicFramePr/>
      </xdr:nvGraphicFramePr>
      <xdr:xfrm>
        <a:off x="8543925" y="270129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161</xdr:row>
      <xdr:rowOff>209550</xdr:rowOff>
    </xdr:from>
    <xdr:to>
      <xdr:col>17</xdr:col>
      <xdr:colOff>0</xdr:colOff>
      <xdr:row>166</xdr:row>
      <xdr:rowOff>0</xdr:rowOff>
    </xdr:to>
    <xdr:graphicFrame>
      <xdr:nvGraphicFramePr>
        <xdr:cNvPr id="20" name="Chart 24"/>
        <xdr:cNvGraphicFramePr/>
      </xdr:nvGraphicFramePr>
      <xdr:xfrm>
        <a:off x="8543925" y="41052750"/>
        <a:ext cx="0" cy="838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159</xdr:row>
      <xdr:rowOff>0</xdr:rowOff>
    </xdr:from>
    <xdr:to>
      <xdr:col>17</xdr:col>
      <xdr:colOff>0</xdr:colOff>
      <xdr:row>159</xdr:row>
      <xdr:rowOff>0</xdr:rowOff>
    </xdr:to>
    <xdr:graphicFrame>
      <xdr:nvGraphicFramePr>
        <xdr:cNvPr id="21" name="Chart 25"/>
        <xdr:cNvGraphicFramePr/>
      </xdr:nvGraphicFramePr>
      <xdr:xfrm>
        <a:off x="8543925" y="404241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9</xdr:row>
      <xdr:rowOff>0</xdr:rowOff>
    </xdr:to>
    <xdr:graphicFrame>
      <xdr:nvGraphicFramePr>
        <xdr:cNvPr id="22" name="Chart 26"/>
        <xdr:cNvGraphicFramePr/>
      </xdr:nvGraphicFramePr>
      <xdr:xfrm>
        <a:off x="8543925" y="800100"/>
        <a:ext cx="0" cy="1600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148</xdr:row>
      <xdr:rowOff>0</xdr:rowOff>
    </xdr:from>
    <xdr:to>
      <xdr:col>17</xdr:col>
      <xdr:colOff>0</xdr:colOff>
      <xdr:row>156</xdr:row>
      <xdr:rowOff>28575</xdr:rowOff>
    </xdr:to>
    <xdr:graphicFrame>
      <xdr:nvGraphicFramePr>
        <xdr:cNvPr id="23" name="Chart 27"/>
        <xdr:cNvGraphicFramePr/>
      </xdr:nvGraphicFramePr>
      <xdr:xfrm>
        <a:off x="8543925" y="38119050"/>
        <a:ext cx="0" cy="1704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99</xdr:row>
      <xdr:rowOff>0</xdr:rowOff>
    </xdr:from>
    <xdr:to>
      <xdr:col>17</xdr:col>
      <xdr:colOff>0</xdr:colOff>
      <xdr:row>114</xdr:row>
      <xdr:rowOff>0</xdr:rowOff>
    </xdr:to>
    <xdr:graphicFrame>
      <xdr:nvGraphicFramePr>
        <xdr:cNvPr id="24" name="Chart 28"/>
        <xdr:cNvGraphicFramePr/>
      </xdr:nvGraphicFramePr>
      <xdr:xfrm>
        <a:off x="8543925" y="26060400"/>
        <a:ext cx="0" cy="3686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200025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>
          <a:off x="6943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>
          <a:off x="6943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466725</xdr:colOff>
      <xdr:row>159</xdr:row>
      <xdr:rowOff>0</xdr:rowOff>
    </xdr:from>
    <xdr:to>
      <xdr:col>13</xdr:col>
      <xdr:colOff>476250</xdr:colOff>
      <xdr:row>159</xdr:row>
      <xdr:rowOff>0</xdr:rowOff>
    </xdr:to>
    <xdr:graphicFrame>
      <xdr:nvGraphicFramePr>
        <xdr:cNvPr id="27" name="Chart 31"/>
        <xdr:cNvGraphicFramePr/>
      </xdr:nvGraphicFramePr>
      <xdr:xfrm>
        <a:off x="466725" y="40424100"/>
        <a:ext cx="67532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66675</xdr:colOff>
      <xdr:row>98</xdr:row>
      <xdr:rowOff>0</xdr:rowOff>
    </xdr:from>
    <xdr:to>
      <xdr:col>14</xdr:col>
      <xdr:colOff>133350</xdr:colOff>
      <xdr:row>98</xdr:row>
      <xdr:rowOff>0</xdr:rowOff>
    </xdr:to>
    <xdr:graphicFrame>
      <xdr:nvGraphicFramePr>
        <xdr:cNvPr id="28" name="Chart 33"/>
        <xdr:cNvGraphicFramePr/>
      </xdr:nvGraphicFramePr>
      <xdr:xfrm>
        <a:off x="609600" y="25822275"/>
        <a:ext cx="67627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523875</xdr:colOff>
      <xdr:row>103</xdr:row>
      <xdr:rowOff>0</xdr:rowOff>
    </xdr:from>
    <xdr:to>
      <xdr:col>14</xdr:col>
      <xdr:colOff>57150</xdr:colOff>
      <xdr:row>103</xdr:row>
      <xdr:rowOff>0</xdr:rowOff>
    </xdr:to>
    <xdr:graphicFrame>
      <xdr:nvGraphicFramePr>
        <xdr:cNvPr id="29" name="Chart 35"/>
        <xdr:cNvGraphicFramePr/>
      </xdr:nvGraphicFramePr>
      <xdr:xfrm>
        <a:off x="523875" y="27012900"/>
        <a:ext cx="67722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428625</xdr:colOff>
      <xdr:row>43</xdr:row>
      <xdr:rowOff>0</xdr:rowOff>
    </xdr:from>
    <xdr:to>
      <xdr:col>13</xdr:col>
      <xdr:colOff>390525</xdr:colOff>
      <xdr:row>43</xdr:row>
      <xdr:rowOff>0</xdr:rowOff>
    </xdr:to>
    <xdr:graphicFrame>
      <xdr:nvGraphicFramePr>
        <xdr:cNvPr id="30" name="Chart 37"/>
        <xdr:cNvGraphicFramePr/>
      </xdr:nvGraphicFramePr>
      <xdr:xfrm>
        <a:off x="971550" y="11468100"/>
        <a:ext cx="61626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190500</xdr:colOff>
      <xdr:row>11</xdr:row>
      <xdr:rowOff>0</xdr:rowOff>
    </xdr:from>
    <xdr:to>
      <xdr:col>13</xdr:col>
      <xdr:colOff>304800</xdr:colOff>
      <xdr:row>11</xdr:row>
      <xdr:rowOff>0</xdr:rowOff>
    </xdr:to>
    <xdr:sp>
      <xdr:nvSpPr>
        <xdr:cNvPr id="31" name="Line 40"/>
        <xdr:cNvSpPr>
          <a:spLocks/>
        </xdr:cNvSpPr>
      </xdr:nvSpPr>
      <xdr:spPr>
        <a:xfrm>
          <a:off x="6934200" y="2933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209550</xdr:colOff>
      <xdr:row>183</xdr:row>
      <xdr:rowOff>0</xdr:rowOff>
    </xdr:from>
    <xdr:to>
      <xdr:col>13</xdr:col>
      <xdr:colOff>266700</xdr:colOff>
      <xdr:row>183</xdr:row>
      <xdr:rowOff>0</xdr:rowOff>
    </xdr:to>
    <xdr:graphicFrame>
      <xdr:nvGraphicFramePr>
        <xdr:cNvPr id="32" name="Chart 41"/>
        <xdr:cNvGraphicFramePr/>
      </xdr:nvGraphicFramePr>
      <xdr:xfrm>
        <a:off x="209550" y="46281975"/>
        <a:ext cx="68008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13</xdr:col>
      <xdr:colOff>200025</xdr:colOff>
      <xdr:row>94</xdr:row>
      <xdr:rowOff>0</xdr:rowOff>
    </xdr:from>
    <xdr:to>
      <xdr:col>13</xdr:col>
      <xdr:colOff>295275</xdr:colOff>
      <xdr:row>94</xdr:row>
      <xdr:rowOff>0</xdr:rowOff>
    </xdr:to>
    <xdr:sp>
      <xdr:nvSpPr>
        <xdr:cNvPr id="33" name="Line 42"/>
        <xdr:cNvSpPr>
          <a:spLocks/>
        </xdr:cNvSpPr>
      </xdr:nvSpPr>
      <xdr:spPr>
        <a:xfrm>
          <a:off x="6943725" y="248697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193</xdr:row>
      <xdr:rowOff>0</xdr:rowOff>
    </xdr:from>
    <xdr:to>
      <xdr:col>13</xdr:col>
      <xdr:colOff>304800</xdr:colOff>
      <xdr:row>193</xdr:row>
      <xdr:rowOff>0</xdr:rowOff>
    </xdr:to>
    <xdr:sp>
      <xdr:nvSpPr>
        <xdr:cNvPr id="34" name="Line 43"/>
        <xdr:cNvSpPr>
          <a:spLocks/>
        </xdr:cNvSpPr>
      </xdr:nvSpPr>
      <xdr:spPr>
        <a:xfrm>
          <a:off x="6934200" y="489108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76</xdr:row>
      <xdr:rowOff>0</xdr:rowOff>
    </xdr:from>
    <xdr:to>
      <xdr:col>13</xdr:col>
      <xdr:colOff>304800</xdr:colOff>
      <xdr:row>76</xdr:row>
      <xdr:rowOff>0</xdr:rowOff>
    </xdr:to>
    <xdr:sp>
      <xdr:nvSpPr>
        <xdr:cNvPr id="35" name="Line 44"/>
        <xdr:cNvSpPr>
          <a:spLocks/>
        </xdr:cNvSpPr>
      </xdr:nvSpPr>
      <xdr:spPr>
        <a:xfrm>
          <a:off x="6934200" y="202692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158</xdr:row>
      <xdr:rowOff>0</xdr:rowOff>
    </xdr:from>
    <xdr:to>
      <xdr:col>13</xdr:col>
      <xdr:colOff>304800</xdr:colOff>
      <xdr:row>158</xdr:row>
      <xdr:rowOff>0</xdr:rowOff>
    </xdr:to>
    <xdr:sp>
      <xdr:nvSpPr>
        <xdr:cNvPr id="36" name="Line 45"/>
        <xdr:cNvSpPr>
          <a:spLocks/>
        </xdr:cNvSpPr>
      </xdr:nvSpPr>
      <xdr:spPr>
        <a:xfrm>
          <a:off x="6934200" y="40214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125</xdr:row>
      <xdr:rowOff>0</xdr:rowOff>
    </xdr:from>
    <xdr:to>
      <xdr:col>13</xdr:col>
      <xdr:colOff>304800</xdr:colOff>
      <xdr:row>125</xdr:row>
      <xdr:rowOff>0</xdr:rowOff>
    </xdr:to>
    <xdr:sp>
      <xdr:nvSpPr>
        <xdr:cNvPr id="37" name="Line 46"/>
        <xdr:cNvSpPr>
          <a:spLocks/>
        </xdr:cNvSpPr>
      </xdr:nvSpPr>
      <xdr:spPr>
        <a:xfrm>
          <a:off x="6934200" y="32680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206</xdr:row>
      <xdr:rowOff>0</xdr:rowOff>
    </xdr:from>
    <xdr:to>
      <xdr:col>13</xdr:col>
      <xdr:colOff>304800</xdr:colOff>
      <xdr:row>206</xdr:row>
      <xdr:rowOff>0</xdr:rowOff>
    </xdr:to>
    <xdr:sp>
      <xdr:nvSpPr>
        <xdr:cNvPr id="38" name="Line 47"/>
        <xdr:cNvSpPr>
          <a:spLocks/>
        </xdr:cNvSpPr>
      </xdr:nvSpPr>
      <xdr:spPr>
        <a:xfrm>
          <a:off x="6934200" y="523779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39" name="Line 48"/>
        <xdr:cNvSpPr>
          <a:spLocks/>
        </xdr:cNvSpPr>
      </xdr:nvSpPr>
      <xdr:spPr>
        <a:xfrm>
          <a:off x="6943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1</xdr:row>
      <xdr:rowOff>190500</xdr:rowOff>
    </xdr:from>
    <xdr:to>
      <xdr:col>13</xdr:col>
      <xdr:colOff>295275</xdr:colOff>
      <xdr:row>1</xdr:row>
      <xdr:rowOff>190500</xdr:rowOff>
    </xdr:to>
    <xdr:sp>
      <xdr:nvSpPr>
        <xdr:cNvPr id="40" name="Line 49"/>
        <xdr:cNvSpPr>
          <a:spLocks/>
        </xdr:cNvSpPr>
      </xdr:nvSpPr>
      <xdr:spPr>
        <a:xfrm>
          <a:off x="6943725" y="4572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20</xdr:row>
      <xdr:rowOff>200025</xdr:rowOff>
    </xdr:from>
    <xdr:to>
      <xdr:col>13</xdr:col>
      <xdr:colOff>295275</xdr:colOff>
      <xdr:row>20</xdr:row>
      <xdr:rowOff>200025</xdr:rowOff>
    </xdr:to>
    <xdr:sp>
      <xdr:nvSpPr>
        <xdr:cNvPr id="41" name="Line 50"/>
        <xdr:cNvSpPr>
          <a:spLocks/>
        </xdr:cNvSpPr>
      </xdr:nvSpPr>
      <xdr:spPr>
        <a:xfrm>
          <a:off x="6943725" y="55340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41</xdr:row>
      <xdr:rowOff>200025</xdr:rowOff>
    </xdr:from>
    <xdr:to>
      <xdr:col>13</xdr:col>
      <xdr:colOff>295275</xdr:colOff>
      <xdr:row>41</xdr:row>
      <xdr:rowOff>200025</xdr:rowOff>
    </xdr:to>
    <xdr:sp>
      <xdr:nvSpPr>
        <xdr:cNvPr id="42" name="Line 51"/>
        <xdr:cNvSpPr>
          <a:spLocks/>
        </xdr:cNvSpPr>
      </xdr:nvSpPr>
      <xdr:spPr>
        <a:xfrm>
          <a:off x="6943725" y="11134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64</xdr:row>
      <xdr:rowOff>190500</xdr:rowOff>
    </xdr:from>
    <xdr:to>
      <xdr:col>13</xdr:col>
      <xdr:colOff>295275</xdr:colOff>
      <xdr:row>64</xdr:row>
      <xdr:rowOff>190500</xdr:rowOff>
    </xdr:to>
    <xdr:sp>
      <xdr:nvSpPr>
        <xdr:cNvPr id="43" name="Line 52"/>
        <xdr:cNvSpPr>
          <a:spLocks/>
        </xdr:cNvSpPr>
      </xdr:nvSpPr>
      <xdr:spPr>
        <a:xfrm>
          <a:off x="6943725" y="172593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87</xdr:row>
      <xdr:rowOff>171450</xdr:rowOff>
    </xdr:from>
    <xdr:to>
      <xdr:col>13</xdr:col>
      <xdr:colOff>295275</xdr:colOff>
      <xdr:row>87</xdr:row>
      <xdr:rowOff>171450</xdr:rowOff>
    </xdr:to>
    <xdr:sp>
      <xdr:nvSpPr>
        <xdr:cNvPr id="44" name="Line 53"/>
        <xdr:cNvSpPr>
          <a:spLocks/>
        </xdr:cNvSpPr>
      </xdr:nvSpPr>
      <xdr:spPr>
        <a:xfrm>
          <a:off x="6943725" y="23374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112</xdr:row>
      <xdr:rowOff>209550</xdr:rowOff>
    </xdr:from>
    <xdr:to>
      <xdr:col>13</xdr:col>
      <xdr:colOff>295275</xdr:colOff>
      <xdr:row>112</xdr:row>
      <xdr:rowOff>209550</xdr:rowOff>
    </xdr:to>
    <xdr:sp>
      <xdr:nvSpPr>
        <xdr:cNvPr id="45" name="Line 54"/>
        <xdr:cNvSpPr>
          <a:spLocks/>
        </xdr:cNvSpPr>
      </xdr:nvSpPr>
      <xdr:spPr>
        <a:xfrm>
          <a:off x="6943725" y="29422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137</xdr:row>
      <xdr:rowOff>152400</xdr:rowOff>
    </xdr:from>
    <xdr:to>
      <xdr:col>13</xdr:col>
      <xdr:colOff>295275</xdr:colOff>
      <xdr:row>137</xdr:row>
      <xdr:rowOff>152400</xdr:rowOff>
    </xdr:to>
    <xdr:sp>
      <xdr:nvSpPr>
        <xdr:cNvPr id="46" name="Line 55"/>
        <xdr:cNvSpPr>
          <a:spLocks/>
        </xdr:cNvSpPr>
      </xdr:nvSpPr>
      <xdr:spPr>
        <a:xfrm>
          <a:off x="6943725" y="359664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200025</xdr:colOff>
      <xdr:row>173</xdr:row>
      <xdr:rowOff>209550</xdr:rowOff>
    </xdr:from>
    <xdr:to>
      <xdr:col>13</xdr:col>
      <xdr:colOff>295275</xdr:colOff>
      <xdr:row>173</xdr:row>
      <xdr:rowOff>209550</xdr:rowOff>
    </xdr:to>
    <xdr:sp>
      <xdr:nvSpPr>
        <xdr:cNvPr id="47" name="Line 56"/>
        <xdr:cNvSpPr>
          <a:spLocks/>
        </xdr:cNvSpPr>
      </xdr:nvSpPr>
      <xdr:spPr>
        <a:xfrm>
          <a:off x="6943725" y="438150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188</xdr:row>
      <xdr:rowOff>190500</xdr:rowOff>
    </xdr:from>
    <xdr:to>
      <xdr:col>13</xdr:col>
      <xdr:colOff>285750</xdr:colOff>
      <xdr:row>188</xdr:row>
      <xdr:rowOff>190500</xdr:rowOff>
    </xdr:to>
    <xdr:sp>
      <xdr:nvSpPr>
        <xdr:cNvPr id="48" name="Line 57"/>
        <xdr:cNvSpPr>
          <a:spLocks/>
        </xdr:cNvSpPr>
      </xdr:nvSpPr>
      <xdr:spPr>
        <a:xfrm>
          <a:off x="6934200" y="47767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151</xdr:row>
      <xdr:rowOff>0</xdr:rowOff>
    </xdr:from>
    <xdr:to>
      <xdr:col>13</xdr:col>
      <xdr:colOff>304800</xdr:colOff>
      <xdr:row>151</xdr:row>
      <xdr:rowOff>0</xdr:rowOff>
    </xdr:to>
    <xdr:sp>
      <xdr:nvSpPr>
        <xdr:cNvPr id="49" name="Line 58"/>
        <xdr:cNvSpPr>
          <a:spLocks/>
        </xdr:cNvSpPr>
      </xdr:nvSpPr>
      <xdr:spPr>
        <a:xfrm>
          <a:off x="6934200" y="387477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15</xdr:row>
      <xdr:rowOff>0</xdr:rowOff>
    </xdr:from>
    <xdr:to>
      <xdr:col>13</xdr:col>
      <xdr:colOff>304800</xdr:colOff>
      <xdr:row>15</xdr:row>
      <xdr:rowOff>0</xdr:rowOff>
    </xdr:to>
    <xdr:sp>
      <xdr:nvSpPr>
        <xdr:cNvPr id="50" name="Line 59"/>
        <xdr:cNvSpPr>
          <a:spLocks/>
        </xdr:cNvSpPr>
      </xdr:nvSpPr>
      <xdr:spPr>
        <a:xfrm>
          <a:off x="6934200" y="40005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104</xdr:row>
      <xdr:rowOff>0</xdr:rowOff>
    </xdr:from>
    <xdr:to>
      <xdr:col>13</xdr:col>
      <xdr:colOff>304800</xdr:colOff>
      <xdr:row>104</xdr:row>
      <xdr:rowOff>0</xdr:rowOff>
    </xdr:to>
    <xdr:sp>
      <xdr:nvSpPr>
        <xdr:cNvPr id="51" name="Line 60"/>
        <xdr:cNvSpPr>
          <a:spLocks/>
        </xdr:cNvSpPr>
      </xdr:nvSpPr>
      <xdr:spPr>
        <a:xfrm>
          <a:off x="6934200" y="27251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190500</xdr:colOff>
      <xdr:row>53</xdr:row>
      <xdr:rowOff>0</xdr:rowOff>
    </xdr:from>
    <xdr:to>
      <xdr:col>13</xdr:col>
      <xdr:colOff>304800</xdr:colOff>
      <xdr:row>53</xdr:row>
      <xdr:rowOff>0</xdr:rowOff>
    </xdr:to>
    <xdr:sp>
      <xdr:nvSpPr>
        <xdr:cNvPr id="52" name="Line 61"/>
        <xdr:cNvSpPr>
          <a:spLocks/>
        </xdr:cNvSpPr>
      </xdr:nvSpPr>
      <xdr:spPr>
        <a:xfrm>
          <a:off x="6934200" y="14135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0</xdr:row>
      <xdr:rowOff>0</xdr:rowOff>
    </xdr:from>
    <xdr:to>
      <xdr:col>12</xdr:col>
      <xdr:colOff>276225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6007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628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209550</xdr:colOff>
      <xdr:row>1</xdr:row>
      <xdr:rowOff>228600</xdr:rowOff>
    </xdr:from>
    <xdr:to>
      <xdr:col>12</xdr:col>
      <xdr:colOff>285750</xdr:colOff>
      <xdr:row>1</xdr:row>
      <xdr:rowOff>228600</xdr:rowOff>
    </xdr:to>
    <xdr:sp>
      <xdr:nvSpPr>
        <xdr:cNvPr id="3" name="Line 3"/>
        <xdr:cNvSpPr>
          <a:spLocks/>
        </xdr:cNvSpPr>
      </xdr:nvSpPr>
      <xdr:spPr>
        <a:xfrm>
          <a:off x="5610225" y="504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18</xdr:row>
      <xdr:rowOff>209550</xdr:rowOff>
    </xdr:from>
    <xdr:to>
      <xdr:col>12</xdr:col>
      <xdr:colOff>285750</xdr:colOff>
      <xdr:row>18</xdr:row>
      <xdr:rowOff>209550</xdr:rowOff>
    </xdr:to>
    <xdr:sp>
      <xdr:nvSpPr>
        <xdr:cNvPr id="4" name="Line 4"/>
        <xdr:cNvSpPr>
          <a:spLocks/>
        </xdr:cNvSpPr>
      </xdr:nvSpPr>
      <xdr:spPr>
        <a:xfrm>
          <a:off x="5610225" y="5276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35</xdr:row>
      <xdr:rowOff>209550</xdr:rowOff>
    </xdr:from>
    <xdr:to>
      <xdr:col>12</xdr:col>
      <xdr:colOff>285750</xdr:colOff>
      <xdr:row>35</xdr:row>
      <xdr:rowOff>209550</xdr:rowOff>
    </xdr:to>
    <xdr:sp>
      <xdr:nvSpPr>
        <xdr:cNvPr id="5" name="Line 5"/>
        <xdr:cNvSpPr>
          <a:spLocks/>
        </xdr:cNvSpPr>
      </xdr:nvSpPr>
      <xdr:spPr>
        <a:xfrm>
          <a:off x="5610225" y="10020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52</xdr:row>
      <xdr:rowOff>209550</xdr:rowOff>
    </xdr:from>
    <xdr:to>
      <xdr:col>12</xdr:col>
      <xdr:colOff>285750</xdr:colOff>
      <xdr:row>52</xdr:row>
      <xdr:rowOff>209550</xdr:rowOff>
    </xdr:to>
    <xdr:sp>
      <xdr:nvSpPr>
        <xdr:cNvPr id="6" name="Line 6"/>
        <xdr:cNvSpPr>
          <a:spLocks/>
        </xdr:cNvSpPr>
      </xdr:nvSpPr>
      <xdr:spPr>
        <a:xfrm>
          <a:off x="5610225" y="14773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69</xdr:row>
      <xdr:rowOff>228600</xdr:rowOff>
    </xdr:from>
    <xdr:to>
      <xdr:col>12</xdr:col>
      <xdr:colOff>285750</xdr:colOff>
      <xdr:row>69</xdr:row>
      <xdr:rowOff>228600</xdr:rowOff>
    </xdr:to>
    <xdr:sp>
      <xdr:nvSpPr>
        <xdr:cNvPr id="7" name="Line 7"/>
        <xdr:cNvSpPr>
          <a:spLocks/>
        </xdr:cNvSpPr>
      </xdr:nvSpPr>
      <xdr:spPr>
        <a:xfrm>
          <a:off x="5610225" y="195453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86</xdr:row>
      <xdr:rowOff>219075</xdr:rowOff>
    </xdr:from>
    <xdr:to>
      <xdr:col>12</xdr:col>
      <xdr:colOff>285750</xdr:colOff>
      <xdr:row>86</xdr:row>
      <xdr:rowOff>219075</xdr:rowOff>
    </xdr:to>
    <xdr:sp>
      <xdr:nvSpPr>
        <xdr:cNvPr id="8" name="Line 8"/>
        <xdr:cNvSpPr>
          <a:spLocks/>
        </xdr:cNvSpPr>
      </xdr:nvSpPr>
      <xdr:spPr>
        <a:xfrm>
          <a:off x="5610225" y="24326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102</xdr:row>
      <xdr:rowOff>228600</xdr:rowOff>
    </xdr:from>
    <xdr:to>
      <xdr:col>12</xdr:col>
      <xdr:colOff>285750</xdr:colOff>
      <xdr:row>102</xdr:row>
      <xdr:rowOff>228600</xdr:rowOff>
    </xdr:to>
    <xdr:sp>
      <xdr:nvSpPr>
        <xdr:cNvPr id="9" name="Line 9"/>
        <xdr:cNvSpPr>
          <a:spLocks/>
        </xdr:cNvSpPr>
      </xdr:nvSpPr>
      <xdr:spPr>
        <a:xfrm>
          <a:off x="5610225" y="28841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136</xdr:row>
      <xdr:rowOff>228600</xdr:rowOff>
    </xdr:from>
    <xdr:to>
      <xdr:col>12</xdr:col>
      <xdr:colOff>285750</xdr:colOff>
      <xdr:row>136</xdr:row>
      <xdr:rowOff>228600</xdr:rowOff>
    </xdr:to>
    <xdr:sp>
      <xdr:nvSpPr>
        <xdr:cNvPr id="10" name="Line 10"/>
        <xdr:cNvSpPr>
          <a:spLocks/>
        </xdr:cNvSpPr>
      </xdr:nvSpPr>
      <xdr:spPr>
        <a:xfrm>
          <a:off x="5610225" y="38423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119</xdr:row>
      <xdr:rowOff>228600</xdr:rowOff>
    </xdr:from>
    <xdr:to>
      <xdr:col>12</xdr:col>
      <xdr:colOff>285750</xdr:colOff>
      <xdr:row>119</xdr:row>
      <xdr:rowOff>228600</xdr:rowOff>
    </xdr:to>
    <xdr:sp>
      <xdr:nvSpPr>
        <xdr:cNvPr id="11" name="Line 12"/>
        <xdr:cNvSpPr>
          <a:spLocks/>
        </xdr:cNvSpPr>
      </xdr:nvSpPr>
      <xdr:spPr>
        <a:xfrm>
          <a:off x="5610225" y="33632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153</xdr:row>
      <xdr:rowOff>228600</xdr:rowOff>
    </xdr:from>
    <xdr:to>
      <xdr:col>12</xdr:col>
      <xdr:colOff>285750</xdr:colOff>
      <xdr:row>153</xdr:row>
      <xdr:rowOff>228600</xdr:rowOff>
    </xdr:to>
    <xdr:sp>
      <xdr:nvSpPr>
        <xdr:cNvPr id="12" name="Line 13"/>
        <xdr:cNvSpPr>
          <a:spLocks/>
        </xdr:cNvSpPr>
      </xdr:nvSpPr>
      <xdr:spPr>
        <a:xfrm>
          <a:off x="5610225" y="43214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168</xdr:row>
      <xdr:rowOff>228600</xdr:rowOff>
    </xdr:from>
    <xdr:to>
      <xdr:col>12</xdr:col>
      <xdr:colOff>285750</xdr:colOff>
      <xdr:row>168</xdr:row>
      <xdr:rowOff>228600</xdr:rowOff>
    </xdr:to>
    <xdr:sp>
      <xdr:nvSpPr>
        <xdr:cNvPr id="13" name="Line 14"/>
        <xdr:cNvSpPr>
          <a:spLocks/>
        </xdr:cNvSpPr>
      </xdr:nvSpPr>
      <xdr:spPr>
        <a:xfrm>
          <a:off x="5610225" y="47453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209550</xdr:colOff>
      <xdr:row>183</xdr:row>
      <xdr:rowOff>228600</xdr:rowOff>
    </xdr:from>
    <xdr:to>
      <xdr:col>12</xdr:col>
      <xdr:colOff>285750</xdr:colOff>
      <xdr:row>183</xdr:row>
      <xdr:rowOff>228600</xdr:rowOff>
    </xdr:to>
    <xdr:sp>
      <xdr:nvSpPr>
        <xdr:cNvPr id="14" name="Line 15"/>
        <xdr:cNvSpPr>
          <a:spLocks/>
        </xdr:cNvSpPr>
      </xdr:nvSpPr>
      <xdr:spPr>
        <a:xfrm>
          <a:off x="5610225" y="516921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0</xdr:rowOff>
    </xdr:from>
    <xdr:to>
      <xdr:col>9</xdr:col>
      <xdr:colOff>304800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5676900" y="2762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190500</xdr:colOff>
      <xdr:row>1</xdr:row>
      <xdr:rowOff>0</xdr:rowOff>
    </xdr:from>
    <xdr:to>
      <xdr:col>10</xdr:col>
      <xdr:colOff>304800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0" y="2762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228600</xdr:colOff>
      <xdr:row>1</xdr:row>
      <xdr:rowOff>0</xdr:rowOff>
    </xdr:from>
    <xdr:to>
      <xdr:col>10</xdr:col>
      <xdr:colOff>342900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6324600" y="2762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190500</xdr:colOff>
      <xdr:row>1</xdr:row>
      <xdr:rowOff>0</xdr:rowOff>
    </xdr:from>
    <xdr:to>
      <xdr:col>9</xdr:col>
      <xdr:colOff>304800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5676900" y="2762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228600</xdr:colOff>
      <xdr:row>1</xdr:row>
      <xdr:rowOff>0</xdr:rowOff>
    </xdr:from>
    <xdr:to>
      <xdr:col>9</xdr:col>
      <xdr:colOff>342900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5715000" y="2762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190500</xdr:colOff>
      <xdr:row>3</xdr:row>
      <xdr:rowOff>0</xdr:rowOff>
    </xdr:from>
    <xdr:to>
      <xdr:col>9</xdr:col>
      <xdr:colOff>304800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5676900" y="8286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190500</xdr:colOff>
      <xdr:row>3</xdr:row>
      <xdr:rowOff>0</xdr:rowOff>
    </xdr:from>
    <xdr:to>
      <xdr:col>9</xdr:col>
      <xdr:colOff>304800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5676900" y="8286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9;&#3640;&#3611;&#3612;&#3621;&#3585;&#3634;&#3619;&#3648;&#3619;&#3637;&#3618;&#3609;2_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1"/>
      <sheetName val="ม.2"/>
      <sheetName val="ม.3"/>
      <sheetName val="ม.4"/>
      <sheetName val="ม.5"/>
      <sheetName val="ม.6"/>
      <sheetName val="Sheet1"/>
      <sheetName val="สรุปหมวด"/>
    </sheetNames>
    <sheetDataSet>
      <sheetData sheetId="7">
        <row r="3">
          <cell r="F3">
            <v>0</v>
          </cell>
          <cell r="G3">
            <v>1</v>
          </cell>
          <cell r="H3">
            <v>1.5</v>
          </cell>
          <cell r="I3">
            <v>2</v>
          </cell>
          <cell r="J3">
            <v>2.5</v>
          </cell>
          <cell r="K3">
            <v>3</v>
          </cell>
          <cell r="L3">
            <v>3.5</v>
          </cell>
          <cell r="M3">
            <v>4</v>
          </cell>
          <cell r="Q3" t="str">
            <v>ร</v>
          </cell>
          <cell r="R3" t="str">
            <v>มส</v>
          </cell>
        </row>
        <row r="20">
          <cell r="F20">
            <v>4.792332268370607</v>
          </cell>
          <cell r="G20">
            <v>10.830670926517572</v>
          </cell>
          <cell r="H20">
            <v>10.287539936102236</v>
          </cell>
          <cell r="I20">
            <v>13.89776357827476</v>
          </cell>
          <cell r="J20">
            <v>16.293929712460063</v>
          </cell>
          <cell r="K20">
            <v>16.038338658146966</v>
          </cell>
          <cell r="L20">
            <v>12.20447284345048</v>
          </cell>
          <cell r="M20">
            <v>14.345047923322683</v>
          </cell>
          <cell r="Q20">
            <v>0.1597444089456869</v>
          </cell>
          <cell r="R20">
            <v>1.1501597444089458</v>
          </cell>
        </row>
        <row r="60">
          <cell r="F60">
            <v>2.2872140982377203</v>
          </cell>
          <cell r="G60">
            <v>2.4746906636670416</v>
          </cell>
          <cell r="H60">
            <v>3.224596925384327</v>
          </cell>
          <cell r="I60">
            <v>5.905511811023622</v>
          </cell>
          <cell r="J60">
            <v>7.274090738657668</v>
          </cell>
          <cell r="K60">
            <v>12.223472065991752</v>
          </cell>
          <cell r="L60">
            <v>13.910761154855644</v>
          </cell>
          <cell r="M60">
            <v>51.76227971503562</v>
          </cell>
          <cell r="Q60">
            <v>0.6374203224596925</v>
          </cell>
          <cell r="R60">
            <v>0.29996250468691416</v>
          </cell>
        </row>
        <row r="78">
          <cell r="F78">
            <v>6.3006632277081795</v>
          </cell>
          <cell r="G78">
            <v>12.748710390567428</v>
          </cell>
          <cell r="H78">
            <v>10.4274134119381</v>
          </cell>
          <cell r="I78">
            <v>14.959469417833455</v>
          </cell>
          <cell r="J78">
            <v>16.138540899042006</v>
          </cell>
          <cell r="K78">
            <v>18.054532056005897</v>
          </cell>
          <cell r="L78">
            <v>11.274871039056743</v>
          </cell>
          <cell r="M78">
            <v>9.100957995578481</v>
          </cell>
          <cell r="Q78">
            <v>0.5158437730287398</v>
          </cell>
          <cell r="R78">
            <v>0.47899778924097275</v>
          </cell>
        </row>
        <row r="110">
          <cell r="F110">
            <v>1.5206536541080344</v>
          </cell>
          <cell r="G110">
            <v>3.5179300953245574</v>
          </cell>
          <cell r="H110">
            <v>2.610077167498865</v>
          </cell>
          <cell r="I110">
            <v>6.78620063549705</v>
          </cell>
          <cell r="J110">
            <v>10.485701316386745</v>
          </cell>
          <cell r="K110">
            <v>16.63640490240581</v>
          </cell>
          <cell r="L110">
            <v>16.954153427144803</v>
          </cell>
          <cell r="M110">
            <v>40.98955969133</v>
          </cell>
          <cell r="Q110">
            <v>0.18157058556513844</v>
          </cell>
          <cell r="R110">
            <v>0.3177485247389923</v>
          </cell>
        </row>
        <row r="132">
          <cell r="F132">
            <v>5.58252427184466</v>
          </cell>
          <cell r="G132">
            <v>6.202804746494067</v>
          </cell>
          <cell r="H132">
            <v>7.254584681769148</v>
          </cell>
          <cell r="I132">
            <v>13.025889967637541</v>
          </cell>
          <cell r="J132">
            <v>16.666666666666668</v>
          </cell>
          <cell r="K132">
            <v>17.15210355987055</v>
          </cell>
          <cell r="L132">
            <v>13.484358144552319</v>
          </cell>
          <cell r="M132">
            <v>19.228694714131606</v>
          </cell>
          <cell r="Q132">
            <v>0.45846817691477887</v>
          </cell>
          <cell r="R132">
            <v>0.9439050701186623</v>
          </cell>
        </row>
        <row r="156">
          <cell r="F156">
            <v>4.492362982929021</v>
          </cell>
          <cell r="G156">
            <v>2.875112309074573</v>
          </cell>
          <cell r="H156">
            <v>3.8634321653189576</v>
          </cell>
          <cell r="I156">
            <v>6.289308176100629</v>
          </cell>
          <cell r="J156">
            <v>5.840071877807727</v>
          </cell>
          <cell r="K156">
            <v>13.387241689128482</v>
          </cell>
          <cell r="L156">
            <v>12.93800539083558</v>
          </cell>
          <cell r="M156">
            <v>49.91015274034142</v>
          </cell>
          <cell r="Q156">
            <v>0.1347708894878706</v>
          </cell>
          <cell r="R156">
            <v>0.2695417789757412</v>
          </cell>
        </row>
        <row r="179">
          <cell r="F179">
            <v>6.467870642587148</v>
          </cell>
          <cell r="G179">
            <v>9.470810583788325</v>
          </cell>
          <cell r="H179">
            <v>8.210835783284335</v>
          </cell>
          <cell r="I179">
            <v>12.221755564888703</v>
          </cell>
          <cell r="J179">
            <v>13.124737505249895</v>
          </cell>
          <cell r="K179">
            <v>17.303653926921463</v>
          </cell>
          <cell r="L179">
            <v>13.334733305333893</v>
          </cell>
          <cell r="M179">
            <v>18.92062158756825</v>
          </cell>
          <cell r="Q179">
            <v>0.3989920201595968</v>
          </cell>
          <cell r="R179">
            <v>0.5459890802183957</v>
          </cell>
        </row>
        <row r="202">
          <cell r="F202">
            <v>5.463386727688787</v>
          </cell>
          <cell r="G202">
            <v>11.47025171624714</v>
          </cell>
          <cell r="H202">
            <v>9.439359267734554</v>
          </cell>
          <cell r="I202">
            <v>14.2162471395881</v>
          </cell>
          <cell r="J202">
            <v>14.845537757437071</v>
          </cell>
          <cell r="K202">
            <v>13.329519450800916</v>
          </cell>
          <cell r="L202">
            <v>11.18421052631579</v>
          </cell>
          <cell r="M202">
            <v>18.93592677345538</v>
          </cell>
          <cell r="Q202">
            <v>0.6006864988558352</v>
          </cell>
          <cell r="R202">
            <v>0.5148741418764302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workbookViewId="0" topLeftCell="A1">
      <selection activeCell="D69" sqref="D69"/>
    </sheetView>
  </sheetViews>
  <sheetFormatPr defaultColWidth="9.140625" defaultRowHeight="21.75"/>
  <cols>
    <col min="1" max="1" width="7.421875" style="0" customWidth="1"/>
    <col min="2" max="2" width="21.421875" style="0" customWidth="1"/>
    <col min="3" max="3" width="8.421875" style="7" customWidth="1"/>
    <col min="4" max="10" width="4.421875" style="6" customWidth="1"/>
    <col min="11" max="11" width="5.00390625" style="6" customWidth="1"/>
    <col min="12" max="12" width="8.28125" style="6" customWidth="1"/>
    <col min="13" max="13" width="5.140625" style="6" customWidth="1"/>
    <col min="14" max="14" width="7.57421875" style="6" customWidth="1"/>
    <col min="15" max="16" width="4.57421875" style="6" customWidth="1"/>
  </cols>
  <sheetData>
    <row r="1" spans="1:16" ht="26.25">
      <c r="A1" s="81" t="s">
        <v>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3.25">
      <c r="A2" s="82" t="s">
        <v>429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26.25" customHeight="1">
      <c r="A3" s="84" t="s">
        <v>0</v>
      </c>
      <c r="B3" s="84" t="s">
        <v>1</v>
      </c>
      <c r="C3" s="85" t="s">
        <v>3</v>
      </c>
      <c r="D3" s="78" t="s">
        <v>4</v>
      </c>
      <c r="E3" s="79"/>
      <c r="F3" s="79"/>
      <c r="G3" s="79"/>
      <c r="H3" s="79"/>
      <c r="I3" s="79"/>
      <c r="J3" s="79"/>
      <c r="K3" s="80"/>
      <c r="L3" s="87" t="s">
        <v>5</v>
      </c>
      <c r="M3" s="83" t="s">
        <v>6</v>
      </c>
      <c r="N3" s="83" t="s">
        <v>7</v>
      </c>
      <c r="O3" s="87" t="s">
        <v>8</v>
      </c>
      <c r="P3" s="87"/>
    </row>
    <row r="4" spans="1:16" ht="26.25" customHeight="1">
      <c r="A4" s="84"/>
      <c r="B4" s="84"/>
      <c r="C4" s="85"/>
      <c r="D4" s="2">
        <v>0</v>
      </c>
      <c r="E4" s="2">
        <v>1</v>
      </c>
      <c r="F4" s="2">
        <v>1.5</v>
      </c>
      <c r="G4" s="2">
        <v>2</v>
      </c>
      <c r="H4" s="2">
        <v>2.5</v>
      </c>
      <c r="I4" s="2">
        <v>3</v>
      </c>
      <c r="J4" s="2">
        <v>3.5</v>
      </c>
      <c r="K4" s="2">
        <v>4</v>
      </c>
      <c r="L4" s="87"/>
      <c r="M4" s="83"/>
      <c r="N4" s="83"/>
      <c r="O4" s="2" t="s">
        <v>9</v>
      </c>
      <c r="P4" s="2" t="s">
        <v>10</v>
      </c>
    </row>
    <row r="5" spans="1:16" ht="21.75">
      <c r="A5" s="3" t="s">
        <v>51</v>
      </c>
      <c r="B5" s="3" t="s">
        <v>19</v>
      </c>
      <c r="C5" s="4">
        <f>SUM(D5:K5,O5:P5)</f>
        <v>41</v>
      </c>
      <c r="D5" s="2">
        <v>3</v>
      </c>
      <c r="E5" s="2">
        <v>7</v>
      </c>
      <c r="F5" s="2">
        <v>8</v>
      </c>
      <c r="G5" s="2">
        <v>4</v>
      </c>
      <c r="H5" s="2">
        <v>4</v>
      </c>
      <c r="I5" s="2">
        <v>6</v>
      </c>
      <c r="J5" s="2">
        <v>6</v>
      </c>
      <c r="K5" s="2">
        <v>3</v>
      </c>
      <c r="L5" s="2">
        <f>SUM(D5:K5)</f>
        <v>41</v>
      </c>
      <c r="M5" s="5">
        <f>(1*E5+1.5*F5+2*G5+2.5*H5+3*I5+3.5*J5+4*K5)/L5</f>
        <v>2.1463414634146343</v>
      </c>
      <c r="N5" s="5">
        <f>SQRT((D5*0^2+E5*1^2+F5*1.5^2+G5*2^2+H5*2.5^2+I5*3^2+J5*3.5^2+K5*4^2)/L5-M5^2)</f>
        <v>1.1328999182920576</v>
      </c>
      <c r="O5" s="2">
        <v>0</v>
      </c>
      <c r="P5" s="2">
        <v>0</v>
      </c>
    </row>
    <row r="6" spans="1:16" ht="21.75">
      <c r="A6" s="3" t="s">
        <v>401</v>
      </c>
      <c r="B6" t="s">
        <v>402</v>
      </c>
      <c r="C6" s="4">
        <f aca="true" t="shared" si="0" ref="C6:C31">SUM(D6:K6,O6:P6)</f>
        <v>39</v>
      </c>
      <c r="D6" s="2">
        <v>2</v>
      </c>
      <c r="E6" s="2">
        <v>1</v>
      </c>
      <c r="F6" s="2">
        <v>3</v>
      </c>
      <c r="G6" s="2">
        <v>3</v>
      </c>
      <c r="H6" s="2">
        <v>12</v>
      </c>
      <c r="I6" s="2">
        <v>15</v>
      </c>
      <c r="J6" s="2">
        <v>3</v>
      </c>
      <c r="K6" s="2">
        <v>0</v>
      </c>
      <c r="L6" s="2">
        <f aca="true" t="shared" si="1" ref="L6:L31">SUM(D6:K6)</f>
        <v>39</v>
      </c>
      <c r="M6" s="5">
        <f aca="true" t="shared" si="2" ref="M6:M30">(1*E6+1.5*F6+2*G6+2.5*H6+3*I6+3.5*J6+4*K6)/L6</f>
        <v>2.4871794871794872</v>
      </c>
      <c r="N6" s="5">
        <f aca="true" t="shared" si="3" ref="N6:N30">SQRT((D6*0^2+E6*1^2+F6*1.5^2+G6*2^2+H6*2.5^2+I6*3^2+J6*3.5^2+K6*4^2)/L6-M6^2)</f>
        <v>0.8045318712685755</v>
      </c>
      <c r="O6" s="2">
        <v>0</v>
      </c>
      <c r="P6" s="2">
        <v>0</v>
      </c>
    </row>
    <row r="7" spans="1:16" ht="21.75">
      <c r="A7" s="3" t="s">
        <v>50</v>
      </c>
      <c r="B7" s="3" t="s">
        <v>18</v>
      </c>
      <c r="C7" s="4">
        <f t="shared" si="0"/>
        <v>356</v>
      </c>
      <c r="D7" s="2">
        <v>77</v>
      </c>
      <c r="E7" s="2">
        <v>37</v>
      </c>
      <c r="F7" s="2">
        <v>20</v>
      </c>
      <c r="G7" s="2">
        <v>55</v>
      </c>
      <c r="H7" s="2">
        <v>32</v>
      </c>
      <c r="I7" s="2">
        <v>74</v>
      </c>
      <c r="J7" s="2">
        <v>36</v>
      </c>
      <c r="K7" s="2">
        <v>25</v>
      </c>
      <c r="L7" s="2">
        <f t="shared" si="1"/>
        <v>356</v>
      </c>
      <c r="M7" s="5">
        <f t="shared" si="2"/>
        <v>1.9803370786516854</v>
      </c>
      <c r="N7" s="5">
        <f t="shared" si="3"/>
        <v>1.312068398325179</v>
      </c>
      <c r="O7" s="2">
        <v>0</v>
      </c>
      <c r="P7" s="2">
        <v>0</v>
      </c>
    </row>
    <row r="8" spans="1:16" ht="21.75">
      <c r="A8" s="3" t="s">
        <v>52</v>
      </c>
      <c r="B8" s="3" t="s">
        <v>20</v>
      </c>
      <c r="C8" s="4">
        <f t="shared" si="0"/>
        <v>356</v>
      </c>
      <c r="D8" s="2">
        <v>78</v>
      </c>
      <c r="E8" s="2">
        <v>32</v>
      </c>
      <c r="F8" s="2">
        <v>19</v>
      </c>
      <c r="G8" s="2">
        <v>44</v>
      </c>
      <c r="H8" s="2">
        <v>39</v>
      </c>
      <c r="I8" s="2">
        <v>40</v>
      </c>
      <c r="J8" s="2">
        <v>40</v>
      </c>
      <c r="K8" s="2">
        <v>64</v>
      </c>
      <c r="L8" s="2">
        <f t="shared" si="1"/>
        <v>356</v>
      </c>
      <c r="M8" s="5">
        <f t="shared" si="2"/>
        <v>2.140449438202247</v>
      </c>
      <c r="N8" s="5">
        <f t="shared" si="3"/>
        <v>1.4392936080383787</v>
      </c>
      <c r="O8" s="2">
        <v>0</v>
      </c>
      <c r="P8" s="2">
        <v>0</v>
      </c>
    </row>
    <row r="9" spans="1:16" ht="21.75">
      <c r="A9" s="3" t="s">
        <v>53</v>
      </c>
      <c r="B9" s="3" t="s">
        <v>21</v>
      </c>
      <c r="C9" s="4">
        <f t="shared" si="0"/>
        <v>122</v>
      </c>
      <c r="D9" s="2">
        <v>2</v>
      </c>
      <c r="E9" s="2">
        <v>3</v>
      </c>
      <c r="F9" s="2">
        <v>9</v>
      </c>
      <c r="G9" s="2">
        <v>33</v>
      </c>
      <c r="H9" s="2">
        <v>38</v>
      </c>
      <c r="I9" s="2">
        <v>21</v>
      </c>
      <c r="J9" s="2">
        <v>8</v>
      </c>
      <c r="K9" s="2">
        <v>8</v>
      </c>
      <c r="L9" s="2">
        <f t="shared" si="1"/>
        <v>122</v>
      </c>
      <c r="M9" s="5">
        <f t="shared" si="2"/>
        <v>2.4631147540983607</v>
      </c>
      <c r="N9" s="5">
        <f t="shared" si="3"/>
        <v>0.7442898276123581</v>
      </c>
      <c r="O9" s="2">
        <v>0</v>
      </c>
      <c r="P9" s="2">
        <v>0</v>
      </c>
    </row>
    <row r="10" spans="1:16" ht="21.75">
      <c r="A10" s="3" t="s">
        <v>54</v>
      </c>
      <c r="B10" s="3" t="s">
        <v>22</v>
      </c>
      <c r="C10" s="4">
        <f t="shared" si="0"/>
        <v>76</v>
      </c>
      <c r="D10" s="2">
        <v>10</v>
      </c>
      <c r="E10" s="2">
        <v>14</v>
      </c>
      <c r="F10" s="2">
        <v>18</v>
      </c>
      <c r="G10" s="2">
        <v>24</v>
      </c>
      <c r="H10" s="2">
        <v>6</v>
      </c>
      <c r="I10" s="2">
        <v>3</v>
      </c>
      <c r="J10" s="2">
        <v>0</v>
      </c>
      <c r="K10" s="2">
        <v>0</v>
      </c>
      <c r="L10" s="2">
        <f t="shared" si="1"/>
        <v>75</v>
      </c>
      <c r="M10" s="5">
        <f t="shared" si="2"/>
        <v>1.5066666666666666</v>
      </c>
      <c r="N10" s="5">
        <f t="shared" si="3"/>
        <v>0.7724132457578795</v>
      </c>
      <c r="O10" s="2">
        <v>0</v>
      </c>
      <c r="P10" s="2">
        <v>1</v>
      </c>
    </row>
    <row r="11" spans="1:16" ht="21.75">
      <c r="A11" s="3" t="s">
        <v>55</v>
      </c>
      <c r="B11" s="3" t="s">
        <v>23</v>
      </c>
      <c r="C11" s="4">
        <f t="shared" si="0"/>
        <v>356</v>
      </c>
      <c r="D11" s="2">
        <v>40</v>
      </c>
      <c r="E11" s="2">
        <v>36</v>
      </c>
      <c r="F11" s="2">
        <v>45</v>
      </c>
      <c r="G11" s="2">
        <v>36</v>
      </c>
      <c r="H11" s="2">
        <v>61</v>
      </c>
      <c r="I11" s="2">
        <v>58</v>
      </c>
      <c r="J11" s="2">
        <v>40</v>
      </c>
      <c r="K11" s="2">
        <v>40</v>
      </c>
      <c r="L11" s="2">
        <f t="shared" si="1"/>
        <v>356</v>
      </c>
      <c r="M11" s="5">
        <f t="shared" si="2"/>
        <v>2.252808988764045</v>
      </c>
      <c r="N11" s="5">
        <f t="shared" si="3"/>
        <v>1.194259667964193</v>
      </c>
      <c r="O11" s="2">
        <v>0</v>
      </c>
      <c r="P11" s="2">
        <v>0</v>
      </c>
    </row>
    <row r="12" spans="1:16" ht="21.75">
      <c r="A12" s="3" t="s">
        <v>56</v>
      </c>
      <c r="B12" s="3" t="s">
        <v>24</v>
      </c>
      <c r="C12" s="4">
        <f t="shared" si="0"/>
        <v>351</v>
      </c>
      <c r="D12" s="2">
        <v>16</v>
      </c>
      <c r="E12" s="2">
        <v>42</v>
      </c>
      <c r="F12" s="2">
        <v>38</v>
      </c>
      <c r="G12" s="2">
        <v>38</v>
      </c>
      <c r="H12" s="2">
        <v>50</v>
      </c>
      <c r="I12" s="2">
        <v>57</v>
      </c>
      <c r="J12" s="2">
        <v>50</v>
      </c>
      <c r="K12" s="2">
        <v>60</v>
      </c>
      <c r="L12" s="2">
        <f t="shared" si="1"/>
        <v>351</v>
      </c>
      <c r="M12" s="5">
        <f t="shared" si="2"/>
        <v>2.5242165242165244</v>
      </c>
      <c r="N12" s="5">
        <f t="shared" si="3"/>
        <v>1.1209531957567975</v>
      </c>
      <c r="O12" s="2">
        <v>0</v>
      </c>
      <c r="P12" s="2">
        <v>0</v>
      </c>
    </row>
    <row r="13" spans="1:16" ht="21.75">
      <c r="A13" s="3" t="s">
        <v>131</v>
      </c>
      <c r="B13" s="23" t="s">
        <v>37</v>
      </c>
      <c r="C13" s="4">
        <f t="shared" si="0"/>
        <v>161</v>
      </c>
      <c r="D13" s="2">
        <v>2</v>
      </c>
      <c r="E13" s="2">
        <v>2</v>
      </c>
      <c r="F13" s="2">
        <v>2</v>
      </c>
      <c r="G13" s="2">
        <v>14</v>
      </c>
      <c r="H13" s="2">
        <v>10</v>
      </c>
      <c r="I13" s="2">
        <v>36</v>
      </c>
      <c r="J13" s="2">
        <v>32</v>
      </c>
      <c r="K13" s="2">
        <v>63</v>
      </c>
      <c r="L13" s="2">
        <f t="shared" si="1"/>
        <v>161</v>
      </c>
      <c r="M13" s="5">
        <f t="shared" si="2"/>
        <v>3.2919254658385095</v>
      </c>
      <c r="N13" s="5">
        <f t="shared" si="3"/>
        <v>0.8047973515446926</v>
      </c>
      <c r="O13" s="2">
        <v>0</v>
      </c>
      <c r="P13" s="2">
        <v>0</v>
      </c>
    </row>
    <row r="14" spans="1:16" ht="21.75">
      <c r="A14" s="3" t="s">
        <v>403</v>
      </c>
      <c r="B14" s="59" t="s">
        <v>404</v>
      </c>
      <c r="C14" s="4">
        <f t="shared" si="0"/>
        <v>77</v>
      </c>
      <c r="D14" s="2">
        <v>0</v>
      </c>
      <c r="E14" s="2">
        <v>16</v>
      </c>
      <c r="F14" s="2">
        <v>1</v>
      </c>
      <c r="G14" s="2">
        <v>3</v>
      </c>
      <c r="H14" s="2">
        <v>4</v>
      </c>
      <c r="I14" s="2">
        <v>15</v>
      </c>
      <c r="J14" s="2">
        <v>12</v>
      </c>
      <c r="K14" s="2">
        <v>26</v>
      </c>
      <c r="L14" s="2">
        <f t="shared" si="1"/>
        <v>77</v>
      </c>
      <c r="M14" s="5">
        <f t="shared" si="2"/>
        <v>2.9155844155844157</v>
      </c>
      <c r="N14" s="5">
        <f t="shared" si="3"/>
        <v>1.1321815437767973</v>
      </c>
      <c r="O14" s="2">
        <v>0</v>
      </c>
      <c r="P14" s="2">
        <v>0</v>
      </c>
    </row>
    <row r="15" spans="1:16" ht="21.75">
      <c r="A15" s="3" t="s">
        <v>57</v>
      </c>
      <c r="B15" s="3" t="s">
        <v>25</v>
      </c>
      <c r="C15" s="4">
        <f t="shared" si="0"/>
        <v>356</v>
      </c>
      <c r="D15" s="2">
        <v>54</v>
      </c>
      <c r="E15" s="2">
        <v>22</v>
      </c>
      <c r="F15" s="2">
        <v>41</v>
      </c>
      <c r="G15" s="2">
        <v>56</v>
      </c>
      <c r="H15" s="2">
        <v>64</v>
      </c>
      <c r="I15" s="2">
        <v>55</v>
      </c>
      <c r="J15" s="2">
        <v>39</v>
      </c>
      <c r="K15" s="2">
        <v>25</v>
      </c>
      <c r="L15" s="2">
        <f t="shared" si="1"/>
        <v>356</v>
      </c>
      <c r="M15" s="5">
        <f t="shared" si="2"/>
        <v>2.1264044943820224</v>
      </c>
      <c r="N15" s="5">
        <f t="shared" si="3"/>
        <v>1.18666726893886</v>
      </c>
      <c r="O15" s="2">
        <v>0</v>
      </c>
      <c r="P15" s="2">
        <v>0</v>
      </c>
    </row>
    <row r="16" spans="1:16" ht="21.75">
      <c r="A16" s="3" t="s">
        <v>58</v>
      </c>
      <c r="B16" s="3" t="s">
        <v>26</v>
      </c>
      <c r="C16" s="4">
        <f t="shared" si="0"/>
        <v>356</v>
      </c>
      <c r="D16" s="2">
        <v>66</v>
      </c>
      <c r="E16" s="2">
        <v>35</v>
      </c>
      <c r="F16" s="2">
        <v>49</v>
      </c>
      <c r="G16" s="2">
        <v>73</v>
      </c>
      <c r="H16" s="2">
        <v>62</v>
      </c>
      <c r="I16" s="2">
        <v>45</v>
      </c>
      <c r="J16" s="2">
        <v>21</v>
      </c>
      <c r="K16" s="2">
        <v>5</v>
      </c>
      <c r="L16" s="2">
        <f t="shared" si="1"/>
        <v>356</v>
      </c>
      <c r="M16" s="5">
        <f t="shared" si="2"/>
        <v>1.7921348314606742</v>
      </c>
      <c r="N16" s="5">
        <f t="shared" si="3"/>
        <v>1.0908428572089786</v>
      </c>
      <c r="O16" s="2">
        <v>0</v>
      </c>
      <c r="P16" s="2">
        <v>0</v>
      </c>
    </row>
    <row r="17" spans="1:16" ht="21.75">
      <c r="A17" s="3" t="s">
        <v>59</v>
      </c>
      <c r="B17" s="3" t="s">
        <v>27</v>
      </c>
      <c r="C17" s="4">
        <f t="shared" si="0"/>
        <v>356</v>
      </c>
      <c r="D17" s="2">
        <v>42</v>
      </c>
      <c r="E17" s="2">
        <v>28</v>
      </c>
      <c r="F17" s="2">
        <v>25</v>
      </c>
      <c r="G17" s="2">
        <v>107</v>
      </c>
      <c r="H17" s="2">
        <v>60</v>
      </c>
      <c r="I17" s="2">
        <v>65</v>
      </c>
      <c r="J17" s="2">
        <v>21</v>
      </c>
      <c r="K17" s="2">
        <v>8</v>
      </c>
      <c r="L17" s="2">
        <f t="shared" si="1"/>
        <v>356</v>
      </c>
      <c r="M17" s="5">
        <f>(1*E17+1.5*F17+2*G17+2.5*H17+3*I17+3.5*J17+4*K17)/L17</f>
        <v>2.050561797752809</v>
      </c>
      <c r="N17" s="5">
        <f>SQRT((D17*0^2+E17*1^2+F17*1.5^2+G17*2^2+H17*2.5^2+I17*3^2+J17*3.5^2+K17*4^2)/L17-M17^2)</f>
        <v>1.006425825786606</v>
      </c>
      <c r="O17" s="2">
        <v>0</v>
      </c>
      <c r="P17" s="2">
        <v>0</v>
      </c>
    </row>
    <row r="18" spans="1:16" ht="21.75">
      <c r="A18" s="3" t="s">
        <v>60</v>
      </c>
      <c r="B18" s="3" t="s">
        <v>28</v>
      </c>
      <c r="C18" s="4">
        <f t="shared" si="0"/>
        <v>356</v>
      </c>
      <c r="D18" s="2">
        <v>14</v>
      </c>
      <c r="E18" s="2">
        <v>1</v>
      </c>
      <c r="F18" s="2">
        <v>1</v>
      </c>
      <c r="G18" s="2">
        <v>3</v>
      </c>
      <c r="H18" s="2">
        <v>8</v>
      </c>
      <c r="I18" s="2">
        <v>13</v>
      </c>
      <c r="J18" s="2">
        <v>72</v>
      </c>
      <c r="K18" s="2">
        <v>244</v>
      </c>
      <c r="L18" s="2">
        <f t="shared" si="1"/>
        <v>356</v>
      </c>
      <c r="M18" s="5">
        <f>(1*E18+1.5*F18+2*G18+2.5*H18+3*I18+3.5*J18+4*K18)/L18</f>
        <v>3.639044943820225</v>
      </c>
      <c r="N18" s="5">
        <f>SQRT((D18*0^2+E18*1^2+F18*1.5^2+G18*2^2+H18*2.5^2+I18*3^2+J18*3.5^2+K18*4^2)/L18-M18^2)</f>
        <v>0.8444585980512901</v>
      </c>
      <c r="O18" s="2">
        <v>0</v>
      </c>
      <c r="P18" s="2">
        <v>0</v>
      </c>
    </row>
    <row r="19" spans="1:16" ht="21.75">
      <c r="A19" s="3" t="s">
        <v>61</v>
      </c>
      <c r="B19" s="3" t="s">
        <v>29</v>
      </c>
      <c r="C19" s="4">
        <f t="shared" si="0"/>
        <v>356</v>
      </c>
      <c r="D19" s="2">
        <v>48</v>
      </c>
      <c r="E19" s="2">
        <v>13</v>
      </c>
      <c r="F19" s="2">
        <v>22</v>
      </c>
      <c r="G19" s="2">
        <v>58</v>
      </c>
      <c r="H19" s="2">
        <v>42</v>
      </c>
      <c r="I19" s="2">
        <v>66</v>
      </c>
      <c r="J19" s="2">
        <v>47</v>
      </c>
      <c r="K19" s="2">
        <v>60</v>
      </c>
      <c r="L19" s="2">
        <f t="shared" si="1"/>
        <v>356</v>
      </c>
      <c r="M19" s="5">
        <f t="shared" si="2"/>
        <v>2.442415730337079</v>
      </c>
      <c r="N19" s="5">
        <f t="shared" si="3"/>
        <v>1.2576390428098783</v>
      </c>
      <c r="O19" s="2">
        <v>0</v>
      </c>
      <c r="P19" s="2">
        <v>0</v>
      </c>
    </row>
    <row r="20" spans="1:16" ht="21.75">
      <c r="A20" s="3" t="s">
        <v>416</v>
      </c>
      <c r="B20" s="3" t="s">
        <v>439</v>
      </c>
      <c r="C20" s="4">
        <f t="shared" si="0"/>
        <v>8</v>
      </c>
      <c r="D20" s="2">
        <v>0</v>
      </c>
      <c r="E20" s="2">
        <v>5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2</v>
      </c>
      <c r="L20" s="2">
        <f t="shared" si="1"/>
        <v>8</v>
      </c>
      <c r="M20" s="5">
        <f t="shared" si="2"/>
        <v>2.0625</v>
      </c>
      <c r="N20" s="5">
        <f t="shared" si="3"/>
        <v>1.3792547806696194</v>
      </c>
      <c r="O20" s="2">
        <v>0</v>
      </c>
      <c r="P20" s="2">
        <v>0</v>
      </c>
    </row>
    <row r="21" spans="1:16" ht="21.75">
      <c r="A21" s="3" t="s">
        <v>417</v>
      </c>
      <c r="B21" s="3" t="s">
        <v>440</v>
      </c>
      <c r="C21" s="4">
        <f t="shared" si="0"/>
        <v>16</v>
      </c>
      <c r="D21" s="2">
        <v>7</v>
      </c>
      <c r="E21" s="2">
        <v>0</v>
      </c>
      <c r="F21" s="2">
        <v>0</v>
      </c>
      <c r="G21" s="2">
        <v>4</v>
      </c>
      <c r="H21" s="2">
        <v>0</v>
      </c>
      <c r="I21" s="2">
        <v>3</v>
      </c>
      <c r="J21" s="2">
        <v>0</v>
      </c>
      <c r="K21" s="2">
        <v>2</v>
      </c>
      <c r="L21" s="2">
        <f t="shared" si="1"/>
        <v>16</v>
      </c>
      <c r="M21" s="5">
        <f t="shared" si="2"/>
        <v>1.5625</v>
      </c>
      <c r="N21" s="5">
        <f t="shared" si="3"/>
        <v>1.4986973510352248</v>
      </c>
      <c r="O21" s="2">
        <v>0</v>
      </c>
      <c r="P21" s="2">
        <v>0</v>
      </c>
    </row>
    <row r="22" spans="1:16" ht="21.75">
      <c r="A22" s="3" t="s">
        <v>62</v>
      </c>
      <c r="B22" s="3" t="s">
        <v>30</v>
      </c>
      <c r="C22" s="4">
        <f t="shared" si="0"/>
        <v>356</v>
      </c>
      <c r="D22" s="2">
        <v>33</v>
      </c>
      <c r="E22" s="2">
        <v>15</v>
      </c>
      <c r="F22" s="2">
        <v>11</v>
      </c>
      <c r="G22" s="2">
        <v>8</v>
      </c>
      <c r="H22" s="2">
        <v>19</v>
      </c>
      <c r="I22" s="2">
        <v>34</v>
      </c>
      <c r="J22" s="2">
        <v>54</v>
      </c>
      <c r="K22" s="2">
        <v>182</v>
      </c>
      <c r="L22" s="2">
        <f t="shared" si="1"/>
        <v>356</v>
      </c>
      <c r="M22" s="5">
        <f t="shared" si="2"/>
        <v>3.1292134831460676</v>
      </c>
      <c r="N22" s="5">
        <f t="shared" si="3"/>
        <v>1.2808619154927576</v>
      </c>
      <c r="O22" s="2">
        <v>0</v>
      </c>
      <c r="P22" s="2">
        <v>0</v>
      </c>
    </row>
    <row r="23" spans="1:16" ht="21.75">
      <c r="A23" s="3" t="s">
        <v>111</v>
      </c>
      <c r="B23" s="59" t="s">
        <v>31</v>
      </c>
      <c r="C23" s="4">
        <f t="shared" si="0"/>
        <v>18</v>
      </c>
      <c r="D23" s="2">
        <v>0</v>
      </c>
      <c r="E23" s="2">
        <v>0</v>
      </c>
      <c r="F23" s="2">
        <v>0</v>
      </c>
      <c r="G23" s="2">
        <v>2</v>
      </c>
      <c r="H23" s="2">
        <v>0</v>
      </c>
      <c r="I23" s="2">
        <v>13</v>
      </c>
      <c r="J23" s="2">
        <v>0</v>
      </c>
      <c r="K23" s="2">
        <v>3</v>
      </c>
      <c r="L23" s="2">
        <f t="shared" si="1"/>
        <v>18</v>
      </c>
      <c r="M23" s="5">
        <f t="shared" si="2"/>
        <v>3.0555555555555554</v>
      </c>
      <c r="N23" s="5">
        <f t="shared" si="3"/>
        <v>0.5241100628920337</v>
      </c>
      <c r="O23" s="2">
        <v>0</v>
      </c>
      <c r="P23" s="2">
        <v>0</v>
      </c>
    </row>
    <row r="24" spans="1:16" ht="21.75">
      <c r="A24" s="3" t="s">
        <v>143</v>
      </c>
      <c r="B24" s="3" t="s">
        <v>144</v>
      </c>
      <c r="C24" s="4">
        <f t="shared" si="0"/>
        <v>22</v>
      </c>
      <c r="D24" s="2">
        <v>3</v>
      </c>
      <c r="E24" s="2">
        <v>0</v>
      </c>
      <c r="F24" s="2">
        <v>0</v>
      </c>
      <c r="G24" s="2">
        <v>0</v>
      </c>
      <c r="H24" s="2">
        <v>1</v>
      </c>
      <c r="I24" s="2">
        <v>3</v>
      </c>
      <c r="J24" s="2">
        <v>2</v>
      </c>
      <c r="K24" s="2">
        <v>13</v>
      </c>
      <c r="L24" s="2">
        <f t="shared" si="1"/>
        <v>22</v>
      </c>
      <c r="M24" s="5">
        <f t="shared" si="2"/>
        <v>3.2045454545454546</v>
      </c>
      <c r="N24" s="5">
        <f t="shared" si="3"/>
        <v>1.345523646874153</v>
      </c>
      <c r="O24" s="2">
        <v>0</v>
      </c>
      <c r="P24" s="2">
        <v>0</v>
      </c>
    </row>
    <row r="25" spans="1:16" ht="21.75">
      <c r="A25" s="3" t="s">
        <v>145</v>
      </c>
      <c r="B25" s="3" t="s">
        <v>441</v>
      </c>
      <c r="C25" s="4">
        <f t="shared" si="0"/>
        <v>22</v>
      </c>
      <c r="D25" s="2">
        <v>8</v>
      </c>
      <c r="E25" s="2">
        <v>0</v>
      </c>
      <c r="F25" s="2">
        <v>3</v>
      </c>
      <c r="G25" s="2">
        <v>2</v>
      </c>
      <c r="H25" s="2">
        <v>0</v>
      </c>
      <c r="I25" s="2">
        <v>2</v>
      </c>
      <c r="J25" s="2">
        <v>2</v>
      </c>
      <c r="K25" s="2">
        <v>5</v>
      </c>
      <c r="L25" s="2">
        <f t="shared" si="1"/>
        <v>22</v>
      </c>
      <c r="M25" s="5">
        <f t="shared" si="2"/>
        <v>1.8863636363636365</v>
      </c>
      <c r="N25" s="5">
        <f t="shared" si="3"/>
        <v>1.6371525875865454</v>
      </c>
      <c r="O25" s="2">
        <v>0</v>
      </c>
      <c r="P25" s="2">
        <v>0</v>
      </c>
    </row>
    <row r="26" spans="1:16" ht="21.75">
      <c r="A26" s="3" t="s">
        <v>146</v>
      </c>
      <c r="B26" s="3" t="s">
        <v>148</v>
      </c>
      <c r="C26" s="4">
        <f t="shared" si="0"/>
        <v>10</v>
      </c>
      <c r="D26" s="2">
        <v>2</v>
      </c>
      <c r="E26" s="2">
        <v>2</v>
      </c>
      <c r="F26" s="2">
        <v>0</v>
      </c>
      <c r="G26" s="2">
        <v>0</v>
      </c>
      <c r="H26" s="2">
        <v>2</v>
      </c>
      <c r="I26" s="2">
        <v>0</v>
      </c>
      <c r="J26" s="2">
        <v>0</v>
      </c>
      <c r="K26" s="2">
        <v>4</v>
      </c>
      <c r="L26" s="2">
        <f t="shared" si="1"/>
        <v>10</v>
      </c>
      <c r="M26" s="5">
        <f t="shared" si="2"/>
        <v>2.3</v>
      </c>
      <c r="N26" s="5">
        <f t="shared" si="3"/>
        <v>1.6</v>
      </c>
      <c r="O26" s="2">
        <v>0</v>
      </c>
      <c r="P26" s="2">
        <v>0</v>
      </c>
    </row>
    <row r="27" spans="1:16" ht="21.75">
      <c r="A27" s="3" t="s">
        <v>147</v>
      </c>
      <c r="B27" s="3" t="s">
        <v>149</v>
      </c>
      <c r="C27" s="4">
        <f t="shared" si="0"/>
        <v>13</v>
      </c>
      <c r="D27" s="2">
        <v>3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9</v>
      </c>
      <c r="L27" s="2">
        <f t="shared" si="1"/>
        <v>13</v>
      </c>
      <c r="M27" s="5">
        <f t="shared" si="2"/>
        <v>3.0384615384615383</v>
      </c>
      <c r="N27" s="5">
        <f t="shared" si="3"/>
        <v>1.6694257241700547</v>
      </c>
      <c r="O27" s="2">
        <v>0</v>
      </c>
      <c r="P27" s="2">
        <v>0</v>
      </c>
    </row>
    <row r="28" spans="1:16" ht="21.75">
      <c r="A28" s="3" t="s">
        <v>112</v>
      </c>
      <c r="B28" s="3" t="s">
        <v>32</v>
      </c>
      <c r="C28" s="4">
        <f t="shared" si="0"/>
        <v>356</v>
      </c>
      <c r="D28" s="2">
        <v>17</v>
      </c>
      <c r="E28" s="2">
        <v>36</v>
      </c>
      <c r="F28" s="2">
        <v>25</v>
      </c>
      <c r="G28" s="2">
        <v>27</v>
      </c>
      <c r="H28" s="2">
        <v>37</v>
      </c>
      <c r="I28" s="2">
        <v>58</v>
      </c>
      <c r="J28" s="2">
        <v>76</v>
      </c>
      <c r="K28" s="2">
        <v>80</v>
      </c>
      <c r="L28" s="2">
        <f t="shared" si="1"/>
        <v>356</v>
      </c>
      <c r="M28" s="5">
        <f t="shared" si="2"/>
        <v>2.752808988764045</v>
      </c>
      <c r="N28" s="5">
        <f t="shared" si="3"/>
        <v>1.1450273425556707</v>
      </c>
      <c r="O28" s="2">
        <v>0</v>
      </c>
      <c r="P28" s="2">
        <v>0</v>
      </c>
    </row>
    <row r="29" spans="1:16" ht="21.75">
      <c r="A29" s="3" t="s">
        <v>129</v>
      </c>
      <c r="B29" s="59" t="s">
        <v>103</v>
      </c>
      <c r="C29" s="4">
        <f t="shared" si="0"/>
        <v>39</v>
      </c>
      <c r="D29" s="2">
        <v>5</v>
      </c>
      <c r="E29" s="2">
        <v>9</v>
      </c>
      <c r="F29" s="2">
        <v>4</v>
      </c>
      <c r="G29" s="2">
        <v>4</v>
      </c>
      <c r="H29" s="2">
        <v>4</v>
      </c>
      <c r="I29" s="2">
        <v>10</v>
      </c>
      <c r="J29" s="2">
        <v>1</v>
      </c>
      <c r="K29" s="2">
        <v>2</v>
      </c>
      <c r="L29" s="2">
        <f t="shared" si="1"/>
        <v>39</v>
      </c>
      <c r="M29" s="5">
        <f t="shared" si="2"/>
        <v>1.9102564102564104</v>
      </c>
      <c r="N29" s="5">
        <f t="shared" si="3"/>
        <v>1.1428248563111052</v>
      </c>
      <c r="O29" s="2">
        <v>0</v>
      </c>
      <c r="P29" s="2">
        <v>0</v>
      </c>
    </row>
    <row r="30" spans="1:16" ht="21.75">
      <c r="A30" s="3" t="s">
        <v>63</v>
      </c>
      <c r="B30" s="8" t="s">
        <v>33</v>
      </c>
      <c r="C30" s="4">
        <f t="shared" si="0"/>
        <v>115</v>
      </c>
      <c r="D30" s="2">
        <v>12</v>
      </c>
      <c r="E30" s="2">
        <v>7</v>
      </c>
      <c r="F30" s="2">
        <v>6</v>
      </c>
      <c r="G30" s="2">
        <v>9</v>
      </c>
      <c r="H30" s="2">
        <v>11</v>
      </c>
      <c r="I30" s="2">
        <v>8</v>
      </c>
      <c r="J30" s="2">
        <v>13</v>
      </c>
      <c r="K30" s="2">
        <v>49</v>
      </c>
      <c r="L30" s="2">
        <f t="shared" si="1"/>
        <v>115</v>
      </c>
      <c r="M30" s="5">
        <f t="shared" si="2"/>
        <v>2.8434782608695652</v>
      </c>
      <c r="N30" s="5">
        <f t="shared" si="3"/>
        <v>1.353522325013525</v>
      </c>
      <c r="O30" s="2">
        <v>0</v>
      </c>
      <c r="P30" s="2">
        <v>0</v>
      </c>
    </row>
    <row r="31" spans="1:16" ht="21.75">
      <c r="A31" s="3" t="s">
        <v>64</v>
      </c>
      <c r="B31" s="8" t="s">
        <v>34</v>
      </c>
      <c r="C31" s="4">
        <f t="shared" si="0"/>
        <v>356</v>
      </c>
      <c r="D31" s="2">
        <v>89</v>
      </c>
      <c r="E31" s="2">
        <v>37</v>
      </c>
      <c r="F31" s="2">
        <v>26</v>
      </c>
      <c r="G31" s="2">
        <v>37</v>
      </c>
      <c r="H31" s="2">
        <v>41</v>
      </c>
      <c r="I31" s="2">
        <v>32</v>
      </c>
      <c r="J31" s="2">
        <v>30</v>
      </c>
      <c r="K31" s="2">
        <v>58</v>
      </c>
      <c r="L31" s="2">
        <f t="shared" si="1"/>
        <v>350</v>
      </c>
      <c r="M31" s="5">
        <f>(1*E31+1.5*F31+2*G31+2.5*H31+3*I31+3.5*J31+4*K31)/L31</f>
        <v>1.9585714285714286</v>
      </c>
      <c r="N31" s="5">
        <f>SQRT((D31*0^2+E31*1^2+F31*1.5^2+G31*2^2+H31*2.5^2+I31*3^2+J31*3.5^2+K31*4^2)/L31-M31^2)</f>
        <v>1.4546961250812935</v>
      </c>
      <c r="O31" s="2">
        <v>0</v>
      </c>
      <c r="P31" s="2">
        <v>6</v>
      </c>
    </row>
    <row r="32" spans="1:16" ht="21.75">
      <c r="A32" s="3"/>
      <c r="B32" s="2" t="s">
        <v>11</v>
      </c>
      <c r="C32" s="13">
        <f>SUM(C5:C31)</f>
        <v>5046</v>
      </c>
      <c r="D32" s="13">
        <f aca="true" t="shared" si="4" ref="D32:K32">SUM(D5:D31)</f>
        <v>633</v>
      </c>
      <c r="E32" s="13">
        <f t="shared" si="4"/>
        <v>400</v>
      </c>
      <c r="F32" s="13">
        <f t="shared" si="4"/>
        <v>376</v>
      </c>
      <c r="G32" s="13">
        <f t="shared" si="4"/>
        <v>644</v>
      </c>
      <c r="H32" s="13">
        <f t="shared" si="4"/>
        <v>607</v>
      </c>
      <c r="I32" s="13">
        <f t="shared" si="4"/>
        <v>732</v>
      </c>
      <c r="J32" s="13">
        <f t="shared" si="4"/>
        <v>607</v>
      </c>
      <c r="K32" s="60">
        <f t="shared" si="4"/>
        <v>1040</v>
      </c>
      <c r="L32" s="13">
        <f>SUM(L5:L31)</f>
        <v>5039</v>
      </c>
      <c r="M32" s="10">
        <f>(1*E32+1.5*F32+2*G32+2.5*H32+3*I32+3.5*J32+4*K32)/L32</f>
        <v>2.4310379043461006</v>
      </c>
      <c r="N32" s="10">
        <f>SQRT((D32*0^2+E32*1^2+F32*1.5^2+G32*2^2+H32*2.5^2+I32*3^2+J32*3.5^2+K32*4^2)/L32-M32^2)</f>
        <v>1.298730483042918</v>
      </c>
      <c r="O32" s="4">
        <f>SUM(O5:O31)</f>
        <v>0</v>
      </c>
      <c r="P32" s="4">
        <f>SUM(P5:P31)</f>
        <v>7</v>
      </c>
    </row>
    <row r="33" spans="1:16" ht="21.75">
      <c r="A33" s="3"/>
      <c r="B33" s="2" t="s">
        <v>12</v>
      </c>
      <c r="C33" s="12">
        <f aca="true" t="shared" si="5" ref="C33:L33">C32*100/$C$32</f>
        <v>100</v>
      </c>
      <c r="D33" s="12">
        <f t="shared" si="5"/>
        <v>12.544589774078478</v>
      </c>
      <c r="E33" s="12">
        <f t="shared" si="5"/>
        <v>7.927070947284978</v>
      </c>
      <c r="F33" s="12">
        <f t="shared" si="5"/>
        <v>7.451446690447879</v>
      </c>
      <c r="G33" s="12">
        <f t="shared" si="5"/>
        <v>12.762584225128816</v>
      </c>
      <c r="H33" s="12">
        <f t="shared" si="5"/>
        <v>12.029330162504955</v>
      </c>
      <c r="I33" s="12">
        <f t="shared" si="5"/>
        <v>14.50653983353151</v>
      </c>
      <c r="J33" s="12">
        <f t="shared" si="5"/>
        <v>12.029330162504955</v>
      </c>
      <c r="K33" s="12">
        <f t="shared" si="5"/>
        <v>20.610384462940942</v>
      </c>
      <c r="L33" s="12">
        <f t="shared" si="5"/>
        <v>99.8612762584225</v>
      </c>
      <c r="M33" s="24"/>
      <c r="N33" s="24"/>
      <c r="O33" s="12">
        <f>O32*100/$C$32</f>
        <v>0</v>
      </c>
      <c r="P33" s="12">
        <f>P32*100/$C$32</f>
        <v>0.13872374157748713</v>
      </c>
    </row>
    <row r="34" spans="2:16" ht="21.75">
      <c r="B34" s="28" t="s">
        <v>158</v>
      </c>
      <c r="C34"/>
      <c r="D34"/>
      <c r="E34"/>
      <c r="F34"/>
      <c r="G34"/>
      <c r="H34"/>
      <c r="I34" s="77">
        <f>(E32+F32+G32+H32+I32+J32+K32)*100/L32</f>
        <v>87.43798372692994</v>
      </c>
      <c r="J34" s="77"/>
      <c r="K34" s="26"/>
      <c r="L34" s="26"/>
      <c r="M34" s="27"/>
      <c r="N34" s="27"/>
      <c r="O34" s="26"/>
      <c r="P34" s="26"/>
    </row>
    <row r="35" spans="2:16" ht="21.75">
      <c r="B35" s="29" t="s">
        <v>159</v>
      </c>
      <c r="C35"/>
      <c r="D35"/>
      <c r="E35"/>
      <c r="F35"/>
      <c r="G35"/>
      <c r="H35"/>
      <c r="I35" s="77">
        <f>(I32+J32+K32)*100/L32</f>
        <v>47.21174836277039</v>
      </c>
      <c r="J35" s="77"/>
      <c r="K35" s="26"/>
      <c r="L35" s="26"/>
      <c r="M35" s="27"/>
      <c r="N35" s="27"/>
      <c r="O35" s="26"/>
      <c r="P35" s="26"/>
    </row>
    <row r="36" spans="1:16" ht="26.25">
      <c r="A36" s="81" t="s">
        <v>45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23.25">
      <c r="A37" s="82" t="s">
        <v>429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</row>
    <row r="38" spans="1:16" ht="36" customHeight="1">
      <c r="A38" s="84" t="s">
        <v>0</v>
      </c>
      <c r="B38" s="84" t="s">
        <v>1</v>
      </c>
      <c r="C38" s="85" t="s">
        <v>113</v>
      </c>
      <c r="D38" s="88" t="s">
        <v>4</v>
      </c>
      <c r="E38" s="88"/>
      <c r="F38" s="88"/>
      <c r="G38" s="88"/>
      <c r="H38" s="88"/>
      <c r="I38" s="88"/>
      <c r="J38" s="88"/>
      <c r="K38" s="88"/>
      <c r="L38" s="87" t="s">
        <v>114</v>
      </c>
      <c r="M38" s="83" t="s">
        <v>6</v>
      </c>
      <c r="N38" s="83" t="s">
        <v>7</v>
      </c>
      <c r="O38" s="87" t="s">
        <v>8</v>
      </c>
      <c r="P38" s="87"/>
    </row>
    <row r="39" spans="1:16" ht="21.75">
      <c r="A39" s="84"/>
      <c r="B39" s="84"/>
      <c r="C39" s="85"/>
      <c r="D39" s="2">
        <v>0</v>
      </c>
      <c r="E39" s="2">
        <v>1</v>
      </c>
      <c r="F39" s="2">
        <v>1.5</v>
      </c>
      <c r="G39" s="2">
        <v>2</v>
      </c>
      <c r="H39" s="2">
        <v>2.5</v>
      </c>
      <c r="I39" s="2">
        <v>3</v>
      </c>
      <c r="J39" s="2">
        <v>3.5</v>
      </c>
      <c r="K39" s="2">
        <v>4</v>
      </c>
      <c r="L39" s="87"/>
      <c r="M39" s="83"/>
      <c r="N39" s="83"/>
      <c r="O39" s="2" t="s">
        <v>9</v>
      </c>
      <c r="P39" s="2" t="s">
        <v>10</v>
      </c>
    </row>
    <row r="40" spans="1:16" ht="20.25" customHeight="1">
      <c r="A40" s="3" t="s">
        <v>115</v>
      </c>
      <c r="B40" s="3" t="s">
        <v>116</v>
      </c>
      <c r="C40" s="4">
        <f aca="true" t="shared" si="6" ref="C40:C72">SUM(D40:K40,O40:P40)</f>
        <v>90</v>
      </c>
      <c r="D40" s="2">
        <v>4</v>
      </c>
      <c r="E40" s="2">
        <v>10</v>
      </c>
      <c r="F40" s="2">
        <v>8</v>
      </c>
      <c r="G40" s="2">
        <v>19</v>
      </c>
      <c r="H40" s="2">
        <v>21</v>
      </c>
      <c r="I40" s="2">
        <v>16</v>
      </c>
      <c r="J40" s="2">
        <v>8</v>
      </c>
      <c r="K40" s="2">
        <v>4</v>
      </c>
      <c r="L40" s="2">
        <f>SUM(D40:K40)</f>
        <v>90</v>
      </c>
      <c r="M40" s="5">
        <f>(1*E40+1.5*F40+2*G40+2.5*H40+3*I40+3.5*J40+4*K40)/L40</f>
        <v>2.272222222222222</v>
      </c>
      <c r="N40" s="5">
        <f>SQRT((D40*0^2+E40*1^2+F40*1.5^2+G40*2^2+H40*2.5^2+I40*3^2+J40*3.5^2+K40*4^2)/L40-M40^2)</f>
        <v>0.9224397333855454</v>
      </c>
      <c r="O40" s="2">
        <v>0</v>
      </c>
      <c r="P40" s="2">
        <v>0</v>
      </c>
    </row>
    <row r="41" spans="1:16" ht="20.25" customHeight="1">
      <c r="A41" s="3" t="s">
        <v>65</v>
      </c>
      <c r="B41" s="3" t="s">
        <v>150</v>
      </c>
      <c r="C41" s="4">
        <f t="shared" si="6"/>
        <v>339</v>
      </c>
      <c r="D41" s="2">
        <v>21</v>
      </c>
      <c r="E41" s="2">
        <v>16</v>
      </c>
      <c r="F41" s="2">
        <v>43</v>
      </c>
      <c r="G41" s="2">
        <v>70</v>
      </c>
      <c r="H41" s="2">
        <v>69</v>
      </c>
      <c r="I41" s="2">
        <v>63</v>
      </c>
      <c r="J41" s="2">
        <v>29</v>
      </c>
      <c r="K41" s="2">
        <v>21</v>
      </c>
      <c r="L41" s="2">
        <f>SUM(D41:K41)</f>
        <v>332</v>
      </c>
      <c r="M41" s="5">
        <f>(1*E41+1.5*F41+2*G41+2.5*H41+3*I41+3.5*J41+4*K41)/L41</f>
        <v>2.3117469879518073</v>
      </c>
      <c r="N41" s="5">
        <f>SQRT((D41*0^2+E41*1^2+F41*1.5^2+G41*2^2+H41*2.5^2+I41*3^2+J41*3.5^2+K41*4^2)/L41-M41^2)</f>
        <v>0.9631527465014761</v>
      </c>
      <c r="O41" s="2">
        <v>0</v>
      </c>
      <c r="P41" s="2">
        <v>7</v>
      </c>
    </row>
    <row r="42" spans="1:16" ht="20.25" customHeight="1">
      <c r="A42" s="3" t="s">
        <v>66</v>
      </c>
      <c r="B42" s="3" t="s">
        <v>13</v>
      </c>
      <c r="C42" s="4">
        <f t="shared" si="6"/>
        <v>339</v>
      </c>
      <c r="D42" s="2">
        <v>23</v>
      </c>
      <c r="E42" s="2">
        <v>26</v>
      </c>
      <c r="F42" s="2">
        <v>40</v>
      </c>
      <c r="G42" s="2">
        <v>76</v>
      </c>
      <c r="H42" s="2">
        <v>68</v>
      </c>
      <c r="I42" s="2">
        <v>36</v>
      </c>
      <c r="J42" s="2">
        <v>27</v>
      </c>
      <c r="K42" s="2">
        <v>33</v>
      </c>
      <c r="L42" s="2">
        <f aca="true" t="shared" si="7" ref="L42:L67">SUM(D42:K42)</f>
        <v>329</v>
      </c>
      <c r="M42" s="5">
        <f aca="true" t="shared" si="8" ref="M42:M67">(1*E42+1.5*F42+2*G42+2.5*H42+3*I42+3.5*J42+4*K42)/L42</f>
        <v>2.256838905775076</v>
      </c>
      <c r="N42" s="5">
        <f aca="true" t="shared" si="9" ref="N42:N67">SQRT((D42*0^2+E42*1^2+F42*1.5^2+G42*2^2+H42*2.5^2+I42*3^2+J42*3.5^2+K42*4^2)/L42-M42^2)</f>
        <v>1.034433184677642</v>
      </c>
      <c r="O42" s="2">
        <v>0</v>
      </c>
      <c r="P42" s="2">
        <v>10</v>
      </c>
    </row>
    <row r="43" spans="1:16" ht="20.25" customHeight="1">
      <c r="A43" s="3" t="s">
        <v>67</v>
      </c>
      <c r="B43" s="3" t="s">
        <v>35</v>
      </c>
      <c r="C43" s="4">
        <f t="shared" si="6"/>
        <v>137</v>
      </c>
      <c r="D43" s="2">
        <v>0</v>
      </c>
      <c r="E43" s="2">
        <v>16</v>
      </c>
      <c r="F43" s="2">
        <v>18</v>
      </c>
      <c r="G43" s="2">
        <v>27</v>
      </c>
      <c r="H43" s="2">
        <v>13</v>
      </c>
      <c r="I43" s="2">
        <v>22</v>
      </c>
      <c r="J43" s="2">
        <v>5</v>
      </c>
      <c r="K43" s="2">
        <v>36</v>
      </c>
      <c r="L43" s="2">
        <f t="shared" si="7"/>
        <v>137</v>
      </c>
      <c r="M43" s="5">
        <f t="shared" si="8"/>
        <v>2.605839416058394</v>
      </c>
      <c r="N43" s="5">
        <f t="shared" si="9"/>
        <v>1.0488621866677994</v>
      </c>
      <c r="O43" s="2">
        <v>0</v>
      </c>
      <c r="P43" s="2">
        <v>0</v>
      </c>
    </row>
    <row r="44" spans="1:16" ht="20.25" customHeight="1">
      <c r="A44" s="3" t="s">
        <v>68</v>
      </c>
      <c r="B44" s="3" t="s">
        <v>36</v>
      </c>
      <c r="C44" s="4">
        <f t="shared" si="6"/>
        <v>46</v>
      </c>
      <c r="D44" s="2">
        <v>2</v>
      </c>
      <c r="E44" s="2">
        <v>2</v>
      </c>
      <c r="F44" s="2">
        <v>8</v>
      </c>
      <c r="G44" s="2">
        <v>9</v>
      </c>
      <c r="H44" s="2">
        <v>6</v>
      </c>
      <c r="I44" s="2">
        <v>4</v>
      </c>
      <c r="J44" s="2">
        <v>4</v>
      </c>
      <c r="K44" s="2">
        <v>11</v>
      </c>
      <c r="L44" s="2">
        <f t="shared" si="7"/>
        <v>46</v>
      </c>
      <c r="M44" s="5">
        <f t="shared" si="8"/>
        <v>2.5434782608695654</v>
      </c>
      <c r="N44" s="5">
        <f t="shared" si="9"/>
        <v>1.1123129396057412</v>
      </c>
      <c r="O44" s="2">
        <v>0</v>
      </c>
      <c r="P44" s="2">
        <v>0</v>
      </c>
    </row>
    <row r="45" spans="1:16" ht="20.25" customHeight="1">
      <c r="A45" s="3" t="s">
        <v>117</v>
      </c>
      <c r="B45" s="3" t="s">
        <v>78</v>
      </c>
      <c r="C45" s="4">
        <f t="shared" si="6"/>
        <v>202</v>
      </c>
      <c r="D45" s="2">
        <v>17</v>
      </c>
      <c r="E45" s="2">
        <v>16</v>
      </c>
      <c r="F45" s="2">
        <v>33</v>
      </c>
      <c r="G45" s="2">
        <v>34</v>
      </c>
      <c r="H45" s="2">
        <v>24</v>
      </c>
      <c r="I45" s="2">
        <v>21</v>
      </c>
      <c r="J45" s="2">
        <v>26</v>
      </c>
      <c r="K45" s="2">
        <v>31</v>
      </c>
      <c r="L45" s="2">
        <f t="shared" si="7"/>
        <v>202</v>
      </c>
      <c r="M45" s="5">
        <f t="shared" si="8"/>
        <v>2.3341584158415842</v>
      </c>
      <c r="N45" s="5">
        <f t="shared" si="9"/>
        <v>1.1756487716619968</v>
      </c>
      <c r="O45" s="2">
        <v>0</v>
      </c>
      <c r="P45" s="2">
        <v>0</v>
      </c>
    </row>
    <row r="46" spans="1:16" ht="20.25" customHeight="1">
      <c r="A46" s="3" t="s">
        <v>151</v>
      </c>
      <c r="B46" s="3" t="s">
        <v>96</v>
      </c>
      <c r="C46" s="4">
        <f t="shared" si="6"/>
        <v>137</v>
      </c>
      <c r="D46" s="2">
        <v>0</v>
      </c>
      <c r="E46" s="2">
        <v>4</v>
      </c>
      <c r="F46" s="2">
        <v>16</v>
      </c>
      <c r="G46" s="2">
        <v>24</v>
      </c>
      <c r="H46" s="2">
        <v>26</v>
      </c>
      <c r="I46" s="2">
        <v>29</v>
      </c>
      <c r="J46" s="2">
        <v>14</v>
      </c>
      <c r="K46" s="2">
        <v>24</v>
      </c>
      <c r="L46" s="2">
        <f t="shared" si="7"/>
        <v>137</v>
      </c>
      <c r="M46" s="5">
        <f t="shared" si="8"/>
        <v>2.7226277372262775</v>
      </c>
      <c r="N46" s="5">
        <f t="shared" si="9"/>
        <v>0.852047144161039</v>
      </c>
      <c r="O46" s="2">
        <v>0</v>
      </c>
      <c r="P46" s="2">
        <v>0</v>
      </c>
    </row>
    <row r="47" spans="1:16" ht="20.25" customHeight="1">
      <c r="A47" s="3" t="s">
        <v>132</v>
      </c>
      <c r="B47" s="3" t="s">
        <v>137</v>
      </c>
      <c r="C47" s="4">
        <f t="shared" si="6"/>
        <v>137</v>
      </c>
      <c r="D47" s="2">
        <v>4</v>
      </c>
      <c r="E47" s="2">
        <v>13</v>
      </c>
      <c r="F47" s="2">
        <v>19</v>
      </c>
      <c r="G47" s="2">
        <v>23</v>
      </c>
      <c r="H47" s="2">
        <v>20</v>
      </c>
      <c r="I47" s="2">
        <v>20</v>
      </c>
      <c r="J47" s="2">
        <v>14</v>
      </c>
      <c r="K47" s="2">
        <v>24</v>
      </c>
      <c r="L47" s="2">
        <f t="shared" si="7"/>
        <v>137</v>
      </c>
      <c r="M47" s="5">
        <f t="shared" si="8"/>
        <v>2.5</v>
      </c>
      <c r="N47" s="5">
        <f t="shared" si="9"/>
        <v>1.0533228617545956</v>
      </c>
      <c r="O47" s="2">
        <v>0</v>
      </c>
      <c r="P47" s="2">
        <v>0</v>
      </c>
    </row>
    <row r="48" spans="1:16" ht="20.25" customHeight="1">
      <c r="A48" s="3" t="s">
        <v>69</v>
      </c>
      <c r="B48" s="3" t="s">
        <v>38</v>
      </c>
      <c r="C48" s="4">
        <f t="shared" si="6"/>
        <v>137</v>
      </c>
      <c r="D48" s="2">
        <v>19</v>
      </c>
      <c r="E48" s="2">
        <v>18</v>
      </c>
      <c r="F48" s="2">
        <v>26</v>
      </c>
      <c r="G48" s="2">
        <v>19</v>
      </c>
      <c r="H48" s="2">
        <v>10</v>
      </c>
      <c r="I48" s="2">
        <v>21</v>
      </c>
      <c r="J48" s="2">
        <v>16</v>
      </c>
      <c r="K48" s="2">
        <v>8</v>
      </c>
      <c r="L48" s="2">
        <f t="shared" si="7"/>
        <v>137</v>
      </c>
      <c r="M48" s="5">
        <f t="shared" si="8"/>
        <v>1.9781021897810218</v>
      </c>
      <c r="N48" s="5">
        <f t="shared" si="9"/>
        <v>1.1836301533512115</v>
      </c>
      <c r="O48" s="2">
        <v>0</v>
      </c>
      <c r="P48" s="2">
        <v>0</v>
      </c>
    </row>
    <row r="49" spans="1:16" ht="20.25" customHeight="1">
      <c r="A49" s="3" t="s">
        <v>70</v>
      </c>
      <c r="B49" s="3" t="s">
        <v>39</v>
      </c>
      <c r="C49" s="4">
        <f t="shared" si="6"/>
        <v>339</v>
      </c>
      <c r="D49" s="2">
        <v>47</v>
      </c>
      <c r="E49" s="2">
        <v>29</v>
      </c>
      <c r="F49" s="2">
        <v>42</v>
      </c>
      <c r="G49" s="2">
        <v>64</v>
      </c>
      <c r="H49" s="2">
        <v>47</v>
      </c>
      <c r="I49" s="2">
        <v>79</v>
      </c>
      <c r="J49" s="2">
        <v>19</v>
      </c>
      <c r="K49" s="2">
        <v>12</v>
      </c>
      <c r="L49" s="2">
        <f t="shared" si="7"/>
        <v>339</v>
      </c>
      <c r="M49" s="5">
        <f t="shared" si="8"/>
        <v>2.032448377581121</v>
      </c>
      <c r="N49" s="5">
        <f t="shared" si="9"/>
        <v>1.0979238490480916</v>
      </c>
      <c r="O49" s="2">
        <v>0</v>
      </c>
      <c r="P49" s="2">
        <v>0</v>
      </c>
    </row>
    <row r="50" spans="1:16" ht="20.25" customHeight="1">
      <c r="A50" s="3" t="s">
        <v>71</v>
      </c>
      <c r="B50" s="3" t="s">
        <v>98</v>
      </c>
      <c r="C50" s="4">
        <f t="shared" si="6"/>
        <v>339</v>
      </c>
      <c r="D50" s="2">
        <v>148</v>
      </c>
      <c r="E50" s="2">
        <v>19</v>
      </c>
      <c r="F50" s="2">
        <v>32</v>
      </c>
      <c r="G50" s="2">
        <v>46</v>
      </c>
      <c r="H50" s="2">
        <v>47</v>
      </c>
      <c r="I50" s="2">
        <v>27</v>
      </c>
      <c r="J50" s="2">
        <v>18</v>
      </c>
      <c r="K50" s="2">
        <v>2</v>
      </c>
      <c r="L50" s="2">
        <f t="shared" si="7"/>
        <v>339</v>
      </c>
      <c r="M50" s="5">
        <f t="shared" si="8"/>
        <v>1.2640117994100295</v>
      </c>
      <c r="N50" s="5">
        <f t="shared" si="9"/>
        <v>1.2416338840115757</v>
      </c>
      <c r="O50" s="2">
        <v>0</v>
      </c>
      <c r="P50" s="2">
        <v>0</v>
      </c>
    </row>
    <row r="51" spans="1:16" ht="20.25" customHeight="1">
      <c r="A51" s="3" t="s">
        <v>72</v>
      </c>
      <c r="B51" s="23" t="s">
        <v>442</v>
      </c>
      <c r="C51" s="4">
        <f t="shared" si="6"/>
        <v>90</v>
      </c>
      <c r="D51" s="2">
        <v>5</v>
      </c>
      <c r="E51" s="2">
        <v>5</v>
      </c>
      <c r="F51" s="2">
        <v>4</v>
      </c>
      <c r="G51" s="2">
        <v>10</v>
      </c>
      <c r="H51" s="2">
        <v>17</v>
      </c>
      <c r="I51" s="2">
        <v>20</v>
      </c>
      <c r="J51" s="2">
        <v>21</v>
      </c>
      <c r="K51" s="2">
        <v>8</v>
      </c>
      <c r="L51" s="2">
        <f t="shared" si="7"/>
        <v>90</v>
      </c>
      <c r="M51" s="5">
        <f t="shared" si="8"/>
        <v>2.6555555555555554</v>
      </c>
      <c r="N51" s="5">
        <f t="shared" si="9"/>
        <v>1.004557515759619</v>
      </c>
      <c r="O51" s="2">
        <v>0</v>
      </c>
      <c r="P51" s="2">
        <v>0</v>
      </c>
    </row>
    <row r="52" spans="1:16" ht="20.25" customHeight="1">
      <c r="A52" s="3" t="s">
        <v>118</v>
      </c>
      <c r="B52" s="3" t="s">
        <v>122</v>
      </c>
      <c r="C52" s="4">
        <f t="shared" si="6"/>
        <v>25</v>
      </c>
      <c r="D52" s="2">
        <v>4</v>
      </c>
      <c r="E52" s="2">
        <v>0</v>
      </c>
      <c r="F52" s="2">
        <v>0</v>
      </c>
      <c r="G52" s="2">
        <v>2</v>
      </c>
      <c r="H52" s="2">
        <v>0</v>
      </c>
      <c r="I52" s="2">
        <v>4</v>
      </c>
      <c r="J52" s="2">
        <v>10</v>
      </c>
      <c r="K52" s="2">
        <v>5</v>
      </c>
      <c r="L52" s="2">
        <f t="shared" si="7"/>
        <v>25</v>
      </c>
      <c r="M52" s="5">
        <f t="shared" si="8"/>
        <v>2.84</v>
      </c>
      <c r="N52" s="5">
        <f t="shared" si="9"/>
        <v>1.339552163971228</v>
      </c>
      <c r="O52" s="2">
        <v>0</v>
      </c>
      <c r="P52" s="2">
        <v>0</v>
      </c>
    </row>
    <row r="53" spans="1:16" ht="20.25" customHeight="1">
      <c r="A53" s="3" t="s">
        <v>119</v>
      </c>
      <c r="B53" s="3" t="s">
        <v>123</v>
      </c>
      <c r="C53" s="4">
        <f t="shared" si="6"/>
        <v>25</v>
      </c>
      <c r="D53" s="2">
        <v>4</v>
      </c>
      <c r="E53" s="2">
        <v>0</v>
      </c>
      <c r="F53" s="2">
        <v>0</v>
      </c>
      <c r="G53" s="2">
        <v>1</v>
      </c>
      <c r="H53" s="2">
        <v>0</v>
      </c>
      <c r="I53" s="2">
        <v>6</v>
      </c>
      <c r="J53" s="2">
        <v>9</v>
      </c>
      <c r="K53" s="2">
        <v>5</v>
      </c>
      <c r="L53" s="2">
        <f t="shared" si="7"/>
        <v>25</v>
      </c>
      <c r="M53" s="5">
        <f t="shared" si="8"/>
        <v>2.86</v>
      </c>
      <c r="N53" s="5">
        <f t="shared" si="9"/>
        <v>1.3230268326832986</v>
      </c>
      <c r="O53" s="2">
        <v>0</v>
      </c>
      <c r="P53" s="2">
        <v>0</v>
      </c>
    </row>
    <row r="54" spans="1:16" ht="20.25" customHeight="1">
      <c r="A54" s="3" t="s">
        <v>120</v>
      </c>
      <c r="B54" s="3" t="s">
        <v>124</v>
      </c>
      <c r="C54" s="4">
        <f t="shared" si="6"/>
        <v>25</v>
      </c>
      <c r="D54" s="2">
        <v>4</v>
      </c>
      <c r="E54" s="2">
        <v>0</v>
      </c>
      <c r="F54" s="2">
        <v>0</v>
      </c>
      <c r="G54" s="2">
        <v>1</v>
      </c>
      <c r="H54" s="2">
        <v>0</v>
      </c>
      <c r="I54" s="2">
        <v>6</v>
      </c>
      <c r="J54" s="2">
        <v>9</v>
      </c>
      <c r="K54" s="2">
        <v>5</v>
      </c>
      <c r="L54" s="2">
        <f t="shared" si="7"/>
        <v>25</v>
      </c>
      <c r="M54" s="5">
        <f t="shared" si="8"/>
        <v>2.86</v>
      </c>
      <c r="N54" s="5">
        <f t="shared" si="9"/>
        <v>1.3230268326832986</v>
      </c>
      <c r="O54" s="2">
        <v>0</v>
      </c>
      <c r="P54" s="2">
        <v>0</v>
      </c>
    </row>
    <row r="55" spans="1:16" ht="20.25" customHeight="1">
      <c r="A55" s="3" t="s">
        <v>121</v>
      </c>
      <c r="B55" s="3" t="s">
        <v>125</v>
      </c>
      <c r="C55" s="4">
        <f t="shared" si="6"/>
        <v>25</v>
      </c>
      <c r="D55" s="2">
        <v>4</v>
      </c>
      <c r="E55" s="2">
        <v>0</v>
      </c>
      <c r="F55" s="2">
        <v>0</v>
      </c>
      <c r="G55" s="2">
        <v>0</v>
      </c>
      <c r="H55" s="2">
        <v>0</v>
      </c>
      <c r="I55" s="2">
        <v>4</v>
      </c>
      <c r="J55" s="2">
        <v>3</v>
      </c>
      <c r="K55" s="2">
        <v>14</v>
      </c>
      <c r="L55" s="2">
        <f t="shared" si="7"/>
        <v>25</v>
      </c>
      <c r="M55" s="5">
        <f t="shared" si="8"/>
        <v>3.14</v>
      </c>
      <c r="N55" s="5">
        <f t="shared" si="9"/>
        <v>1.4178857499812878</v>
      </c>
      <c r="O55" s="2">
        <v>0</v>
      </c>
      <c r="P55" s="2">
        <v>0</v>
      </c>
    </row>
    <row r="56" spans="1:16" ht="20.25" customHeight="1">
      <c r="A56" s="3" t="s">
        <v>73</v>
      </c>
      <c r="B56" s="23" t="s">
        <v>40</v>
      </c>
      <c r="C56" s="4">
        <f t="shared" si="6"/>
        <v>339</v>
      </c>
      <c r="D56" s="2">
        <v>26</v>
      </c>
      <c r="E56" s="2">
        <v>7</v>
      </c>
      <c r="F56" s="2">
        <v>18</v>
      </c>
      <c r="G56" s="2">
        <v>62</v>
      </c>
      <c r="H56" s="2">
        <v>70</v>
      </c>
      <c r="I56" s="2">
        <v>103</v>
      </c>
      <c r="J56" s="2">
        <v>26</v>
      </c>
      <c r="K56" s="2">
        <v>27</v>
      </c>
      <c r="L56" s="2">
        <f t="shared" si="7"/>
        <v>339</v>
      </c>
      <c r="M56" s="5">
        <f t="shared" si="8"/>
        <v>2.4808259587020647</v>
      </c>
      <c r="N56" s="5">
        <f t="shared" si="9"/>
        <v>0.9778149270984415</v>
      </c>
      <c r="O56" s="2">
        <v>0</v>
      </c>
      <c r="P56" s="2">
        <v>0</v>
      </c>
    </row>
    <row r="57" spans="1:16" ht="20.25" customHeight="1">
      <c r="A57" s="3" t="s">
        <v>74</v>
      </c>
      <c r="B57" s="23" t="s">
        <v>99</v>
      </c>
      <c r="C57" s="4">
        <f t="shared" si="6"/>
        <v>339</v>
      </c>
      <c r="D57" s="2">
        <v>11</v>
      </c>
      <c r="E57" s="2">
        <v>0</v>
      </c>
      <c r="F57" s="2">
        <v>0</v>
      </c>
      <c r="G57" s="2">
        <v>10</v>
      </c>
      <c r="H57" s="2">
        <v>10</v>
      </c>
      <c r="I57" s="2">
        <v>33</v>
      </c>
      <c r="J57" s="2">
        <v>70</v>
      </c>
      <c r="K57" s="2">
        <v>205</v>
      </c>
      <c r="L57" s="2">
        <f t="shared" si="7"/>
        <v>339</v>
      </c>
      <c r="M57" s="5">
        <f t="shared" si="8"/>
        <v>3.566371681415929</v>
      </c>
      <c r="N57" s="5">
        <f t="shared" si="9"/>
        <v>0.8151526580667087</v>
      </c>
      <c r="O57" s="2">
        <v>0</v>
      </c>
      <c r="P57" s="2">
        <v>0</v>
      </c>
    </row>
    <row r="58" spans="1:16" ht="20.25" customHeight="1">
      <c r="A58" s="3" t="s">
        <v>418</v>
      </c>
      <c r="B58" s="23" t="s">
        <v>443</v>
      </c>
      <c r="C58" s="4">
        <f t="shared" si="6"/>
        <v>13</v>
      </c>
      <c r="D58" s="2">
        <v>1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12</v>
      </c>
      <c r="L58" s="2">
        <f>SUM(D58:K58)</f>
        <v>13</v>
      </c>
      <c r="M58" s="5">
        <f>(1*E58+1.5*F58+2*G58+2.5*H58+3*I58+3.5*J58+4*K58)/L58</f>
        <v>3.6923076923076925</v>
      </c>
      <c r="N58" s="5">
        <f>SQRT((D58*0^2+E58*1^2+F58*1.5^2+G58*2^2+H58*2.5^2+I58*3^2+J58*3.5^2+K58*4^2)/L58-M58^2)</f>
        <v>1.0658774200423855</v>
      </c>
      <c r="O58" s="2">
        <v>0</v>
      </c>
      <c r="P58" s="2">
        <v>0</v>
      </c>
    </row>
    <row r="59" spans="1:16" ht="20.25" customHeight="1">
      <c r="A59" s="3" t="s">
        <v>152</v>
      </c>
      <c r="B59" s="8" t="s">
        <v>153</v>
      </c>
      <c r="C59" s="4">
        <f t="shared" si="6"/>
        <v>13</v>
      </c>
      <c r="D59" s="2">
        <v>1</v>
      </c>
      <c r="E59" s="2">
        <v>0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11</v>
      </c>
      <c r="L59" s="2">
        <f>SUM(D59:K59)</f>
        <v>13</v>
      </c>
      <c r="M59" s="5">
        <f>(1*E59+1.5*F59+2*G59+2.5*H59+3*I59+3.5*J59+4*K59)/L59</f>
        <v>3.5</v>
      </c>
      <c r="N59" s="5">
        <f>SQRT((D59*0^2+E59*1^2+F59*1.5^2+G59*2^2+H59*2.5^2+I59*3^2+J59*3.5^2+K59*4^2)/L59-M59^2)</f>
        <v>1.2089410496539779</v>
      </c>
      <c r="O59" s="2">
        <v>0</v>
      </c>
      <c r="P59" s="2">
        <v>0</v>
      </c>
    </row>
    <row r="60" spans="1:16" ht="20.25" customHeight="1">
      <c r="A60" s="3" t="s">
        <v>79</v>
      </c>
      <c r="B60" s="8" t="s">
        <v>80</v>
      </c>
      <c r="C60" s="4">
        <f t="shared" si="6"/>
        <v>339</v>
      </c>
      <c r="D60" s="2">
        <v>63</v>
      </c>
      <c r="E60" s="2">
        <v>1</v>
      </c>
      <c r="F60" s="2">
        <v>0</v>
      </c>
      <c r="G60" s="2">
        <v>10</v>
      </c>
      <c r="H60" s="2">
        <v>0</v>
      </c>
      <c r="I60" s="2">
        <v>75</v>
      </c>
      <c r="J60" s="2">
        <v>188</v>
      </c>
      <c r="K60" s="2">
        <v>2</v>
      </c>
      <c r="L60" s="2">
        <f>SUM(D60:K60)</f>
        <v>339</v>
      </c>
      <c r="M60" s="5">
        <f>(1*E60+1.5*F60+2*G60+2.5*H60+3*I60+3.5*J60+4*K60)/L60</f>
        <v>2.690265486725664</v>
      </c>
      <c r="N60" s="5">
        <f>SQRT((D60*0^2+E60*1^2+F60*1.5^2+G60*2^2+H60*2.5^2+I60*3^2+J60*3.5^2+K60*4^2)/L60-M60^2)</f>
        <v>1.327581112750828</v>
      </c>
      <c r="O60" s="2">
        <v>0</v>
      </c>
      <c r="P60" s="2">
        <v>0</v>
      </c>
    </row>
    <row r="61" spans="1:16" ht="20.25" customHeight="1">
      <c r="A61" s="3" t="s">
        <v>75</v>
      </c>
      <c r="B61" s="8" t="s">
        <v>41</v>
      </c>
      <c r="C61" s="4">
        <f t="shared" si="6"/>
        <v>339</v>
      </c>
      <c r="D61" s="2">
        <v>19</v>
      </c>
      <c r="E61" s="2">
        <v>1</v>
      </c>
      <c r="F61" s="2">
        <v>7</v>
      </c>
      <c r="G61" s="2">
        <v>9</v>
      </c>
      <c r="H61" s="2">
        <v>12</v>
      </c>
      <c r="I61" s="2">
        <v>23</v>
      </c>
      <c r="J61" s="2">
        <v>34</v>
      </c>
      <c r="K61" s="2">
        <v>234</v>
      </c>
      <c r="L61" s="2">
        <f>SUM(D61:K61)</f>
        <v>339</v>
      </c>
      <c r="M61" s="5">
        <f>(1*E61+1.5*F61+2*G61+2.5*H61+3*I61+3.5*J61+4*K61)/L61</f>
        <v>3.4911504424778763</v>
      </c>
      <c r="N61" s="5">
        <f>SQRT((D61*0^2+E61*1^2+F61*1.5^2+G61*2^2+H61*2.5^2+I61*3^2+J61*3.5^2+K61*4^2)/L61-M61^2)</f>
        <v>1.0354675619073446</v>
      </c>
      <c r="O61" s="2">
        <v>0</v>
      </c>
      <c r="P61" s="2">
        <v>0</v>
      </c>
    </row>
    <row r="62" spans="1:16" ht="20.25" customHeight="1">
      <c r="A62" s="3" t="s">
        <v>133</v>
      </c>
      <c r="B62" s="8" t="s">
        <v>138</v>
      </c>
      <c r="C62" s="4">
        <f t="shared" si="6"/>
        <v>9</v>
      </c>
      <c r="D62" s="2">
        <v>0</v>
      </c>
      <c r="E62" s="2">
        <v>0</v>
      </c>
      <c r="F62" s="2">
        <v>0</v>
      </c>
      <c r="G62" s="2">
        <v>1</v>
      </c>
      <c r="H62" s="2">
        <v>0</v>
      </c>
      <c r="I62" s="2">
        <v>0</v>
      </c>
      <c r="J62" s="2">
        <v>2</v>
      </c>
      <c r="K62" s="2">
        <v>6</v>
      </c>
      <c r="L62" s="2">
        <f>SUM(D62:K62)</f>
        <v>9</v>
      </c>
      <c r="M62" s="5">
        <f>(1*E62+1.5*F62+2*G62+2.5*H62+3*I62+3.5*J62+4*K62)/L62</f>
        <v>3.6666666666666665</v>
      </c>
      <c r="N62" s="5">
        <f>SQRT((D62*0^2+E62*1^2+F62*1.5^2+G62*2^2+H62*2.5^2+I62*3^2+J62*3.5^2+K62*4^2)/L62-M62^2)</f>
        <v>0.6236095644623253</v>
      </c>
      <c r="O62" s="2">
        <v>0</v>
      </c>
      <c r="P62" s="2">
        <v>0</v>
      </c>
    </row>
    <row r="63" spans="1:16" ht="20.25" customHeight="1">
      <c r="A63" s="3" t="s">
        <v>134</v>
      </c>
      <c r="B63" s="8" t="s">
        <v>139</v>
      </c>
      <c r="C63" s="4">
        <f t="shared" si="6"/>
        <v>9</v>
      </c>
      <c r="D63" s="2">
        <v>0</v>
      </c>
      <c r="E63" s="2">
        <v>0</v>
      </c>
      <c r="F63" s="2">
        <v>0</v>
      </c>
      <c r="G63" s="2">
        <v>0</v>
      </c>
      <c r="H63" s="2">
        <v>1</v>
      </c>
      <c r="I63" s="2">
        <v>0</v>
      </c>
      <c r="J63" s="2">
        <v>0</v>
      </c>
      <c r="K63" s="2">
        <v>8</v>
      </c>
      <c r="L63" s="2">
        <f t="shared" si="7"/>
        <v>9</v>
      </c>
      <c r="M63" s="5">
        <f t="shared" si="8"/>
        <v>3.8333333333333335</v>
      </c>
      <c r="N63" s="5">
        <f t="shared" si="9"/>
        <v>0.47140452079102896</v>
      </c>
      <c r="O63" s="2">
        <v>0</v>
      </c>
      <c r="P63" s="2">
        <v>0</v>
      </c>
    </row>
    <row r="64" spans="1:16" ht="20.25" customHeight="1">
      <c r="A64" s="3" t="s">
        <v>419</v>
      </c>
      <c r="B64" s="25" t="s">
        <v>444</v>
      </c>
      <c r="C64" s="4">
        <f t="shared" si="6"/>
        <v>10</v>
      </c>
      <c r="D64" s="2">
        <v>1</v>
      </c>
      <c r="E64" s="2">
        <v>0</v>
      </c>
      <c r="F64" s="2">
        <v>0</v>
      </c>
      <c r="G64" s="2">
        <v>0</v>
      </c>
      <c r="H64" s="2">
        <v>2</v>
      </c>
      <c r="I64" s="2">
        <v>2</v>
      </c>
      <c r="J64" s="2">
        <v>4</v>
      </c>
      <c r="K64" s="2">
        <v>1</v>
      </c>
      <c r="L64" s="2">
        <f t="shared" si="7"/>
        <v>10</v>
      </c>
      <c r="M64" s="5">
        <f t="shared" si="8"/>
        <v>2.9</v>
      </c>
      <c r="N64" s="5">
        <f t="shared" si="9"/>
        <v>1.0677078252031313</v>
      </c>
      <c r="O64" s="2">
        <v>0</v>
      </c>
      <c r="P64" s="2">
        <v>0</v>
      </c>
    </row>
    <row r="65" spans="1:16" ht="20.25" customHeight="1">
      <c r="A65" s="3" t="s">
        <v>420</v>
      </c>
      <c r="B65" s="25" t="s">
        <v>446</v>
      </c>
      <c r="C65" s="4">
        <f t="shared" si="6"/>
        <v>9</v>
      </c>
      <c r="D65" s="2">
        <v>1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4</v>
      </c>
      <c r="K65" s="2">
        <v>4</v>
      </c>
      <c r="L65" s="2">
        <f t="shared" si="7"/>
        <v>9</v>
      </c>
      <c r="M65" s="5">
        <f t="shared" si="8"/>
        <v>3.3333333333333335</v>
      </c>
      <c r="N65" s="5">
        <f t="shared" si="9"/>
        <v>1.2018504251546624</v>
      </c>
      <c r="O65" s="2">
        <v>0</v>
      </c>
      <c r="P65" s="2">
        <v>0</v>
      </c>
    </row>
    <row r="66" spans="1:16" ht="20.25" customHeight="1">
      <c r="A66" s="3" t="s">
        <v>421</v>
      </c>
      <c r="B66" s="25" t="s">
        <v>447</v>
      </c>
      <c r="C66" s="4">
        <f t="shared" si="6"/>
        <v>9</v>
      </c>
      <c r="D66" s="2">
        <v>1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2</v>
      </c>
      <c r="K66" s="2">
        <v>6</v>
      </c>
      <c r="L66" s="2">
        <f t="shared" si="7"/>
        <v>9</v>
      </c>
      <c r="M66" s="5">
        <f t="shared" si="8"/>
        <v>3.4444444444444446</v>
      </c>
      <c r="N66" s="5">
        <f t="shared" si="9"/>
        <v>1.2347839317162699</v>
      </c>
      <c r="O66" s="2">
        <v>0</v>
      </c>
      <c r="P66" s="2">
        <v>0</v>
      </c>
    </row>
    <row r="67" spans="1:16" ht="20.25" customHeight="1">
      <c r="A67" s="3" t="s">
        <v>422</v>
      </c>
      <c r="B67" s="25" t="s">
        <v>448</v>
      </c>
      <c r="C67" s="4">
        <f t="shared" si="6"/>
        <v>9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2</v>
      </c>
      <c r="K67" s="2">
        <v>6</v>
      </c>
      <c r="L67" s="2">
        <f t="shared" si="7"/>
        <v>9</v>
      </c>
      <c r="M67" s="5">
        <f t="shared" si="8"/>
        <v>3.4444444444444446</v>
      </c>
      <c r="N67" s="5">
        <f t="shared" si="9"/>
        <v>1.2347839317162699</v>
      </c>
      <c r="O67" s="2">
        <v>0</v>
      </c>
      <c r="P67" s="2">
        <v>0</v>
      </c>
    </row>
    <row r="68" spans="1:16" ht="20.25" customHeight="1">
      <c r="A68" s="3" t="s">
        <v>423</v>
      </c>
      <c r="B68" s="25" t="s">
        <v>449</v>
      </c>
      <c r="C68" s="4">
        <f t="shared" si="6"/>
        <v>9</v>
      </c>
      <c r="D68" s="2">
        <v>1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1</v>
      </c>
      <c r="K68" s="2">
        <v>7</v>
      </c>
      <c r="L68" s="2">
        <f aca="true" t="shared" si="10" ref="L68:L73">SUM(D68:K68)</f>
        <v>9</v>
      </c>
      <c r="M68" s="5">
        <f aca="true" t="shared" si="11" ref="M68:M73">(1*E68+1.5*F68+2*G68+2.5*H68+3*I68+3.5*J68+4*K68)/L68</f>
        <v>3.5</v>
      </c>
      <c r="N68" s="5">
        <f aca="true" t="shared" si="12" ref="N68:N73">SQRT((D68*0^2+E68*1^2+F68*1.5^2+G68*2^2+H68*2.5^2+I68*3^2+J68*3.5^2+K68*4^2)/L68-M68^2)</f>
        <v>1.247219128924647</v>
      </c>
      <c r="O68" s="2">
        <v>0</v>
      </c>
      <c r="P68" s="2">
        <v>0</v>
      </c>
    </row>
    <row r="69" spans="1:16" ht="20.25" customHeight="1">
      <c r="A69" s="3" t="s">
        <v>126</v>
      </c>
      <c r="B69" s="8" t="s">
        <v>42</v>
      </c>
      <c r="C69" s="4">
        <f t="shared" si="6"/>
        <v>339</v>
      </c>
      <c r="D69" s="2">
        <v>33</v>
      </c>
      <c r="E69" s="2">
        <v>17</v>
      </c>
      <c r="F69" s="2">
        <v>14</v>
      </c>
      <c r="G69" s="2">
        <v>19</v>
      </c>
      <c r="H69" s="2">
        <v>23</v>
      </c>
      <c r="I69" s="2">
        <v>33</v>
      </c>
      <c r="J69" s="2">
        <v>35</v>
      </c>
      <c r="K69" s="2">
        <v>160</v>
      </c>
      <c r="L69" s="2">
        <f t="shared" si="10"/>
        <v>334</v>
      </c>
      <c r="M69" s="5">
        <f t="shared" si="11"/>
        <v>2.9790419161676644</v>
      </c>
      <c r="N69" s="5">
        <f t="shared" si="12"/>
        <v>1.328919796146608</v>
      </c>
      <c r="O69" s="2">
        <v>0</v>
      </c>
      <c r="P69" s="2">
        <v>5</v>
      </c>
    </row>
    <row r="70" spans="1:16" ht="20.25" customHeight="1">
      <c r="A70" s="3" t="s">
        <v>76</v>
      </c>
      <c r="B70" s="8" t="s">
        <v>14</v>
      </c>
      <c r="C70" s="4">
        <f t="shared" si="6"/>
        <v>134</v>
      </c>
      <c r="D70" s="2">
        <v>13</v>
      </c>
      <c r="E70" s="2">
        <v>21</v>
      </c>
      <c r="F70" s="2">
        <v>26</v>
      </c>
      <c r="G70" s="2">
        <v>23</v>
      </c>
      <c r="H70" s="2">
        <v>18</v>
      </c>
      <c r="I70" s="2">
        <v>11</v>
      </c>
      <c r="J70" s="2">
        <v>7</v>
      </c>
      <c r="K70" s="2">
        <v>15</v>
      </c>
      <c r="L70" s="2">
        <f t="shared" si="10"/>
        <v>134</v>
      </c>
      <c r="M70" s="5">
        <f t="shared" si="11"/>
        <v>2.003731343283582</v>
      </c>
      <c r="N70" s="5">
        <f t="shared" si="12"/>
        <v>1.128822310383961</v>
      </c>
      <c r="O70" s="2">
        <v>0</v>
      </c>
      <c r="P70" s="2">
        <v>0</v>
      </c>
    </row>
    <row r="71" spans="1:16" ht="20.25" customHeight="1">
      <c r="A71" s="3" t="s">
        <v>311</v>
      </c>
      <c r="B71" s="8" t="s">
        <v>445</v>
      </c>
      <c r="C71" s="4">
        <f t="shared" si="6"/>
        <v>136</v>
      </c>
      <c r="D71" s="2">
        <v>5</v>
      </c>
      <c r="E71" s="2">
        <v>6</v>
      </c>
      <c r="F71" s="2">
        <v>9</v>
      </c>
      <c r="G71" s="2">
        <v>24</v>
      </c>
      <c r="H71" s="2">
        <v>38</v>
      </c>
      <c r="I71" s="2">
        <v>40</v>
      </c>
      <c r="J71" s="2">
        <v>6</v>
      </c>
      <c r="K71" s="2">
        <v>8</v>
      </c>
      <c r="L71" s="2">
        <f t="shared" si="10"/>
        <v>136</v>
      </c>
      <c r="M71" s="5">
        <f t="shared" si="11"/>
        <v>2.4669117647058822</v>
      </c>
      <c r="N71" s="5">
        <f t="shared" si="12"/>
        <v>0.8296043659354972</v>
      </c>
      <c r="O71" s="2">
        <v>0</v>
      </c>
      <c r="P71" s="2">
        <v>0</v>
      </c>
    </row>
    <row r="72" spans="1:16" ht="20.25" customHeight="1">
      <c r="A72" s="3" t="s">
        <v>77</v>
      </c>
      <c r="B72" s="3" t="s">
        <v>81</v>
      </c>
      <c r="C72" s="4">
        <f t="shared" si="6"/>
        <v>339</v>
      </c>
      <c r="D72" s="2">
        <v>16</v>
      </c>
      <c r="E72" s="2">
        <v>19</v>
      </c>
      <c r="F72" s="2">
        <v>21</v>
      </c>
      <c r="G72" s="2">
        <v>61</v>
      </c>
      <c r="H72" s="2">
        <v>106</v>
      </c>
      <c r="I72" s="2">
        <v>74</v>
      </c>
      <c r="J72" s="2">
        <v>33</v>
      </c>
      <c r="K72" s="2">
        <v>9</v>
      </c>
      <c r="L72" s="2">
        <f t="shared" si="10"/>
        <v>339</v>
      </c>
      <c r="M72" s="5">
        <f t="shared" si="11"/>
        <v>2.392330383480826</v>
      </c>
      <c r="N72" s="5">
        <f t="shared" si="12"/>
        <v>0.8532776628406498</v>
      </c>
      <c r="O72" s="2">
        <v>0</v>
      </c>
      <c r="P72" s="2">
        <v>0</v>
      </c>
    </row>
    <row r="73" spans="1:16" ht="20.25" customHeight="1">
      <c r="A73" s="3"/>
      <c r="B73" s="2" t="s">
        <v>11</v>
      </c>
      <c r="C73" s="13">
        <f aca="true" t="shared" si="13" ref="C73:K73">SUM(C40:C68)</f>
        <v>3878</v>
      </c>
      <c r="D73" s="4">
        <f t="shared" si="13"/>
        <v>432</v>
      </c>
      <c r="E73" s="4">
        <f t="shared" si="13"/>
        <v>183</v>
      </c>
      <c r="F73" s="4">
        <f t="shared" si="13"/>
        <v>315</v>
      </c>
      <c r="G73" s="4">
        <f t="shared" si="13"/>
        <v>517</v>
      </c>
      <c r="H73" s="4">
        <f t="shared" si="13"/>
        <v>463</v>
      </c>
      <c r="I73" s="4">
        <f t="shared" si="13"/>
        <v>614</v>
      </c>
      <c r="J73" s="4">
        <f t="shared" si="13"/>
        <v>565</v>
      </c>
      <c r="K73" s="4">
        <f t="shared" si="13"/>
        <v>772</v>
      </c>
      <c r="L73" s="13">
        <f t="shared" si="10"/>
        <v>3861</v>
      </c>
      <c r="M73" s="10">
        <f t="shared" si="11"/>
        <v>2.5264180264180265</v>
      </c>
      <c r="N73" s="10">
        <f t="shared" si="12"/>
        <v>1.247510378658323</v>
      </c>
      <c r="O73" s="4">
        <f>SUM(O40:O68)</f>
        <v>0</v>
      </c>
      <c r="P73" s="4">
        <f>SUM(P40:P68)</f>
        <v>17</v>
      </c>
    </row>
    <row r="74" spans="1:16" ht="20.25" customHeight="1">
      <c r="A74" s="3"/>
      <c r="B74" s="2" t="s">
        <v>12</v>
      </c>
      <c r="C74" s="1">
        <f>C73*100/$C$73</f>
        <v>100</v>
      </c>
      <c r="D74" s="1">
        <f aca="true" t="shared" si="14" ref="D74:L74">D73*100/$C$73</f>
        <v>11.1397627643115</v>
      </c>
      <c r="E74" s="1">
        <f t="shared" si="14"/>
        <v>4.718927282104177</v>
      </c>
      <c r="F74" s="1">
        <f t="shared" si="14"/>
        <v>8.12274368231047</v>
      </c>
      <c r="G74" s="1">
        <f t="shared" si="14"/>
        <v>13.331614234141309</v>
      </c>
      <c r="H74" s="1">
        <f t="shared" si="14"/>
        <v>11.939143888602372</v>
      </c>
      <c r="I74" s="1">
        <f t="shared" si="14"/>
        <v>15.832903558535328</v>
      </c>
      <c r="J74" s="1">
        <f t="shared" si="14"/>
        <v>14.569365652398144</v>
      </c>
      <c r="K74" s="1">
        <f t="shared" si="14"/>
        <v>19.907168643630737</v>
      </c>
      <c r="L74" s="5">
        <f t="shared" si="14"/>
        <v>99.56162970603404</v>
      </c>
      <c r="M74" s="3"/>
      <c r="N74" s="3"/>
      <c r="O74" s="1">
        <f>O73*100/$C$73</f>
        <v>0</v>
      </c>
      <c r="P74" s="1">
        <f>P73*100/$C$73</f>
        <v>0.43837029396596183</v>
      </c>
    </row>
    <row r="75" spans="1:16" ht="20.25" customHeight="1">
      <c r="A75" s="3"/>
      <c r="B75" s="57" t="s">
        <v>158</v>
      </c>
      <c r="C75" s="3"/>
      <c r="D75" s="3"/>
      <c r="E75" s="3"/>
      <c r="F75" s="3"/>
      <c r="G75" s="3"/>
      <c r="H75" s="3"/>
      <c r="I75" s="86">
        <f>(E73+F73+G73+H73+I73+J73+K73)*100/L73</f>
        <v>88.81118881118881</v>
      </c>
      <c r="J75" s="86"/>
      <c r="K75" s="1"/>
      <c r="L75" s="5"/>
      <c r="M75" s="3"/>
      <c r="N75" s="3"/>
      <c r="O75" s="1"/>
      <c r="P75" s="1"/>
    </row>
    <row r="76" spans="1:16" ht="20.25" customHeight="1">
      <c r="A76" s="3"/>
      <c r="B76" s="58" t="s">
        <v>159</v>
      </c>
      <c r="C76" s="3"/>
      <c r="D76" s="3"/>
      <c r="E76" s="3"/>
      <c r="F76" s="3"/>
      <c r="G76" s="3"/>
      <c r="H76" s="3"/>
      <c r="I76" s="86">
        <f>(I73+J73+K73)*100/L73</f>
        <v>50.530950530950534</v>
      </c>
      <c r="J76" s="86"/>
      <c r="K76" s="1"/>
      <c r="L76" s="5"/>
      <c r="M76" s="3"/>
      <c r="N76" s="3"/>
      <c r="O76" s="1"/>
      <c r="P76" s="1"/>
    </row>
    <row r="77" spans="1:16" ht="26.25">
      <c r="A77" s="81" t="s">
        <v>46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23.25">
      <c r="A78" s="82" t="s">
        <v>429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</row>
    <row r="79" spans="1:16" ht="31.5" customHeight="1">
      <c r="A79" s="84" t="s">
        <v>0</v>
      </c>
      <c r="B79" s="84" t="s">
        <v>1</v>
      </c>
      <c r="C79" s="85" t="s">
        <v>3</v>
      </c>
      <c r="D79" s="88" t="s">
        <v>4</v>
      </c>
      <c r="E79" s="88"/>
      <c r="F79" s="88"/>
      <c r="G79" s="88"/>
      <c r="H79" s="88"/>
      <c r="I79" s="88"/>
      <c r="J79" s="88"/>
      <c r="K79" s="88"/>
      <c r="L79" s="87" t="s">
        <v>5</v>
      </c>
      <c r="M79" s="83" t="s">
        <v>6</v>
      </c>
      <c r="N79" s="83" t="s">
        <v>7</v>
      </c>
      <c r="O79" s="87" t="s">
        <v>8</v>
      </c>
      <c r="P79" s="87"/>
    </row>
    <row r="80" spans="1:16" ht="21.75">
      <c r="A80" s="84"/>
      <c r="B80" s="84"/>
      <c r="C80" s="85"/>
      <c r="D80" s="2">
        <v>0</v>
      </c>
      <c r="E80" s="2">
        <v>1</v>
      </c>
      <c r="F80" s="2">
        <v>1.5</v>
      </c>
      <c r="G80" s="2">
        <v>2</v>
      </c>
      <c r="H80" s="2">
        <v>2.5</v>
      </c>
      <c r="I80" s="2">
        <v>3</v>
      </c>
      <c r="J80" s="2">
        <v>3.5</v>
      </c>
      <c r="K80" s="2">
        <v>4</v>
      </c>
      <c r="L80" s="87"/>
      <c r="M80" s="83"/>
      <c r="N80" s="83"/>
      <c r="O80" s="2" t="s">
        <v>9</v>
      </c>
      <c r="P80" s="2" t="s">
        <v>10</v>
      </c>
    </row>
    <row r="81" spans="1:16" ht="20.25" customHeight="1">
      <c r="A81" s="3" t="s">
        <v>82</v>
      </c>
      <c r="B81" s="3" t="s">
        <v>93</v>
      </c>
      <c r="C81" s="4">
        <f aca="true" t="shared" si="15" ref="C81:C101">SUM(D81:K81,O81:P81)</f>
        <v>253</v>
      </c>
      <c r="D81" s="2">
        <v>12</v>
      </c>
      <c r="E81" s="2">
        <v>6</v>
      </c>
      <c r="F81" s="2">
        <v>25</v>
      </c>
      <c r="G81" s="2">
        <v>32</v>
      </c>
      <c r="H81" s="2">
        <v>56</v>
      </c>
      <c r="I81" s="2">
        <v>51</v>
      </c>
      <c r="J81" s="2">
        <v>56</v>
      </c>
      <c r="K81" s="2">
        <v>15</v>
      </c>
      <c r="L81" s="2">
        <f>SUM(D81:K81)</f>
        <v>253</v>
      </c>
      <c r="M81" s="5">
        <f>(1*E81+1.5*F81+2*G81+2.5*H81+3*I81+3.5*J81+4*K81)/L81</f>
        <v>2.5948616600790513</v>
      </c>
      <c r="N81" s="5">
        <f>SQRT((D81*0^2+E81*1^2+F81*1.5^2+G81*2^2+H81*2.5^2+I81*3^2+J81*3.5^2+K81*4^2)/L81-M81^2)</f>
        <v>0.9361499663612629</v>
      </c>
      <c r="O81" s="2">
        <v>0</v>
      </c>
      <c r="P81" s="2">
        <v>0</v>
      </c>
    </row>
    <row r="82" spans="1:16" ht="20.25" customHeight="1">
      <c r="A82" s="3" t="s">
        <v>135</v>
      </c>
      <c r="B82" s="3" t="s">
        <v>94</v>
      </c>
      <c r="C82" s="4">
        <f t="shared" si="15"/>
        <v>133</v>
      </c>
      <c r="D82" s="2">
        <v>2</v>
      </c>
      <c r="E82" s="2">
        <v>1</v>
      </c>
      <c r="F82" s="2">
        <v>1</v>
      </c>
      <c r="G82" s="2">
        <v>13</v>
      </c>
      <c r="H82" s="2">
        <v>19</v>
      </c>
      <c r="I82" s="2">
        <v>58</v>
      </c>
      <c r="J82" s="2">
        <v>28</v>
      </c>
      <c r="K82" s="2">
        <v>11</v>
      </c>
      <c r="L82" s="2">
        <f>SUM(D82:K82)</f>
        <v>133</v>
      </c>
      <c r="M82" s="5">
        <f>(1*E82+1.5*F82+2*G82+2.5*H82+3*I82+3.5*J82+4*K82)/L82</f>
        <v>2.9473684210526314</v>
      </c>
      <c r="N82" s="5">
        <f>SQRT((D82*0^2+E82*1^2+F82*1.5^2+G82*2^2+H82*2.5^2+I82*3^2+J82*3.5^2+K82*4^2)/L82-M82^2)</f>
        <v>0.6695952034224715</v>
      </c>
      <c r="O82" s="2">
        <v>0</v>
      </c>
      <c r="P82" s="2">
        <v>0</v>
      </c>
    </row>
    <row r="83" spans="1:16" ht="20.25" customHeight="1">
      <c r="A83" s="3" t="s">
        <v>83</v>
      </c>
      <c r="B83" s="3" t="s">
        <v>95</v>
      </c>
      <c r="C83" s="4">
        <f t="shared" si="15"/>
        <v>32</v>
      </c>
      <c r="D83" s="2">
        <v>0</v>
      </c>
      <c r="E83" s="2">
        <v>2</v>
      </c>
      <c r="F83" s="2">
        <v>1</v>
      </c>
      <c r="G83" s="2">
        <v>1</v>
      </c>
      <c r="H83" s="2">
        <v>4</v>
      </c>
      <c r="I83" s="2">
        <v>9</v>
      </c>
      <c r="J83" s="2">
        <v>10</v>
      </c>
      <c r="K83" s="2">
        <v>5</v>
      </c>
      <c r="L83" s="2">
        <f aca="true" t="shared" si="16" ref="L83:L101">SUM(D83:K83)</f>
        <v>32</v>
      </c>
      <c r="M83" s="5">
        <f aca="true" t="shared" si="17" ref="M83:M102">(1*E83+1.5*F83+2*G83+2.5*H83+3*I83+3.5*J83+4*K83)/L83</f>
        <v>3.046875</v>
      </c>
      <c r="N83" s="5">
        <f aca="true" t="shared" si="18" ref="N83:N102">SQRT((D83*0^2+E83*1^2+F83*1.5^2+G83*2^2+H83*2.5^2+I83*3^2+J83*3.5^2+K83*4^2)/L83-M83^2)</f>
        <v>0.7842131307081003</v>
      </c>
      <c r="O83" s="2">
        <v>0</v>
      </c>
      <c r="P83" s="2">
        <v>0</v>
      </c>
    </row>
    <row r="84" spans="1:16" ht="20.25" customHeight="1">
      <c r="A84" s="3" t="s">
        <v>136</v>
      </c>
      <c r="B84" s="3" t="s">
        <v>140</v>
      </c>
      <c r="C84" s="4">
        <f t="shared" si="15"/>
        <v>88</v>
      </c>
      <c r="D84" s="2">
        <v>13</v>
      </c>
      <c r="E84" s="2">
        <v>18</v>
      </c>
      <c r="F84" s="2">
        <v>11</v>
      </c>
      <c r="G84" s="2">
        <v>17</v>
      </c>
      <c r="H84" s="2">
        <v>16</v>
      </c>
      <c r="I84" s="2">
        <v>7</v>
      </c>
      <c r="J84" s="2">
        <v>5</v>
      </c>
      <c r="K84" s="2">
        <v>1</v>
      </c>
      <c r="L84" s="2">
        <f t="shared" si="16"/>
        <v>88</v>
      </c>
      <c r="M84" s="5">
        <f t="shared" si="17"/>
        <v>1.7159090909090908</v>
      </c>
      <c r="N84" s="5">
        <f t="shared" si="18"/>
        <v>1.0219062360960036</v>
      </c>
      <c r="O84" s="2">
        <v>0</v>
      </c>
      <c r="P84" s="2">
        <v>0</v>
      </c>
    </row>
    <row r="85" spans="1:16" ht="20.25" customHeight="1">
      <c r="A85" s="3" t="s">
        <v>424</v>
      </c>
      <c r="B85" s="3" t="s">
        <v>426</v>
      </c>
      <c r="C85" s="4">
        <f t="shared" si="15"/>
        <v>133</v>
      </c>
      <c r="D85" s="2">
        <v>1</v>
      </c>
      <c r="E85" s="2">
        <v>1</v>
      </c>
      <c r="F85" s="2">
        <v>8</v>
      </c>
      <c r="G85" s="2">
        <v>33</v>
      </c>
      <c r="H85" s="2">
        <v>31</v>
      </c>
      <c r="I85" s="2">
        <v>35</v>
      </c>
      <c r="J85" s="2">
        <v>17</v>
      </c>
      <c r="K85" s="2">
        <v>7</v>
      </c>
      <c r="L85" s="2">
        <f t="shared" si="16"/>
        <v>133</v>
      </c>
      <c r="M85" s="5">
        <f t="shared" si="17"/>
        <v>2.6240601503759398</v>
      </c>
      <c r="N85" s="5">
        <f t="shared" si="18"/>
        <v>0.6947872910758942</v>
      </c>
      <c r="O85" s="2">
        <v>0</v>
      </c>
      <c r="P85" s="2">
        <v>0</v>
      </c>
    </row>
    <row r="86" spans="1:16" ht="20.25" customHeight="1">
      <c r="A86" s="3" t="s">
        <v>154</v>
      </c>
      <c r="B86" s="3" t="s">
        <v>155</v>
      </c>
      <c r="C86" s="4">
        <f t="shared" si="15"/>
        <v>133</v>
      </c>
      <c r="D86" s="2">
        <v>2</v>
      </c>
      <c r="E86" s="2">
        <v>8</v>
      </c>
      <c r="F86" s="2">
        <v>21</v>
      </c>
      <c r="G86" s="2">
        <v>33</v>
      </c>
      <c r="H86" s="2">
        <v>25</v>
      </c>
      <c r="I86" s="2">
        <v>18</v>
      </c>
      <c r="J86" s="2">
        <v>12</v>
      </c>
      <c r="K86" s="2">
        <v>14</v>
      </c>
      <c r="L86" s="2">
        <f t="shared" si="16"/>
        <v>133</v>
      </c>
      <c r="M86" s="5">
        <f t="shared" si="17"/>
        <v>2.406015037593985</v>
      </c>
      <c r="N86" s="5">
        <f t="shared" si="18"/>
        <v>0.8951632268929449</v>
      </c>
      <c r="O86" s="2">
        <v>0</v>
      </c>
      <c r="P86" s="2">
        <v>0</v>
      </c>
    </row>
    <row r="87" spans="1:16" ht="20.25" customHeight="1">
      <c r="A87" s="3" t="s">
        <v>84</v>
      </c>
      <c r="B87" s="3" t="s">
        <v>97</v>
      </c>
      <c r="C87" s="4">
        <f t="shared" si="15"/>
        <v>133</v>
      </c>
      <c r="D87" s="2">
        <v>5</v>
      </c>
      <c r="E87" s="2">
        <v>5</v>
      </c>
      <c r="F87" s="2">
        <v>8</v>
      </c>
      <c r="G87" s="2">
        <v>23</v>
      </c>
      <c r="H87" s="2">
        <v>39</v>
      </c>
      <c r="I87" s="2">
        <v>37</v>
      </c>
      <c r="J87" s="2">
        <v>12</v>
      </c>
      <c r="K87" s="2">
        <v>4</v>
      </c>
      <c r="L87" s="2">
        <f t="shared" si="16"/>
        <v>133</v>
      </c>
      <c r="M87" s="5">
        <f t="shared" si="17"/>
        <v>2.4774436090225564</v>
      </c>
      <c r="N87" s="5">
        <f t="shared" si="18"/>
        <v>0.8061433799738705</v>
      </c>
      <c r="O87" s="2">
        <v>0</v>
      </c>
      <c r="P87" s="2">
        <v>0</v>
      </c>
    </row>
    <row r="88" spans="1:16" ht="20.25" customHeight="1">
      <c r="A88" s="3" t="s">
        <v>127</v>
      </c>
      <c r="B88" s="3" t="s">
        <v>104</v>
      </c>
      <c r="C88" s="4">
        <f t="shared" si="15"/>
        <v>253</v>
      </c>
      <c r="D88" s="2">
        <v>12</v>
      </c>
      <c r="E88" s="2">
        <v>6</v>
      </c>
      <c r="F88" s="2">
        <v>9</v>
      </c>
      <c r="G88" s="2">
        <v>11</v>
      </c>
      <c r="H88" s="2">
        <v>20</v>
      </c>
      <c r="I88" s="2">
        <v>32</v>
      </c>
      <c r="J88" s="2">
        <v>60</v>
      </c>
      <c r="K88" s="2">
        <v>103</v>
      </c>
      <c r="L88" s="2">
        <f t="shared" si="16"/>
        <v>253</v>
      </c>
      <c r="M88" s="5">
        <f t="shared" si="17"/>
        <v>3.199604743083004</v>
      </c>
      <c r="N88" s="5">
        <f t="shared" si="18"/>
        <v>1.0447874766860261</v>
      </c>
      <c r="O88" s="2">
        <v>0</v>
      </c>
      <c r="P88" s="2">
        <v>0</v>
      </c>
    </row>
    <row r="89" spans="1:16" ht="20.25" customHeight="1">
      <c r="A89" s="3" t="s">
        <v>156</v>
      </c>
      <c r="B89" s="3" t="s">
        <v>157</v>
      </c>
      <c r="C89" s="4">
        <f t="shared" si="15"/>
        <v>69</v>
      </c>
      <c r="D89" s="2">
        <v>5</v>
      </c>
      <c r="E89" s="2">
        <v>8</v>
      </c>
      <c r="F89" s="2">
        <v>6</v>
      </c>
      <c r="G89" s="2">
        <v>12</v>
      </c>
      <c r="H89" s="2">
        <v>18</v>
      </c>
      <c r="I89" s="2">
        <v>11</v>
      </c>
      <c r="J89" s="2">
        <v>8</v>
      </c>
      <c r="K89" s="2">
        <v>1</v>
      </c>
      <c r="L89" s="2">
        <f t="shared" si="16"/>
        <v>69</v>
      </c>
      <c r="M89" s="5">
        <f t="shared" si="17"/>
        <v>2.1884057971014492</v>
      </c>
      <c r="N89" s="5">
        <f t="shared" si="18"/>
        <v>0.9672216645486136</v>
      </c>
      <c r="O89" s="2">
        <v>0</v>
      </c>
      <c r="P89" s="2">
        <v>0</v>
      </c>
    </row>
    <row r="90" spans="1:16" ht="20.25" customHeight="1">
      <c r="A90" s="3" t="s">
        <v>85</v>
      </c>
      <c r="B90" s="8" t="s">
        <v>427</v>
      </c>
      <c r="C90" s="4">
        <f t="shared" si="15"/>
        <v>253</v>
      </c>
      <c r="D90" s="2">
        <v>8</v>
      </c>
      <c r="E90" s="2">
        <v>10</v>
      </c>
      <c r="F90" s="2">
        <v>20</v>
      </c>
      <c r="G90" s="2">
        <v>13</v>
      </c>
      <c r="H90" s="2">
        <v>41</v>
      </c>
      <c r="I90" s="2">
        <v>77</v>
      </c>
      <c r="J90" s="2">
        <v>48</v>
      </c>
      <c r="K90" s="2">
        <v>36</v>
      </c>
      <c r="L90" s="2">
        <f t="shared" si="16"/>
        <v>253</v>
      </c>
      <c r="M90" s="5">
        <f t="shared" si="17"/>
        <v>2.8122529644268774</v>
      </c>
      <c r="N90" s="5">
        <f t="shared" si="18"/>
        <v>0.9310880536646267</v>
      </c>
      <c r="O90" s="2">
        <v>0</v>
      </c>
      <c r="P90" s="2">
        <v>0</v>
      </c>
    </row>
    <row r="91" spans="1:16" ht="20.25" customHeight="1">
      <c r="A91" s="3" t="s">
        <v>86</v>
      </c>
      <c r="B91" s="8" t="s">
        <v>428</v>
      </c>
      <c r="C91" s="4">
        <f t="shared" si="15"/>
        <v>253</v>
      </c>
      <c r="D91" s="2">
        <v>23</v>
      </c>
      <c r="E91" s="2">
        <v>1</v>
      </c>
      <c r="F91" s="2">
        <v>4</v>
      </c>
      <c r="G91" s="2">
        <v>21</v>
      </c>
      <c r="H91" s="2">
        <v>36</v>
      </c>
      <c r="I91" s="2">
        <v>68</v>
      </c>
      <c r="J91" s="2">
        <v>62</v>
      </c>
      <c r="K91" s="2">
        <v>38</v>
      </c>
      <c r="L91" s="2">
        <f t="shared" si="16"/>
        <v>253</v>
      </c>
      <c r="M91" s="5">
        <f t="shared" si="17"/>
        <v>2.814229249011858</v>
      </c>
      <c r="N91" s="5">
        <f t="shared" si="18"/>
        <v>1.0793951876677534</v>
      </c>
      <c r="O91" s="2">
        <v>0</v>
      </c>
      <c r="P91" s="2">
        <v>0</v>
      </c>
    </row>
    <row r="92" spans="1:16" ht="20.25" customHeight="1">
      <c r="A92" s="3" t="s">
        <v>379</v>
      </c>
      <c r="B92" s="25" t="s">
        <v>141</v>
      </c>
      <c r="C92" s="4">
        <f t="shared" si="15"/>
        <v>11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0</v>
      </c>
      <c r="J92" s="2">
        <v>0</v>
      </c>
      <c r="K92" s="2">
        <v>10</v>
      </c>
      <c r="L92" s="2">
        <f t="shared" si="16"/>
        <v>11</v>
      </c>
      <c r="M92" s="5">
        <f t="shared" si="17"/>
        <v>3.8636363636363638</v>
      </c>
      <c r="N92" s="5">
        <f t="shared" si="18"/>
        <v>0.4312196809320504</v>
      </c>
      <c r="O92" s="2">
        <v>0</v>
      </c>
      <c r="P92" s="2">
        <v>0</v>
      </c>
    </row>
    <row r="93" spans="1:16" ht="20.25" customHeight="1">
      <c r="A93" s="3" t="s">
        <v>380</v>
      </c>
      <c r="B93" s="25" t="s">
        <v>142</v>
      </c>
      <c r="C93" s="4">
        <f t="shared" si="15"/>
        <v>11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11</v>
      </c>
      <c r="L93" s="2">
        <f t="shared" si="16"/>
        <v>11</v>
      </c>
      <c r="M93" s="5">
        <f t="shared" si="17"/>
        <v>4</v>
      </c>
      <c r="N93" s="5">
        <f t="shared" si="18"/>
        <v>0</v>
      </c>
      <c r="O93" s="2">
        <v>0</v>
      </c>
      <c r="P93" s="2">
        <v>0</v>
      </c>
    </row>
    <row r="94" spans="1:16" ht="20.25" customHeight="1">
      <c r="A94" s="3" t="s">
        <v>87</v>
      </c>
      <c r="B94" s="8" t="s">
        <v>170</v>
      </c>
      <c r="C94" s="4">
        <f t="shared" si="15"/>
        <v>253</v>
      </c>
      <c r="D94" s="2">
        <v>7</v>
      </c>
      <c r="E94" s="2">
        <v>6</v>
      </c>
      <c r="F94" s="2">
        <v>9</v>
      </c>
      <c r="G94" s="2">
        <v>18</v>
      </c>
      <c r="H94" s="2">
        <v>21</v>
      </c>
      <c r="I94" s="2">
        <v>80</v>
      </c>
      <c r="J94" s="2">
        <v>51</v>
      </c>
      <c r="K94" s="2">
        <v>61</v>
      </c>
      <c r="L94" s="2">
        <f t="shared" si="16"/>
        <v>253</v>
      </c>
      <c r="M94" s="5">
        <f t="shared" si="17"/>
        <v>3.0454545454545454</v>
      </c>
      <c r="N94" s="5">
        <f t="shared" si="18"/>
        <v>0.8973550786962472</v>
      </c>
      <c r="O94" s="2">
        <v>0</v>
      </c>
      <c r="P94" s="2">
        <v>0</v>
      </c>
    </row>
    <row r="95" spans="1:16" ht="20.25" customHeight="1">
      <c r="A95" s="3" t="s">
        <v>88</v>
      </c>
      <c r="B95" s="8" t="s">
        <v>171</v>
      </c>
      <c r="C95" s="4">
        <f t="shared" si="15"/>
        <v>253</v>
      </c>
      <c r="D95" s="2">
        <v>4</v>
      </c>
      <c r="E95" s="2">
        <v>0</v>
      </c>
      <c r="F95" s="2">
        <v>0</v>
      </c>
      <c r="G95" s="2">
        <v>2</v>
      </c>
      <c r="H95" s="2">
        <v>1</v>
      </c>
      <c r="I95" s="2">
        <v>7</v>
      </c>
      <c r="J95" s="2">
        <v>17</v>
      </c>
      <c r="K95" s="2">
        <v>222</v>
      </c>
      <c r="L95" s="2">
        <f t="shared" si="16"/>
        <v>253</v>
      </c>
      <c r="M95" s="5">
        <f t="shared" si="17"/>
        <v>3.8537549407114624</v>
      </c>
      <c r="N95" s="5">
        <f t="shared" si="18"/>
        <v>0.5626340255133109</v>
      </c>
      <c r="O95" s="2">
        <v>0</v>
      </c>
      <c r="P95" s="2">
        <v>0</v>
      </c>
    </row>
    <row r="96" spans="1:16" ht="20.25" customHeight="1">
      <c r="A96" s="3" t="s">
        <v>425</v>
      </c>
      <c r="B96" s="3" t="s">
        <v>450</v>
      </c>
      <c r="C96" s="4">
        <f t="shared" si="15"/>
        <v>8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8</v>
      </c>
      <c r="L96" s="2">
        <f t="shared" si="16"/>
        <v>8</v>
      </c>
      <c r="M96" s="5">
        <f t="shared" si="17"/>
        <v>4</v>
      </c>
      <c r="N96" s="5">
        <f t="shared" si="18"/>
        <v>0</v>
      </c>
      <c r="O96" s="2">
        <v>0</v>
      </c>
      <c r="P96" s="2">
        <v>0</v>
      </c>
    </row>
    <row r="97" spans="1:16" ht="20.25" customHeight="1">
      <c r="A97" s="3" t="s">
        <v>89</v>
      </c>
      <c r="B97" s="8" t="s">
        <v>105</v>
      </c>
      <c r="C97" s="4">
        <f t="shared" si="15"/>
        <v>253</v>
      </c>
      <c r="D97" s="2">
        <v>8</v>
      </c>
      <c r="E97" s="2">
        <v>4</v>
      </c>
      <c r="F97" s="2">
        <v>1</v>
      </c>
      <c r="G97" s="2">
        <v>2</v>
      </c>
      <c r="H97" s="2">
        <v>4</v>
      </c>
      <c r="I97" s="2">
        <v>1</v>
      </c>
      <c r="J97" s="2">
        <v>19</v>
      </c>
      <c r="K97" s="2">
        <v>214</v>
      </c>
      <c r="L97" s="2">
        <f t="shared" si="16"/>
        <v>253</v>
      </c>
      <c r="M97" s="5">
        <f t="shared" si="17"/>
        <v>3.7351778656126484</v>
      </c>
      <c r="N97" s="5">
        <f t="shared" si="18"/>
        <v>0.832295072039296</v>
      </c>
      <c r="O97" s="2">
        <v>0</v>
      </c>
      <c r="P97" s="2">
        <v>0</v>
      </c>
    </row>
    <row r="98" spans="1:16" ht="20.25" customHeight="1">
      <c r="A98" s="3" t="s">
        <v>90</v>
      </c>
      <c r="B98" s="3" t="s">
        <v>101</v>
      </c>
      <c r="C98" s="4">
        <f t="shared" si="15"/>
        <v>253</v>
      </c>
      <c r="D98" s="2">
        <v>6</v>
      </c>
      <c r="E98" s="2">
        <v>1</v>
      </c>
      <c r="F98" s="2">
        <v>3</v>
      </c>
      <c r="G98" s="2">
        <v>2</v>
      </c>
      <c r="H98" s="2">
        <v>12</v>
      </c>
      <c r="I98" s="2">
        <v>23</v>
      </c>
      <c r="J98" s="2">
        <v>27</v>
      </c>
      <c r="K98" s="2">
        <v>179</v>
      </c>
      <c r="L98" s="2">
        <f t="shared" si="16"/>
        <v>253</v>
      </c>
      <c r="M98" s="5">
        <f t="shared" si="17"/>
        <v>3.632411067193676</v>
      </c>
      <c r="N98" s="5">
        <f t="shared" si="18"/>
        <v>0.7809850606867317</v>
      </c>
      <c r="O98" s="2">
        <v>0</v>
      </c>
      <c r="P98" s="2">
        <v>0</v>
      </c>
    </row>
    <row r="99" spans="1:16" ht="20.25" customHeight="1">
      <c r="A99" s="3" t="s">
        <v>128</v>
      </c>
      <c r="B99" s="8" t="s">
        <v>102</v>
      </c>
      <c r="C99" s="4">
        <f t="shared" si="15"/>
        <v>253</v>
      </c>
      <c r="D99" s="2">
        <v>3</v>
      </c>
      <c r="E99" s="2">
        <v>2</v>
      </c>
      <c r="F99" s="2">
        <v>1</v>
      </c>
      <c r="G99" s="2">
        <v>3</v>
      </c>
      <c r="H99" s="2">
        <v>13</v>
      </c>
      <c r="I99" s="2">
        <v>35</v>
      </c>
      <c r="J99" s="2">
        <v>76</v>
      </c>
      <c r="K99" s="2">
        <v>120</v>
      </c>
      <c r="L99" s="2">
        <f t="shared" si="16"/>
        <v>253</v>
      </c>
      <c r="M99" s="5">
        <f t="shared" si="17"/>
        <v>3.5296442687747036</v>
      </c>
      <c r="N99" s="5">
        <f t="shared" si="18"/>
        <v>0.6639433877010114</v>
      </c>
      <c r="O99" s="2">
        <v>0</v>
      </c>
      <c r="P99" s="2">
        <v>0</v>
      </c>
    </row>
    <row r="100" spans="1:16" ht="20.25" customHeight="1">
      <c r="A100" s="3" t="s">
        <v>91</v>
      </c>
      <c r="B100" s="8" t="s">
        <v>130</v>
      </c>
      <c r="C100" s="4">
        <f t="shared" si="15"/>
        <v>100</v>
      </c>
      <c r="D100" s="2">
        <v>7</v>
      </c>
      <c r="E100" s="2">
        <v>3</v>
      </c>
      <c r="F100" s="2">
        <v>4</v>
      </c>
      <c r="G100" s="2">
        <v>1</v>
      </c>
      <c r="H100" s="2">
        <v>5</v>
      </c>
      <c r="I100" s="2">
        <v>7</v>
      </c>
      <c r="J100" s="2">
        <v>3</v>
      </c>
      <c r="K100" s="2">
        <v>70</v>
      </c>
      <c r="L100" s="2">
        <f t="shared" si="16"/>
        <v>100</v>
      </c>
      <c r="M100" s="5">
        <f t="shared" si="17"/>
        <v>3.35</v>
      </c>
      <c r="N100" s="5">
        <f t="shared" si="18"/>
        <v>1.2031209415515964</v>
      </c>
      <c r="O100" s="2">
        <v>0</v>
      </c>
      <c r="P100" s="2">
        <v>0</v>
      </c>
    </row>
    <row r="101" spans="1:16" ht="20.25" customHeight="1">
      <c r="A101" s="3" t="s">
        <v>92</v>
      </c>
      <c r="B101" s="3" t="s">
        <v>100</v>
      </c>
      <c r="C101" s="4">
        <f t="shared" si="15"/>
        <v>253</v>
      </c>
      <c r="D101" s="2">
        <v>11</v>
      </c>
      <c r="E101" s="2">
        <v>26</v>
      </c>
      <c r="F101" s="2">
        <v>29</v>
      </c>
      <c r="G101" s="2">
        <v>30</v>
      </c>
      <c r="H101" s="2">
        <v>39</v>
      </c>
      <c r="I101" s="2">
        <v>53</v>
      </c>
      <c r="J101" s="2">
        <v>27</v>
      </c>
      <c r="K101" s="2">
        <v>36</v>
      </c>
      <c r="L101" s="2">
        <f t="shared" si="16"/>
        <v>251</v>
      </c>
      <c r="M101" s="5">
        <f t="shared" si="17"/>
        <v>2.4880478087649402</v>
      </c>
      <c r="N101" s="5">
        <f t="shared" si="18"/>
        <v>1.0655117608245148</v>
      </c>
      <c r="O101" s="2">
        <v>0</v>
      </c>
      <c r="P101" s="2">
        <v>2</v>
      </c>
    </row>
    <row r="102" spans="1:16" ht="20.25" customHeight="1">
      <c r="A102" s="3"/>
      <c r="B102" s="2" t="s">
        <v>11</v>
      </c>
      <c r="C102" s="13">
        <f aca="true" t="shared" si="19" ref="C102:L102">SUM(C81:C101)</f>
        <v>3381</v>
      </c>
      <c r="D102" s="13">
        <f t="shared" si="19"/>
        <v>129</v>
      </c>
      <c r="E102" s="13">
        <f t="shared" si="19"/>
        <v>108</v>
      </c>
      <c r="F102" s="13">
        <f t="shared" si="19"/>
        <v>161</v>
      </c>
      <c r="G102" s="13">
        <f t="shared" si="19"/>
        <v>267</v>
      </c>
      <c r="H102" s="13">
        <f t="shared" si="19"/>
        <v>401</v>
      </c>
      <c r="I102" s="13">
        <f t="shared" si="19"/>
        <v>609</v>
      </c>
      <c r="J102" s="13">
        <f t="shared" si="19"/>
        <v>538</v>
      </c>
      <c r="K102" s="61">
        <f t="shared" si="19"/>
        <v>1166</v>
      </c>
      <c r="L102" s="13">
        <f t="shared" si="19"/>
        <v>3379</v>
      </c>
      <c r="M102" s="63">
        <f t="shared" si="17"/>
        <v>3.0364013021604026</v>
      </c>
      <c r="N102" s="63">
        <f t="shared" si="18"/>
        <v>1.034836053889597</v>
      </c>
      <c r="O102" s="13">
        <f>SUM(O81:O101)</f>
        <v>0</v>
      </c>
      <c r="P102" s="13">
        <f>SUM(P81:P101)</f>
        <v>2</v>
      </c>
    </row>
    <row r="103" spans="1:16" ht="20.25" customHeight="1">
      <c r="A103" s="3"/>
      <c r="B103" s="2" t="s">
        <v>12</v>
      </c>
      <c r="C103" s="1">
        <f aca="true" t="shared" si="20" ref="C103:L103">C102*100/$C$102</f>
        <v>100</v>
      </c>
      <c r="D103" s="1">
        <f t="shared" si="20"/>
        <v>3.815439219165927</v>
      </c>
      <c r="E103" s="1">
        <f t="shared" si="20"/>
        <v>3.194321206743567</v>
      </c>
      <c r="F103" s="1">
        <f t="shared" si="20"/>
        <v>4.761904761904762</v>
      </c>
      <c r="G103" s="1">
        <f t="shared" si="20"/>
        <v>7.897071872227151</v>
      </c>
      <c r="H103" s="1">
        <f t="shared" si="20"/>
        <v>11.860396332446022</v>
      </c>
      <c r="I103" s="1">
        <f t="shared" si="20"/>
        <v>18.012422360248447</v>
      </c>
      <c r="J103" s="1">
        <f t="shared" si="20"/>
        <v>15.912451937296657</v>
      </c>
      <c r="K103" s="1">
        <f t="shared" si="20"/>
        <v>34.486838213546285</v>
      </c>
      <c r="L103" s="1">
        <f t="shared" si="20"/>
        <v>99.94084590357882</v>
      </c>
      <c r="M103" s="15"/>
      <c r="N103" s="15"/>
      <c r="O103" s="1">
        <f>O102*100/$C$102</f>
        <v>0</v>
      </c>
      <c r="P103" s="1">
        <f>P102*100/$C$102</f>
        <v>0.059154096421177166</v>
      </c>
    </row>
    <row r="104" spans="2:10" ht="21.75">
      <c r="B104" s="28" t="s">
        <v>158</v>
      </c>
      <c r="C104"/>
      <c r="D104"/>
      <c r="E104"/>
      <c r="F104"/>
      <c r="G104"/>
      <c r="H104"/>
      <c r="I104" s="77">
        <f>(E102+F102+G102+H102+I102+J102+K102)*100/L102</f>
        <v>96.18230245634803</v>
      </c>
      <c r="J104" s="77"/>
    </row>
    <row r="105" spans="2:10" ht="21.75">
      <c r="B105" s="29" t="s">
        <v>159</v>
      </c>
      <c r="C105"/>
      <c r="D105"/>
      <c r="E105"/>
      <c r="F105"/>
      <c r="G105"/>
      <c r="H105"/>
      <c r="I105" s="77">
        <f>(I102+J102+K102)*100/L102</f>
        <v>68.45220479431785</v>
      </c>
      <c r="J105" s="77"/>
    </row>
    <row r="106" spans="1:16" ht="26.25">
      <c r="A106" s="56" t="s">
        <v>110</v>
      </c>
      <c r="B106" s="29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</row>
    <row r="107" spans="1:16" ht="23.25">
      <c r="A107" s="55" t="s">
        <v>429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</row>
    <row r="108" spans="1:16" ht="29.25" customHeight="1">
      <c r="A108" s="84"/>
      <c r="B108" s="84" t="s">
        <v>2</v>
      </c>
      <c r="C108" s="85" t="s">
        <v>3</v>
      </c>
      <c r="D108" s="78" t="s">
        <v>4</v>
      </c>
      <c r="E108" s="79"/>
      <c r="F108" s="79"/>
      <c r="G108" s="79"/>
      <c r="H108" s="79"/>
      <c r="I108" s="79"/>
      <c r="J108" s="79"/>
      <c r="K108" s="80"/>
      <c r="L108" s="87" t="s">
        <v>5</v>
      </c>
      <c r="M108" s="83" t="s">
        <v>6</v>
      </c>
      <c r="N108" s="83" t="s">
        <v>7</v>
      </c>
      <c r="O108" s="87" t="s">
        <v>8</v>
      </c>
      <c r="P108" s="87"/>
    </row>
    <row r="109" spans="1:16" ht="21.75">
      <c r="A109" s="84"/>
      <c r="B109" s="84"/>
      <c r="C109" s="85"/>
      <c r="D109" s="2">
        <v>0</v>
      </c>
      <c r="E109" s="2">
        <v>1</v>
      </c>
      <c r="F109" s="2">
        <v>1.5</v>
      </c>
      <c r="G109" s="2">
        <v>2</v>
      </c>
      <c r="H109" s="2">
        <v>2.5</v>
      </c>
      <c r="I109" s="2">
        <v>3</v>
      </c>
      <c r="J109" s="2">
        <v>3.5</v>
      </c>
      <c r="K109" s="2">
        <v>4</v>
      </c>
      <c r="L109" s="87"/>
      <c r="M109" s="83"/>
      <c r="N109" s="83"/>
      <c r="O109" s="2" t="s">
        <v>9</v>
      </c>
      <c r="P109" s="2" t="s">
        <v>10</v>
      </c>
    </row>
    <row r="110" spans="1:16" ht="21.75">
      <c r="A110" s="3"/>
      <c r="B110" s="2" t="s">
        <v>17</v>
      </c>
      <c r="C110" s="4">
        <f>C32</f>
        <v>5046</v>
      </c>
      <c r="D110" s="4">
        <f aca="true" t="shared" si="21" ref="D110:P110">D32</f>
        <v>633</v>
      </c>
      <c r="E110" s="4">
        <f t="shared" si="21"/>
        <v>400</v>
      </c>
      <c r="F110" s="4">
        <f t="shared" si="21"/>
        <v>376</v>
      </c>
      <c r="G110" s="4">
        <f t="shared" si="21"/>
        <v>644</v>
      </c>
      <c r="H110" s="4">
        <f t="shared" si="21"/>
        <v>607</v>
      </c>
      <c r="I110" s="4">
        <f t="shared" si="21"/>
        <v>732</v>
      </c>
      <c r="J110" s="4">
        <f t="shared" si="21"/>
        <v>607</v>
      </c>
      <c r="K110" s="4">
        <f t="shared" si="21"/>
        <v>1040</v>
      </c>
      <c r="L110" s="4">
        <f t="shared" si="21"/>
        <v>5039</v>
      </c>
      <c r="M110" s="5">
        <f>(1*E110+1.5*F110+2*G110+2.5*H110+3*I110+3.5*J110+4*K110)/L110</f>
        <v>2.4310379043461006</v>
      </c>
      <c r="N110" s="5">
        <f>SQRT((D110*0^2+E110*1^2+F110*1.5^2+G110*2^2+H110*2.5^2+I110*3^2+J110*3.5^2+K110*4^2)/L110-M110^2)</f>
        <v>1.298730483042918</v>
      </c>
      <c r="O110" s="4">
        <f t="shared" si="21"/>
        <v>0</v>
      </c>
      <c r="P110" s="4">
        <f t="shared" si="21"/>
        <v>7</v>
      </c>
    </row>
    <row r="111" spans="1:16" ht="21.75">
      <c r="A111" s="3"/>
      <c r="B111" s="2" t="s">
        <v>15</v>
      </c>
      <c r="C111" s="4">
        <f>C73</f>
        <v>3878</v>
      </c>
      <c r="D111" s="4">
        <f aca="true" t="shared" si="22" ref="D111:P111">D73</f>
        <v>432</v>
      </c>
      <c r="E111" s="4">
        <f t="shared" si="22"/>
        <v>183</v>
      </c>
      <c r="F111" s="4">
        <f t="shared" si="22"/>
        <v>315</v>
      </c>
      <c r="G111" s="4">
        <f t="shared" si="22"/>
        <v>517</v>
      </c>
      <c r="H111" s="4">
        <f t="shared" si="22"/>
        <v>463</v>
      </c>
      <c r="I111" s="4">
        <f t="shared" si="22"/>
        <v>614</v>
      </c>
      <c r="J111" s="4">
        <f t="shared" si="22"/>
        <v>565</v>
      </c>
      <c r="K111" s="4">
        <f t="shared" si="22"/>
        <v>772</v>
      </c>
      <c r="L111" s="4">
        <f t="shared" si="22"/>
        <v>3861</v>
      </c>
      <c r="M111" s="5">
        <f>(1*E111+1.5*F111+2*G111+2.5*H111+3*I111+3.5*J111+4*K111)/L111</f>
        <v>2.5264180264180265</v>
      </c>
      <c r="N111" s="5">
        <f>SQRT((D111*0^2+E111*1^2+F111*1.5^2+G111*2^2+H111*2.5^2+I111*3^2+J111*3.5^2+K111*4^2)/L111-M111^2)</f>
        <v>1.247510378658323</v>
      </c>
      <c r="O111" s="4">
        <f t="shared" si="22"/>
        <v>0</v>
      </c>
      <c r="P111" s="4">
        <f t="shared" si="22"/>
        <v>17</v>
      </c>
    </row>
    <row r="112" spans="1:16" ht="21.75">
      <c r="A112" s="3"/>
      <c r="B112" s="2" t="s">
        <v>16</v>
      </c>
      <c r="C112" s="4">
        <f aca="true" t="shared" si="23" ref="C112:L112">C102</f>
        <v>3381</v>
      </c>
      <c r="D112" s="4">
        <f t="shared" si="23"/>
        <v>129</v>
      </c>
      <c r="E112" s="4">
        <f t="shared" si="23"/>
        <v>108</v>
      </c>
      <c r="F112" s="4">
        <f t="shared" si="23"/>
        <v>161</v>
      </c>
      <c r="G112" s="4">
        <f t="shared" si="23"/>
        <v>267</v>
      </c>
      <c r="H112" s="4">
        <f t="shared" si="23"/>
        <v>401</v>
      </c>
      <c r="I112" s="4">
        <f t="shared" si="23"/>
        <v>609</v>
      </c>
      <c r="J112" s="4">
        <f t="shared" si="23"/>
        <v>538</v>
      </c>
      <c r="K112" s="4">
        <f t="shared" si="23"/>
        <v>1166</v>
      </c>
      <c r="L112" s="4">
        <f t="shared" si="23"/>
        <v>3379</v>
      </c>
      <c r="M112" s="5">
        <f>(1*E112+1.5*F112+2*G112+2.5*H112+3*I112+3.5*J112+4*K112)/L112</f>
        <v>3.0364013021604026</v>
      </c>
      <c r="N112" s="5">
        <f>SQRT((D112*0^2+E112*1^2+F112*1.5^2+G112*2^2+H112*2.5^2+I112*3^2+J112*3.5^2+K112*4^2)/L112-M112^2)</f>
        <v>1.034836053889597</v>
      </c>
      <c r="O112" s="4">
        <f>O102</f>
        <v>0</v>
      </c>
      <c r="P112" s="4">
        <f>P102</f>
        <v>2</v>
      </c>
    </row>
    <row r="113" spans="1:16" ht="23.25">
      <c r="A113" s="3"/>
      <c r="B113" s="11" t="s">
        <v>11</v>
      </c>
      <c r="C113" s="4">
        <f>SUM(C110:C112)</f>
        <v>12305</v>
      </c>
      <c r="D113" s="62">
        <f aca="true" t="shared" si="24" ref="D113:L113">SUM(D110:D112)</f>
        <v>1194</v>
      </c>
      <c r="E113" s="62">
        <f t="shared" si="24"/>
        <v>691</v>
      </c>
      <c r="F113" s="62">
        <f t="shared" si="24"/>
        <v>852</v>
      </c>
      <c r="G113" s="62">
        <f t="shared" si="24"/>
        <v>1428</v>
      </c>
      <c r="H113" s="62">
        <f t="shared" si="24"/>
        <v>1471</v>
      </c>
      <c r="I113" s="62">
        <f t="shared" si="24"/>
        <v>1955</v>
      </c>
      <c r="J113" s="62">
        <f t="shared" si="24"/>
        <v>1710</v>
      </c>
      <c r="K113" s="4">
        <f t="shared" si="24"/>
        <v>2978</v>
      </c>
      <c r="L113" s="4">
        <f t="shared" si="24"/>
        <v>12279</v>
      </c>
      <c r="M113" s="9">
        <f>(1*E113+1.5*F113+2*G113+2.5*H113+3*I113+3.5*J113+4*K113)/L113</f>
        <v>2.6276162553953903</v>
      </c>
      <c r="N113" s="5">
        <f>SQRT((D113*0^2+E113*1^2+F113*1.5^2+G113*2^2+H113*2.5^2+I113*3^2+J113*3.5^2+K113*4^2)/L113-M113^2)</f>
        <v>1.2414878452975753</v>
      </c>
      <c r="O113" s="4">
        <f>SUM(O110:O112)</f>
        <v>0</v>
      </c>
      <c r="P113" s="4">
        <f>SUM(P110:P112)</f>
        <v>26</v>
      </c>
    </row>
    <row r="114" spans="1:16" ht="21.75">
      <c r="A114" s="3"/>
      <c r="B114" s="11" t="s">
        <v>12</v>
      </c>
      <c r="C114" s="1">
        <f aca="true" t="shared" si="25" ref="C114:L114">C113*100/$C$113</f>
        <v>100</v>
      </c>
      <c r="D114" s="1">
        <f t="shared" si="25"/>
        <v>9.703372612759042</v>
      </c>
      <c r="E114" s="1">
        <f t="shared" si="25"/>
        <v>5.615603413246648</v>
      </c>
      <c r="F114" s="1">
        <f t="shared" si="25"/>
        <v>6.924014628199918</v>
      </c>
      <c r="G114" s="1">
        <f t="shared" si="25"/>
        <v>11.60503860219423</v>
      </c>
      <c r="H114" s="1">
        <f t="shared" si="25"/>
        <v>11.954490044697277</v>
      </c>
      <c r="I114" s="1">
        <f t="shared" si="25"/>
        <v>15.88785046728972</v>
      </c>
      <c r="J114" s="1">
        <f t="shared" si="25"/>
        <v>13.896789922795612</v>
      </c>
      <c r="K114" s="1">
        <f t="shared" si="25"/>
        <v>24.2015440877692</v>
      </c>
      <c r="L114" s="1">
        <f t="shared" si="25"/>
        <v>99.78870377895164</v>
      </c>
      <c r="M114" s="1"/>
      <c r="N114" s="1"/>
      <c r="O114" s="1">
        <f>O113*100/$C$113</f>
        <v>0</v>
      </c>
      <c r="P114" s="1">
        <f>P113*100/$C$113</f>
        <v>0.21129622104835433</v>
      </c>
    </row>
    <row r="115" spans="2:10" ht="21.75">
      <c r="B115" s="28" t="s">
        <v>158</v>
      </c>
      <c r="C115"/>
      <c r="D115"/>
      <c r="E115"/>
      <c r="F115"/>
      <c r="G115"/>
      <c r="H115"/>
      <c r="I115" s="77">
        <f>(E113+F113+G113+H113+I113+J113+K113)*100/L113</f>
        <v>90.27608111409724</v>
      </c>
      <c r="J115" s="77"/>
    </row>
    <row r="116" spans="2:10" ht="21.75">
      <c r="B116" s="29" t="s">
        <v>159</v>
      </c>
      <c r="C116"/>
      <c r="D116"/>
      <c r="E116"/>
      <c r="F116"/>
      <c r="G116"/>
      <c r="H116"/>
      <c r="I116" s="77">
        <f>(I113+J113+K113)*100/L113</f>
        <v>54.100496783125664</v>
      </c>
      <c r="J116" s="77"/>
    </row>
  </sheetData>
  <mergeCells count="46">
    <mergeCell ref="N79:N80"/>
    <mergeCell ref="D79:K79"/>
    <mergeCell ref="O108:P108"/>
    <mergeCell ref="O79:P79"/>
    <mergeCell ref="L79:L80"/>
    <mergeCell ref="M79:M80"/>
    <mergeCell ref="I105:J105"/>
    <mergeCell ref="L108:L109"/>
    <mergeCell ref="O38:P38"/>
    <mergeCell ref="N3:N4"/>
    <mergeCell ref="B3:B4"/>
    <mergeCell ref="C3:C4"/>
    <mergeCell ref="L3:L4"/>
    <mergeCell ref="M3:M4"/>
    <mergeCell ref="N38:N39"/>
    <mergeCell ref="D38:K38"/>
    <mergeCell ref="L38:L39"/>
    <mergeCell ref="M38:M39"/>
    <mergeCell ref="A1:P1"/>
    <mergeCell ref="A2:P2"/>
    <mergeCell ref="A36:P36"/>
    <mergeCell ref="A37:P37"/>
    <mergeCell ref="O3:P3"/>
    <mergeCell ref="D3:K3"/>
    <mergeCell ref="A3:A4"/>
    <mergeCell ref="I34:J34"/>
    <mergeCell ref="I35:J35"/>
    <mergeCell ref="C108:C109"/>
    <mergeCell ref="I75:J75"/>
    <mergeCell ref="I76:J76"/>
    <mergeCell ref="A38:A39"/>
    <mergeCell ref="B38:B39"/>
    <mergeCell ref="C38:C39"/>
    <mergeCell ref="A79:A80"/>
    <mergeCell ref="B79:B80"/>
    <mergeCell ref="C79:C80"/>
    <mergeCell ref="I115:J115"/>
    <mergeCell ref="I116:J116"/>
    <mergeCell ref="D108:K108"/>
    <mergeCell ref="A77:P77"/>
    <mergeCell ref="A78:P78"/>
    <mergeCell ref="M108:M109"/>
    <mergeCell ref="N108:N109"/>
    <mergeCell ref="I104:J104"/>
    <mergeCell ref="A108:A109"/>
    <mergeCell ref="B108:B109"/>
  </mergeCells>
  <printOptions horizontalCentered="1"/>
  <pageMargins left="1.141732283464567" right="0.35433070866141736" top="1.1811023622047245" bottom="0.3937007874015748" header="0.11811023622047245" footer="0.11811023622047245"/>
  <pageSetup horizontalDpi="600" verticalDpi="600" orientation="portrait" paperSize="9" scale="90" r:id="rId2"/>
  <headerFooter alignWithMargins="0">
    <oddHeader>&amp;R&amp;P</oddHeader>
  </headerFooter>
  <rowBreaks count="3" manualBreakCount="3">
    <brk id="35" max="255" man="1"/>
    <brk id="76" max="27" man="1"/>
    <brk id="10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8"/>
  <sheetViews>
    <sheetView view="pageBreakPreview" zoomScaleSheetLayoutView="100" workbookViewId="0" topLeftCell="A25">
      <selection activeCell="E38" sqref="E38"/>
    </sheetView>
  </sheetViews>
  <sheetFormatPr defaultColWidth="9.140625" defaultRowHeight="21.75"/>
  <cols>
    <col min="1" max="1" width="7.421875" style="0" customWidth="1"/>
    <col min="2" max="2" width="21.57421875" style="0" customWidth="1"/>
    <col min="3" max="3" width="8.421875" style="7" customWidth="1"/>
    <col min="4" max="10" width="4.421875" style="6" customWidth="1"/>
    <col min="11" max="11" width="5.00390625" style="6" customWidth="1"/>
    <col min="12" max="12" width="8.28125" style="6" customWidth="1"/>
    <col min="13" max="13" width="5.140625" style="6" customWidth="1"/>
    <col min="14" max="14" width="7.57421875" style="6" customWidth="1"/>
    <col min="15" max="16" width="4.57421875" style="6" customWidth="1"/>
  </cols>
  <sheetData>
    <row r="1" spans="1:16" ht="26.25">
      <c r="A1" s="81" t="s">
        <v>107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3.25">
      <c r="A2" s="82" t="s">
        <v>429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33" customHeight="1">
      <c r="A3" s="84" t="s">
        <v>0</v>
      </c>
      <c r="B3" s="84" t="s">
        <v>1</v>
      </c>
      <c r="C3" s="85" t="s">
        <v>3</v>
      </c>
      <c r="D3" s="78" t="s">
        <v>4</v>
      </c>
      <c r="E3" s="79"/>
      <c r="F3" s="79"/>
      <c r="G3" s="79"/>
      <c r="H3" s="79"/>
      <c r="I3" s="79"/>
      <c r="J3" s="79"/>
      <c r="K3" s="80"/>
      <c r="L3" s="87" t="s">
        <v>5</v>
      </c>
      <c r="M3" s="83" t="s">
        <v>6</v>
      </c>
      <c r="N3" s="83" t="s">
        <v>7</v>
      </c>
      <c r="O3" s="87" t="s">
        <v>8</v>
      </c>
      <c r="P3" s="87"/>
    </row>
    <row r="4" spans="1:16" ht="21.75">
      <c r="A4" s="84"/>
      <c r="B4" s="84"/>
      <c r="C4" s="85"/>
      <c r="D4" s="2">
        <v>0</v>
      </c>
      <c r="E4" s="2">
        <v>1</v>
      </c>
      <c r="F4" s="2">
        <v>1.5</v>
      </c>
      <c r="G4" s="2">
        <v>2</v>
      </c>
      <c r="H4" s="2">
        <v>2.5</v>
      </c>
      <c r="I4" s="2">
        <v>3</v>
      </c>
      <c r="J4" s="2">
        <v>3.5</v>
      </c>
      <c r="K4" s="2">
        <v>4</v>
      </c>
      <c r="L4" s="87"/>
      <c r="M4" s="83"/>
      <c r="N4" s="83"/>
      <c r="O4" s="2" t="s">
        <v>9</v>
      </c>
      <c r="P4" s="2" t="s">
        <v>10</v>
      </c>
    </row>
    <row r="5" spans="1:16" ht="20.25" customHeight="1">
      <c r="A5" s="3" t="s">
        <v>51</v>
      </c>
      <c r="B5" s="3" t="s">
        <v>19</v>
      </c>
      <c r="C5" s="4">
        <f aca="true" t="shared" si="0" ref="C5:C10">SUM(D5:K5,O5:P5)</f>
        <v>41</v>
      </c>
      <c r="D5" s="2">
        <v>3</v>
      </c>
      <c r="E5" s="2">
        <v>7</v>
      </c>
      <c r="F5" s="2">
        <v>8</v>
      </c>
      <c r="G5" s="2">
        <v>4</v>
      </c>
      <c r="H5" s="2">
        <v>4</v>
      </c>
      <c r="I5" s="2">
        <v>6</v>
      </c>
      <c r="J5" s="2">
        <v>6</v>
      </c>
      <c r="K5" s="2">
        <v>3</v>
      </c>
      <c r="L5" s="2">
        <f aca="true" t="shared" si="1" ref="L5:L10">SUM(D5:K5)</f>
        <v>41</v>
      </c>
      <c r="M5" s="5">
        <f aca="true" t="shared" si="2" ref="M5:M10">(1*E5+1.5*F5+2*G5+2.5*H5+3*I5+3.5*J5+4*K5)/L5</f>
        <v>2.1463414634146343</v>
      </c>
      <c r="N5" s="5">
        <f aca="true" t="shared" si="3" ref="N5:N10">SQRT((D5*0^2+E5*1^2+F5*1.5^2+G5*2^2+H5*2.5^2+I5*3^2+J5*3.5^2+K5*4^2)/L5-M5^2)</f>
        <v>1.1328999182920576</v>
      </c>
      <c r="O5" s="2">
        <v>0</v>
      </c>
      <c r="P5" s="2">
        <v>0</v>
      </c>
    </row>
    <row r="6" spans="1:16" ht="20.25" customHeight="1">
      <c r="A6" s="3" t="s">
        <v>401</v>
      </c>
      <c r="B6" t="s">
        <v>402</v>
      </c>
      <c r="C6" s="4">
        <f t="shared" si="0"/>
        <v>39</v>
      </c>
      <c r="D6" s="2">
        <v>2</v>
      </c>
      <c r="E6" s="2">
        <v>1</v>
      </c>
      <c r="F6" s="2">
        <v>3</v>
      </c>
      <c r="G6" s="2">
        <v>3</v>
      </c>
      <c r="H6" s="2">
        <v>12</v>
      </c>
      <c r="I6" s="2">
        <v>15</v>
      </c>
      <c r="J6" s="2">
        <v>3</v>
      </c>
      <c r="K6" s="2">
        <v>0</v>
      </c>
      <c r="L6" s="2">
        <f t="shared" si="1"/>
        <v>39</v>
      </c>
      <c r="M6" s="5">
        <f t="shared" si="2"/>
        <v>2.4871794871794872</v>
      </c>
      <c r="N6" s="5">
        <f t="shared" si="3"/>
        <v>0.8045318712685755</v>
      </c>
      <c r="O6" s="2">
        <v>0</v>
      </c>
      <c r="P6" s="2">
        <v>0</v>
      </c>
    </row>
    <row r="7" spans="1:16" ht="20.25" customHeight="1">
      <c r="A7" s="3" t="s">
        <v>50</v>
      </c>
      <c r="B7" s="3" t="s">
        <v>18</v>
      </c>
      <c r="C7" s="4">
        <f t="shared" si="0"/>
        <v>356</v>
      </c>
      <c r="D7" s="2">
        <v>77</v>
      </c>
      <c r="E7" s="2">
        <v>37</v>
      </c>
      <c r="F7" s="2">
        <v>20</v>
      </c>
      <c r="G7" s="2">
        <v>55</v>
      </c>
      <c r="H7" s="2">
        <v>32</v>
      </c>
      <c r="I7" s="2">
        <v>74</v>
      </c>
      <c r="J7" s="2">
        <v>36</v>
      </c>
      <c r="K7" s="2">
        <v>25</v>
      </c>
      <c r="L7" s="2">
        <f t="shared" si="1"/>
        <v>356</v>
      </c>
      <c r="M7" s="5">
        <f t="shared" si="2"/>
        <v>1.9803370786516854</v>
      </c>
      <c r="N7" s="5">
        <f t="shared" si="3"/>
        <v>1.312068398325179</v>
      </c>
      <c r="O7" s="2">
        <v>0</v>
      </c>
      <c r="P7" s="2">
        <v>0</v>
      </c>
    </row>
    <row r="8" spans="1:16" ht="20.25" customHeight="1">
      <c r="A8" s="3" t="s">
        <v>115</v>
      </c>
      <c r="B8" s="3" t="s">
        <v>116</v>
      </c>
      <c r="C8" s="4">
        <f t="shared" si="0"/>
        <v>90</v>
      </c>
      <c r="D8" s="2">
        <v>4</v>
      </c>
      <c r="E8" s="2">
        <v>10</v>
      </c>
      <c r="F8" s="2">
        <v>8</v>
      </c>
      <c r="G8" s="2">
        <v>19</v>
      </c>
      <c r="H8" s="2">
        <v>21</v>
      </c>
      <c r="I8" s="2">
        <v>16</v>
      </c>
      <c r="J8" s="2">
        <v>8</v>
      </c>
      <c r="K8" s="2">
        <v>4</v>
      </c>
      <c r="L8" s="2">
        <f t="shared" si="1"/>
        <v>90</v>
      </c>
      <c r="M8" s="5">
        <f t="shared" si="2"/>
        <v>2.272222222222222</v>
      </c>
      <c r="N8" s="5">
        <f t="shared" si="3"/>
        <v>0.9224397333855454</v>
      </c>
      <c r="O8" s="2">
        <v>0</v>
      </c>
      <c r="P8" s="2">
        <v>0</v>
      </c>
    </row>
    <row r="9" spans="1:16" ht="20.25" customHeight="1">
      <c r="A9" s="3" t="s">
        <v>65</v>
      </c>
      <c r="B9" s="3" t="s">
        <v>150</v>
      </c>
      <c r="C9" s="4">
        <f t="shared" si="0"/>
        <v>339</v>
      </c>
      <c r="D9" s="2">
        <v>21</v>
      </c>
      <c r="E9" s="2">
        <v>16</v>
      </c>
      <c r="F9" s="2">
        <v>43</v>
      </c>
      <c r="G9" s="2">
        <v>70</v>
      </c>
      <c r="H9" s="2">
        <v>69</v>
      </c>
      <c r="I9" s="2">
        <v>63</v>
      </c>
      <c r="J9" s="2">
        <v>29</v>
      </c>
      <c r="K9" s="2">
        <v>21</v>
      </c>
      <c r="L9" s="2">
        <f t="shared" si="1"/>
        <v>332</v>
      </c>
      <c r="M9" s="5">
        <f t="shared" si="2"/>
        <v>2.3117469879518073</v>
      </c>
      <c r="N9" s="5">
        <f t="shared" si="3"/>
        <v>0.9631527465014761</v>
      </c>
      <c r="O9" s="2">
        <v>0</v>
      </c>
      <c r="P9" s="2">
        <v>7</v>
      </c>
    </row>
    <row r="10" spans="1:16" ht="20.25" customHeight="1">
      <c r="A10" s="3" t="s">
        <v>82</v>
      </c>
      <c r="B10" s="3" t="s">
        <v>93</v>
      </c>
      <c r="C10" s="4">
        <f t="shared" si="0"/>
        <v>253</v>
      </c>
      <c r="D10" s="2">
        <v>12</v>
      </c>
      <c r="E10" s="2">
        <v>6</v>
      </c>
      <c r="F10" s="2">
        <v>25</v>
      </c>
      <c r="G10" s="2">
        <v>32</v>
      </c>
      <c r="H10" s="2">
        <v>56</v>
      </c>
      <c r="I10" s="2">
        <v>51</v>
      </c>
      <c r="J10" s="2">
        <v>56</v>
      </c>
      <c r="K10" s="2">
        <v>15</v>
      </c>
      <c r="L10" s="2">
        <f t="shared" si="1"/>
        <v>253</v>
      </c>
      <c r="M10" s="5">
        <f t="shared" si="2"/>
        <v>2.5948616600790513</v>
      </c>
      <c r="N10" s="5">
        <f t="shared" si="3"/>
        <v>0.9361499663612629</v>
      </c>
      <c r="O10" s="2">
        <v>0</v>
      </c>
      <c r="P10" s="2">
        <v>0</v>
      </c>
    </row>
    <row r="11" spans="1:16" ht="20.25" customHeight="1">
      <c r="A11" s="3"/>
      <c r="B11" s="8"/>
      <c r="C11" s="4"/>
      <c r="D11" s="4"/>
      <c r="E11" s="4"/>
      <c r="F11" s="4"/>
      <c r="G11" s="4"/>
      <c r="H11" s="4"/>
      <c r="I11" s="4"/>
      <c r="J11" s="4"/>
      <c r="K11" s="4"/>
      <c r="L11" s="2"/>
      <c r="M11" s="5"/>
      <c r="N11" s="5"/>
      <c r="O11" s="2"/>
      <c r="P11" s="2"/>
    </row>
    <row r="12" spans="1:16" ht="20.25" customHeight="1">
      <c r="A12" s="3"/>
      <c r="B12" s="2" t="s">
        <v>11</v>
      </c>
      <c r="C12" s="13">
        <f aca="true" t="shared" si="4" ref="C12:L12">SUM(C5:C11)</f>
        <v>1118</v>
      </c>
      <c r="D12" s="13">
        <f t="shared" si="4"/>
        <v>119</v>
      </c>
      <c r="E12" s="13">
        <f t="shared" si="4"/>
        <v>77</v>
      </c>
      <c r="F12" s="13">
        <f t="shared" si="4"/>
        <v>107</v>
      </c>
      <c r="G12" s="13">
        <f t="shared" si="4"/>
        <v>183</v>
      </c>
      <c r="H12" s="13">
        <f t="shared" si="4"/>
        <v>194</v>
      </c>
      <c r="I12" s="13">
        <f t="shared" si="4"/>
        <v>225</v>
      </c>
      <c r="J12" s="13">
        <f t="shared" si="4"/>
        <v>138</v>
      </c>
      <c r="K12" s="13">
        <f t="shared" si="4"/>
        <v>68</v>
      </c>
      <c r="L12" s="13">
        <f t="shared" si="4"/>
        <v>1111</v>
      </c>
      <c r="M12" s="10">
        <f>(1*E12+1.5*F12+2*G12+2.5*H12+3*I12+3.5*J12+4*K12)/L12</f>
        <v>2.2668766876687667</v>
      </c>
      <c r="N12" s="10">
        <f>SQRT((D12*0^2+E12*1^2+F12*1.5^2+G12*2^2+H12*2.5^2+I12*3^2+J12*3.5^2+K12*4^2)/L12-M12^2)</f>
        <v>1.1050253680354991</v>
      </c>
      <c r="O12" s="13">
        <f>SUM(O5:O11)</f>
        <v>0</v>
      </c>
      <c r="P12" s="13">
        <f>SUM(P5:P11)</f>
        <v>7</v>
      </c>
    </row>
    <row r="13" spans="1:16" ht="20.25" customHeight="1">
      <c r="A13" s="3"/>
      <c r="B13" s="2" t="s">
        <v>12</v>
      </c>
      <c r="C13" s="1">
        <f aca="true" t="shared" si="5" ref="C13:L13">C12*100/$C$12</f>
        <v>100</v>
      </c>
      <c r="D13" s="1">
        <f t="shared" si="5"/>
        <v>10.644007155635062</v>
      </c>
      <c r="E13" s="1">
        <f t="shared" si="5"/>
        <v>6.887298747763864</v>
      </c>
      <c r="F13" s="1">
        <f t="shared" si="5"/>
        <v>9.570661896243292</v>
      </c>
      <c r="G13" s="1">
        <f t="shared" si="5"/>
        <v>16.36851520572451</v>
      </c>
      <c r="H13" s="1">
        <f t="shared" si="5"/>
        <v>17.352415026833633</v>
      </c>
      <c r="I13" s="1">
        <f t="shared" si="5"/>
        <v>20.125223613595708</v>
      </c>
      <c r="J13" s="1">
        <f t="shared" si="5"/>
        <v>12.343470483005367</v>
      </c>
      <c r="K13" s="1">
        <f t="shared" si="5"/>
        <v>6.082289803220036</v>
      </c>
      <c r="L13" s="1">
        <f t="shared" si="5"/>
        <v>99.37388193202146</v>
      </c>
      <c r="M13" s="15"/>
      <c r="N13" s="15"/>
      <c r="O13" s="1">
        <f>O12*100/$C$12</f>
        <v>0</v>
      </c>
      <c r="P13" s="1">
        <f>P12*100/$C$12</f>
        <v>0.6261180679785331</v>
      </c>
    </row>
    <row r="14" spans="1:16" ht="20.25" customHeight="1">
      <c r="A14" s="16"/>
      <c r="B14" s="28" t="s">
        <v>158</v>
      </c>
      <c r="C14"/>
      <c r="D14"/>
      <c r="E14"/>
      <c r="F14"/>
      <c r="G14"/>
      <c r="H14" s="89">
        <f>(E12+F12+G12+H12+I12+J12+K12)*100/L12</f>
        <v>89.28892889288929</v>
      </c>
      <c r="I14" s="89"/>
      <c r="J14" s="18"/>
      <c r="K14" s="18"/>
      <c r="L14" s="18"/>
      <c r="M14" s="20"/>
      <c r="N14" s="20"/>
      <c r="O14" s="18"/>
      <c r="P14" s="18"/>
    </row>
    <row r="15" spans="1:16" ht="20.25" customHeight="1">
      <c r="A15" s="16"/>
      <c r="B15" s="29" t="s">
        <v>159</v>
      </c>
      <c r="C15"/>
      <c r="D15"/>
      <c r="E15"/>
      <c r="F15"/>
      <c r="G15"/>
      <c r="H15" s="89">
        <f>(I12+J12+K12)*100/L12</f>
        <v>38.793879387938794</v>
      </c>
      <c r="I15" s="89"/>
      <c r="J15" s="18"/>
      <c r="K15" s="18"/>
      <c r="L15" s="18"/>
      <c r="M15" s="20"/>
      <c r="N15" s="20"/>
      <c r="O15" s="18"/>
      <c r="P15" s="18"/>
    </row>
    <row r="16" spans="1:16" ht="20.25" customHeight="1">
      <c r="A16" s="16"/>
      <c r="B16" s="16"/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20"/>
      <c r="N16" s="20"/>
      <c r="O16" s="18"/>
      <c r="P16" s="18"/>
    </row>
    <row r="17" spans="1:16" ht="20.25" customHeight="1">
      <c r="A17" s="16"/>
      <c r="B17" s="16"/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20"/>
      <c r="N17" s="20"/>
      <c r="O17" s="18"/>
      <c r="P17" s="18"/>
    </row>
    <row r="18" spans="1:16" ht="20.25" customHeight="1">
      <c r="A18" s="16"/>
      <c r="B18" s="16"/>
      <c r="C18" s="19"/>
      <c r="D18" s="18"/>
      <c r="E18" s="18"/>
      <c r="F18" s="18"/>
      <c r="G18" s="18"/>
      <c r="H18" s="18"/>
      <c r="I18" s="18"/>
      <c r="J18" s="18"/>
      <c r="K18" s="18"/>
      <c r="L18" s="18"/>
      <c r="M18" s="20"/>
      <c r="N18" s="20"/>
      <c r="O18" s="18"/>
      <c r="P18" s="18"/>
    </row>
    <row r="19" spans="1:16" ht="20.25" customHeight="1">
      <c r="A19" s="16"/>
      <c r="B19" s="16"/>
      <c r="C19" s="19"/>
      <c r="D19" s="18"/>
      <c r="E19" s="18"/>
      <c r="F19" s="18"/>
      <c r="G19" s="18"/>
      <c r="H19" s="18"/>
      <c r="I19" s="18"/>
      <c r="J19" s="18"/>
      <c r="K19" s="18"/>
      <c r="L19" s="18"/>
      <c r="M19" s="20"/>
      <c r="N19" s="20"/>
      <c r="O19" s="18"/>
      <c r="P19" s="18"/>
    </row>
    <row r="20" spans="1:16" ht="20.25" customHeight="1">
      <c r="A20" s="16"/>
      <c r="B20" s="16"/>
      <c r="C20" s="19"/>
      <c r="D20" s="18"/>
      <c r="E20" s="18"/>
      <c r="F20" s="18"/>
      <c r="G20" s="18"/>
      <c r="H20" s="18"/>
      <c r="I20" s="18"/>
      <c r="J20" s="18"/>
      <c r="K20" s="18"/>
      <c r="L20" s="18"/>
      <c r="M20" s="20"/>
      <c r="N20" s="20"/>
      <c r="O20" s="18"/>
      <c r="P20" s="18"/>
    </row>
    <row r="21" spans="1:16" ht="20.25" customHeight="1">
      <c r="A21" s="16"/>
      <c r="B21" s="16"/>
      <c r="C21" s="19"/>
      <c r="D21" s="18"/>
      <c r="E21" s="18"/>
      <c r="F21" s="18"/>
      <c r="G21" s="18"/>
      <c r="H21" s="18"/>
      <c r="I21" s="18"/>
      <c r="J21" s="18"/>
      <c r="K21" s="18"/>
      <c r="L21" s="18"/>
      <c r="M21" s="20"/>
      <c r="N21" s="20"/>
      <c r="O21" s="18"/>
      <c r="P21" s="18"/>
    </row>
    <row r="22" spans="1:16" ht="20.25" customHeight="1">
      <c r="A22" s="16"/>
      <c r="B22" s="16"/>
      <c r="C22" s="19"/>
      <c r="D22" s="18"/>
      <c r="E22" s="18"/>
      <c r="F22" s="18"/>
      <c r="G22" s="18"/>
      <c r="H22" s="18"/>
      <c r="I22" s="18"/>
      <c r="J22" s="18"/>
      <c r="K22" s="18"/>
      <c r="L22" s="18"/>
      <c r="M22" s="20"/>
      <c r="N22" s="20"/>
      <c r="O22" s="18"/>
      <c r="P22" s="18"/>
    </row>
    <row r="23" spans="1:16" ht="20.25" customHeight="1">
      <c r="A23" s="16"/>
      <c r="B23" s="16"/>
      <c r="C23" s="19"/>
      <c r="D23" s="18"/>
      <c r="E23" s="18"/>
      <c r="F23" s="18"/>
      <c r="G23" s="18"/>
      <c r="H23" s="18"/>
      <c r="I23" s="18"/>
      <c r="J23" s="18"/>
      <c r="K23" s="18"/>
      <c r="L23" s="18"/>
      <c r="M23" s="20"/>
      <c r="N23" s="20"/>
      <c r="O23" s="18"/>
      <c r="P23" s="18"/>
    </row>
    <row r="24" spans="1:16" ht="20.25" customHeight="1">
      <c r="A24" s="16"/>
      <c r="B24" s="16"/>
      <c r="C24" s="19"/>
      <c r="D24" s="18"/>
      <c r="E24" s="18"/>
      <c r="F24" s="18"/>
      <c r="G24" s="18"/>
      <c r="H24" s="18"/>
      <c r="I24" s="18"/>
      <c r="J24" s="18"/>
      <c r="K24" s="18"/>
      <c r="L24" s="18"/>
      <c r="M24" s="20"/>
      <c r="N24" s="20"/>
      <c r="O24" s="18"/>
      <c r="P24" s="18"/>
    </row>
    <row r="25" spans="1:16" ht="20.25" customHeight="1">
      <c r="A25" s="16"/>
      <c r="B25" s="16"/>
      <c r="C25" s="19"/>
      <c r="D25" s="18"/>
      <c r="E25" s="18"/>
      <c r="F25" s="18"/>
      <c r="G25" s="18"/>
      <c r="H25" s="18"/>
      <c r="I25" s="18"/>
      <c r="J25" s="18"/>
      <c r="K25" s="18"/>
      <c r="L25" s="18"/>
      <c r="M25" s="20"/>
      <c r="N25" s="20"/>
      <c r="O25" s="18"/>
      <c r="P25" s="18"/>
    </row>
    <row r="26" spans="1:16" ht="20.25" customHeight="1">
      <c r="A26" s="16"/>
      <c r="B26" s="16"/>
      <c r="C26" s="19"/>
      <c r="D26" s="18"/>
      <c r="E26" s="18"/>
      <c r="F26" s="18"/>
      <c r="G26" s="18"/>
      <c r="H26" s="18"/>
      <c r="I26" s="18"/>
      <c r="J26" s="18"/>
      <c r="K26" s="18"/>
      <c r="L26" s="18"/>
      <c r="M26" s="20"/>
      <c r="N26" s="20"/>
      <c r="O26" s="18"/>
      <c r="P26" s="18"/>
    </row>
    <row r="27" spans="1:16" ht="20.25" customHeight="1">
      <c r="A27" s="16"/>
      <c r="B27" s="16"/>
      <c r="C27" s="19"/>
      <c r="D27" s="18"/>
      <c r="E27" s="18"/>
      <c r="F27" s="18"/>
      <c r="G27" s="18"/>
      <c r="H27" s="18"/>
      <c r="I27" s="18"/>
      <c r="J27" s="18"/>
      <c r="K27" s="18"/>
      <c r="L27" s="18"/>
      <c r="M27" s="20"/>
      <c r="N27" s="20"/>
      <c r="O27" s="18"/>
      <c r="P27" s="18"/>
    </row>
    <row r="28" spans="1:16" ht="20.25" customHeight="1">
      <c r="A28" s="16"/>
      <c r="B28" s="16"/>
      <c r="C28" s="19"/>
      <c r="D28" s="18"/>
      <c r="E28" s="18"/>
      <c r="F28" s="18"/>
      <c r="G28" s="18"/>
      <c r="H28" s="18"/>
      <c r="I28" s="18"/>
      <c r="J28" s="18"/>
      <c r="K28" s="18"/>
      <c r="L28" s="18"/>
      <c r="M28" s="20"/>
      <c r="N28" s="20"/>
      <c r="O28" s="18"/>
      <c r="P28" s="18"/>
    </row>
    <row r="29" spans="1:16" ht="20.25" customHeight="1">
      <c r="A29" s="16"/>
      <c r="B29" s="16"/>
      <c r="C29" s="19"/>
      <c r="D29" s="18"/>
      <c r="E29" s="18"/>
      <c r="F29" s="18"/>
      <c r="G29" s="18"/>
      <c r="H29" s="18"/>
      <c r="I29" s="18"/>
      <c r="J29" s="18"/>
      <c r="K29" s="18"/>
      <c r="L29" s="18"/>
      <c r="M29" s="20"/>
      <c r="N29" s="20"/>
      <c r="O29" s="18"/>
      <c r="P29" s="18"/>
    </row>
    <row r="30" spans="1:16" ht="20.25" customHeight="1">
      <c r="A30" s="16"/>
      <c r="B30" s="16"/>
      <c r="C30" s="19"/>
      <c r="D30" s="18"/>
      <c r="E30" s="18"/>
      <c r="F30" s="18"/>
      <c r="G30" s="18"/>
      <c r="H30" s="18"/>
      <c r="I30" s="18"/>
      <c r="J30" s="18"/>
      <c r="K30" s="18"/>
      <c r="L30" s="18"/>
      <c r="M30" s="20"/>
      <c r="N30" s="20"/>
      <c r="O30" s="18"/>
      <c r="P30" s="18"/>
    </row>
    <row r="31" spans="1:16" ht="20.25" customHeight="1">
      <c r="A31" s="16"/>
      <c r="B31" s="16"/>
      <c r="C31" s="19"/>
      <c r="D31" s="18"/>
      <c r="E31" s="18"/>
      <c r="F31" s="18"/>
      <c r="G31" s="18"/>
      <c r="H31" s="18"/>
      <c r="I31" s="18"/>
      <c r="J31" s="18"/>
      <c r="K31" s="18"/>
      <c r="L31" s="18"/>
      <c r="M31" s="20"/>
      <c r="N31" s="20"/>
      <c r="O31" s="18"/>
      <c r="P31" s="18"/>
    </row>
    <row r="32" spans="1:16" ht="26.25">
      <c r="A32" s="81" t="s">
        <v>47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23.25">
      <c r="A33" s="82" t="s">
        <v>429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32.25" customHeight="1">
      <c r="A34" s="84" t="s">
        <v>0</v>
      </c>
      <c r="B34" s="84" t="s">
        <v>1</v>
      </c>
      <c r="C34" s="85" t="s">
        <v>3</v>
      </c>
      <c r="D34" s="78" t="s">
        <v>4</v>
      </c>
      <c r="E34" s="79"/>
      <c r="F34" s="79"/>
      <c r="G34" s="79"/>
      <c r="H34" s="79"/>
      <c r="I34" s="79"/>
      <c r="J34" s="79"/>
      <c r="K34" s="80"/>
      <c r="L34" s="87" t="s">
        <v>5</v>
      </c>
      <c r="M34" s="83" t="s">
        <v>6</v>
      </c>
      <c r="N34" s="83" t="s">
        <v>7</v>
      </c>
      <c r="O34" s="87" t="s">
        <v>8</v>
      </c>
      <c r="P34" s="87"/>
    </row>
    <row r="35" spans="1:16" ht="21.75">
      <c r="A35" s="84"/>
      <c r="B35" s="84"/>
      <c r="C35" s="85"/>
      <c r="D35" s="2">
        <v>0</v>
      </c>
      <c r="E35" s="2">
        <v>1</v>
      </c>
      <c r="F35" s="2">
        <v>1.5</v>
      </c>
      <c r="G35" s="2">
        <v>2</v>
      </c>
      <c r="H35" s="2">
        <v>2.5</v>
      </c>
      <c r="I35" s="2">
        <v>3</v>
      </c>
      <c r="J35" s="2">
        <v>3.5</v>
      </c>
      <c r="K35" s="2">
        <v>4</v>
      </c>
      <c r="L35" s="87"/>
      <c r="M35" s="83"/>
      <c r="N35" s="83"/>
      <c r="O35" s="2" t="s">
        <v>9</v>
      </c>
      <c r="P35" s="2" t="s">
        <v>10</v>
      </c>
    </row>
    <row r="36" spans="1:16" ht="21.75">
      <c r="A36" s="3" t="s">
        <v>52</v>
      </c>
      <c r="B36" s="3" t="s">
        <v>20</v>
      </c>
      <c r="C36" s="4">
        <f aca="true" t="shared" si="6" ref="C36:C44">SUM(D36:K36,O36:P36)</f>
        <v>356</v>
      </c>
      <c r="D36" s="2">
        <v>78</v>
      </c>
      <c r="E36" s="2">
        <v>32</v>
      </c>
      <c r="F36" s="2">
        <v>19</v>
      </c>
      <c r="G36" s="2">
        <v>44</v>
      </c>
      <c r="H36" s="2">
        <v>39</v>
      </c>
      <c r="I36" s="2">
        <v>40</v>
      </c>
      <c r="J36" s="2">
        <v>40</v>
      </c>
      <c r="K36" s="2">
        <v>64</v>
      </c>
      <c r="L36" s="2">
        <f aca="true" t="shared" si="7" ref="L36:L43">SUM(D36:K36)</f>
        <v>356</v>
      </c>
      <c r="M36" s="5">
        <f aca="true" t="shared" si="8" ref="M36:M43">(1*E36+1.5*F36+2*G36+2.5*H36+3*I36+3.5*J36+4*K36)/L36</f>
        <v>2.140449438202247</v>
      </c>
      <c r="N36" s="5">
        <f aca="true" t="shared" si="9" ref="N36:N43">SQRT((D36*0^2+E36*1^2+F36*1.5^2+G36*2^2+H36*2.5^2+I36*3^2+J36*3.5^2+K36*4^2)/L36-M36^2)</f>
        <v>1.4392936080383787</v>
      </c>
      <c r="O36" s="2">
        <v>0</v>
      </c>
      <c r="P36" s="2">
        <v>0</v>
      </c>
    </row>
    <row r="37" spans="1:16" ht="21.75">
      <c r="A37" s="3" t="s">
        <v>53</v>
      </c>
      <c r="B37" s="3" t="s">
        <v>21</v>
      </c>
      <c r="C37" s="4">
        <f t="shared" si="6"/>
        <v>122</v>
      </c>
      <c r="D37" s="2">
        <v>2</v>
      </c>
      <c r="E37" s="2">
        <v>3</v>
      </c>
      <c r="F37" s="2">
        <v>9</v>
      </c>
      <c r="G37" s="2">
        <v>33</v>
      </c>
      <c r="H37" s="2">
        <v>38</v>
      </c>
      <c r="I37" s="2">
        <v>21</v>
      </c>
      <c r="J37" s="2">
        <v>8</v>
      </c>
      <c r="K37" s="2">
        <v>8</v>
      </c>
      <c r="L37" s="2">
        <f t="shared" si="7"/>
        <v>122</v>
      </c>
      <c r="M37" s="5">
        <f t="shared" si="8"/>
        <v>2.4631147540983607</v>
      </c>
      <c r="N37" s="5">
        <f t="shared" si="9"/>
        <v>0.7442898276123581</v>
      </c>
      <c r="O37" s="2">
        <v>0</v>
      </c>
      <c r="P37" s="2">
        <v>0</v>
      </c>
    </row>
    <row r="38" spans="1:16" ht="21.75">
      <c r="A38" s="3" t="s">
        <v>54</v>
      </c>
      <c r="B38" s="3" t="s">
        <v>22</v>
      </c>
      <c r="C38" s="4">
        <f t="shared" si="6"/>
        <v>76</v>
      </c>
      <c r="D38" s="2">
        <v>10</v>
      </c>
      <c r="E38" s="2">
        <v>14</v>
      </c>
      <c r="F38" s="2">
        <v>18</v>
      </c>
      <c r="G38" s="2">
        <v>24</v>
      </c>
      <c r="H38" s="2">
        <v>6</v>
      </c>
      <c r="I38" s="2">
        <v>3</v>
      </c>
      <c r="J38" s="2">
        <v>0</v>
      </c>
      <c r="K38" s="2">
        <v>0</v>
      </c>
      <c r="L38" s="2">
        <f t="shared" si="7"/>
        <v>75</v>
      </c>
      <c r="M38" s="5">
        <f t="shared" si="8"/>
        <v>1.5066666666666666</v>
      </c>
      <c r="N38" s="5">
        <f t="shared" si="9"/>
        <v>0.7724132457578795</v>
      </c>
      <c r="O38" s="2">
        <v>0</v>
      </c>
      <c r="P38" s="2">
        <v>1</v>
      </c>
    </row>
    <row r="39" spans="1:16" ht="21.75">
      <c r="A39" s="3" t="s">
        <v>66</v>
      </c>
      <c r="B39" s="3" t="s">
        <v>13</v>
      </c>
      <c r="C39" s="4">
        <f t="shared" si="6"/>
        <v>339</v>
      </c>
      <c r="D39" s="2">
        <v>23</v>
      </c>
      <c r="E39" s="2">
        <v>26</v>
      </c>
      <c r="F39" s="2">
        <v>40</v>
      </c>
      <c r="G39" s="2">
        <v>76</v>
      </c>
      <c r="H39" s="2">
        <v>68</v>
      </c>
      <c r="I39" s="2">
        <v>36</v>
      </c>
      <c r="J39" s="2">
        <v>27</v>
      </c>
      <c r="K39" s="2">
        <v>33</v>
      </c>
      <c r="L39" s="2">
        <f t="shared" si="7"/>
        <v>329</v>
      </c>
      <c r="M39" s="5">
        <f t="shared" si="8"/>
        <v>2.256838905775076</v>
      </c>
      <c r="N39" s="5">
        <f t="shared" si="9"/>
        <v>1.034433184677642</v>
      </c>
      <c r="O39" s="2">
        <v>0</v>
      </c>
      <c r="P39" s="2">
        <v>10</v>
      </c>
    </row>
    <row r="40" spans="1:16" ht="21.75">
      <c r="A40" s="3" t="s">
        <v>67</v>
      </c>
      <c r="B40" s="3" t="s">
        <v>35</v>
      </c>
      <c r="C40" s="4">
        <f t="shared" si="6"/>
        <v>137</v>
      </c>
      <c r="D40" s="2">
        <v>0</v>
      </c>
      <c r="E40" s="2">
        <v>16</v>
      </c>
      <c r="F40" s="2">
        <v>18</v>
      </c>
      <c r="G40" s="2">
        <v>27</v>
      </c>
      <c r="H40" s="2">
        <v>13</v>
      </c>
      <c r="I40" s="2">
        <v>22</v>
      </c>
      <c r="J40" s="2">
        <v>5</v>
      </c>
      <c r="K40" s="2">
        <v>36</v>
      </c>
      <c r="L40" s="2">
        <f t="shared" si="7"/>
        <v>137</v>
      </c>
      <c r="M40" s="5">
        <f t="shared" si="8"/>
        <v>2.605839416058394</v>
      </c>
      <c r="N40" s="5">
        <f t="shared" si="9"/>
        <v>1.0488621866677994</v>
      </c>
      <c r="O40" s="2">
        <v>0</v>
      </c>
      <c r="P40" s="2">
        <v>0</v>
      </c>
    </row>
    <row r="41" spans="1:16" ht="21.75">
      <c r="A41" s="3" t="s">
        <v>68</v>
      </c>
      <c r="B41" s="3" t="s">
        <v>36</v>
      </c>
      <c r="C41" s="4">
        <f t="shared" si="6"/>
        <v>46</v>
      </c>
      <c r="D41" s="2">
        <v>2</v>
      </c>
      <c r="E41" s="2">
        <v>2</v>
      </c>
      <c r="F41" s="2">
        <v>8</v>
      </c>
      <c r="G41" s="2">
        <v>9</v>
      </c>
      <c r="H41" s="2">
        <v>6</v>
      </c>
      <c r="I41" s="2">
        <v>4</v>
      </c>
      <c r="J41" s="2">
        <v>4</v>
      </c>
      <c r="K41" s="2">
        <v>11</v>
      </c>
      <c r="L41" s="2">
        <f t="shared" si="7"/>
        <v>46</v>
      </c>
      <c r="M41" s="5">
        <f t="shared" si="8"/>
        <v>2.5434782608695654</v>
      </c>
      <c r="N41" s="5">
        <f t="shared" si="9"/>
        <v>1.1123129396057412</v>
      </c>
      <c r="O41" s="2">
        <v>0</v>
      </c>
      <c r="P41" s="2">
        <v>0</v>
      </c>
    </row>
    <row r="42" spans="1:16" ht="21.75">
      <c r="A42" s="3" t="s">
        <v>135</v>
      </c>
      <c r="B42" s="3" t="s">
        <v>94</v>
      </c>
      <c r="C42" s="4">
        <f t="shared" si="6"/>
        <v>133</v>
      </c>
      <c r="D42" s="2">
        <v>2</v>
      </c>
      <c r="E42" s="2">
        <v>1</v>
      </c>
      <c r="F42" s="2">
        <v>1</v>
      </c>
      <c r="G42" s="2">
        <v>13</v>
      </c>
      <c r="H42" s="2">
        <v>19</v>
      </c>
      <c r="I42" s="2">
        <v>58</v>
      </c>
      <c r="J42" s="2">
        <v>28</v>
      </c>
      <c r="K42" s="2">
        <v>11</v>
      </c>
      <c r="L42" s="2">
        <f t="shared" si="7"/>
        <v>133</v>
      </c>
      <c r="M42" s="5">
        <f t="shared" si="8"/>
        <v>2.9473684210526314</v>
      </c>
      <c r="N42" s="5">
        <f t="shared" si="9"/>
        <v>0.6695952034224715</v>
      </c>
      <c r="O42" s="2">
        <v>0</v>
      </c>
      <c r="P42" s="2">
        <v>0</v>
      </c>
    </row>
    <row r="43" spans="1:16" ht="21.75">
      <c r="A43" s="3" t="s">
        <v>83</v>
      </c>
      <c r="B43" s="3" t="s">
        <v>95</v>
      </c>
      <c r="C43" s="4">
        <f t="shared" si="6"/>
        <v>32</v>
      </c>
      <c r="D43" s="2">
        <v>0</v>
      </c>
      <c r="E43" s="2">
        <v>2</v>
      </c>
      <c r="F43" s="2">
        <v>1</v>
      </c>
      <c r="G43" s="2">
        <v>1</v>
      </c>
      <c r="H43" s="2">
        <v>4</v>
      </c>
      <c r="I43" s="2">
        <v>9</v>
      </c>
      <c r="J43" s="2">
        <v>10</v>
      </c>
      <c r="K43" s="2">
        <v>5</v>
      </c>
      <c r="L43" s="2">
        <f t="shared" si="7"/>
        <v>32</v>
      </c>
      <c r="M43" s="5">
        <f t="shared" si="8"/>
        <v>3.046875</v>
      </c>
      <c r="N43" s="5">
        <f t="shared" si="9"/>
        <v>0.7842131307081003</v>
      </c>
      <c r="O43" s="2">
        <v>0</v>
      </c>
      <c r="P43" s="2">
        <v>0</v>
      </c>
    </row>
    <row r="44" spans="1:16" ht="21.75">
      <c r="A44" s="3" t="s">
        <v>136</v>
      </c>
      <c r="B44" s="3" t="s">
        <v>140</v>
      </c>
      <c r="C44" s="4">
        <f t="shared" si="6"/>
        <v>88</v>
      </c>
      <c r="D44" s="2">
        <v>13</v>
      </c>
      <c r="E44" s="2">
        <v>18</v>
      </c>
      <c r="F44" s="2">
        <v>11</v>
      </c>
      <c r="G44" s="2">
        <v>17</v>
      </c>
      <c r="H44" s="2">
        <v>16</v>
      </c>
      <c r="I44" s="2">
        <v>7</v>
      </c>
      <c r="J44" s="2">
        <v>5</v>
      </c>
      <c r="K44" s="2">
        <v>1</v>
      </c>
      <c r="L44" s="2">
        <f>SUM(D44:K44)</f>
        <v>88</v>
      </c>
      <c r="M44" s="5">
        <f>(1*E44+1.5*F44+2*G44+2.5*H44+3*I44+3.5*J44+4*K44)/L44</f>
        <v>1.7159090909090908</v>
      </c>
      <c r="N44" s="5">
        <f>SQRT((D44*0^2+E44*1^2+F44*1.5^2+G44*2^2+H44*2.5^2+I44*3^2+J44*3.5^2+K44*4^2)/L44-M44^2)</f>
        <v>1.0219062360960036</v>
      </c>
      <c r="O44" s="2">
        <v>0</v>
      </c>
      <c r="P44" s="2">
        <v>0</v>
      </c>
    </row>
    <row r="45" spans="1:16" ht="21.75">
      <c r="A45" s="3"/>
      <c r="B45" s="3"/>
      <c r="C45" s="4"/>
      <c r="D45" s="2"/>
      <c r="E45" s="2"/>
      <c r="F45" s="2"/>
      <c r="G45" s="2"/>
      <c r="H45" s="2"/>
      <c r="I45" s="2"/>
      <c r="J45" s="2"/>
      <c r="K45" s="2"/>
      <c r="L45" s="2"/>
      <c r="M45" s="5"/>
      <c r="N45" s="5"/>
      <c r="O45" s="2"/>
      <c r="P45" s="2"/>
    </row>
    <row r="46" spans="1:16" ht="21.75">
      <c r="A46" s="3"/>
      <c r="B46" s="2" t="s">
        <v>11</v>
      </c>
      <c r="C46" s="13">
        <f aca="true" t="shared" si="10" ref="C46:L46">SUM(C36:C44)</f>
        <v>1329</v>
      </c>
      <c r="D46" s="13">
        <f t="shared" si="10"/>
        <v>130</v>
      </c>
      <c r="E46" s="13">
        <f t="shared" si="10"/>
        <v>114</v>
      </c>
      <c r="F46" s="13">
        <f t="shared" si="10"/>
        <v>125</v>
      </c>
      <c r="G46" s="13">
        <f t="shared" si="10"/>
        <v>244</v>
      </c>
      <c r="H46" s="13">
        <f t="shared" si="10"/>
        <v>209</v>
      </c>
      <c r="I46" s="13">
        <f t="shared" si="10"/>
        <v>200</v>
      </c>
      <c r="J46" s="13">
        <f t="shared" si="10"/>
        <v>127</v>
      </c>
      <c r="K46" s="13">
        <f t="shared" si="10"/>
        <v>169</v>
      </c>
      <c r="L46" s="13">
        <f t="shared" si="10"/>
        <v>1318</v>
      </c>
      <c r="M46" s="10">
        <f>(1*E46+1.5*F46+2*G46+2.5*H46+3*I46+3.5*J46+4*K46)/L46</f>
        <v>2.300834597875569</v>
      </c>
      <c r="N46" s="10">
        <f>SQRT((D46*0^2+E46*1^2+F46*1.5^2+G46*2^2+H46*2.5^2+I46*3^2+J46*3.5^2+K46*4^2)/L46-M46^2)</f>
        <v>1.1555661567372995</v>
      </c>
      <c r="O46" s="13">
        <f>SUM(O36:O44)</f>
        <v>0</v>
      </c>
      <c r="P46" s="13">
        <f>SUM(P36:P44)</f>
        <v>11</v>
      </c>
    </row>
    <row r="47" spans="1:16" ht="21.75">
      <c r="A47" s="3"/>
      <c r="B47" s="2" t="s">
        <v>12</v>
      </c>
      <c r="C47" s="1">
        <f>C46*100/$C$46</f>
        <v>100</v>
      </c>
      <c r="D47" s="1">
        <f aca="true" t="shared" si="11" ref="D47:L47">D46*100/$C$46</f>
        <v>9.781790820165538</v>
      </c>
      <c r="E47" s="1">
        <f t="shared" si="11"/>
        <v>8.577878103837472</v>
      </c>
      <c r="F47" s="1">
        <f t="shared" si="11"/>
        <v>9.405568096313017</v>
      </c>
      <c r="G47" s="1">
        <f t="shared" si="11"/>
        <v>18.35966892400301</v>
      </c>
      <c r="H47" s="1">
        <f t="shared" si="11"/>
        <v>15.726109857035365</v>
      </c>
      <c r="I47" s="1">
        <f t="shared" si="11"/>
        <v>15.048908954100828</v>
      </c>
      <c r="J47" s="1">
        <f t="shared" si="11"/>
        <v>9.556057185854026</v>
      </c>
      <c r="K47" s="1">
        <f t="shared" si="11"/>
        <v>12.7163280662152</v>
      </c>
      <c r="L47" s="1">
        <f t="shared" si="11"/>
        <v>99.17231000752446</v>
      </c>
      <c r="M47" s="15"/>
      <c r="N47" s="15"/>
      <c r="O47" s="1">
        <f>O46*100/$C$46</f>
        <v>0</v>
      </c>
      <c r="P47" s="1">
        <f>P46*100/$C$46</f>
        <v>0.8276899924755455</v>
      </c>
    </row>
    <row r="48" spans="1:16" ht="21.75">
      <c r="A48" s="16"/>
      <c r="B48" s="28" t="s">
        <v>158</v>
      </c>
      <c r="C48"/>
      <c r="D48"/>
      <c r="E48"/>
      <c r="F48"/>
      <c r="G48"/>
      <c r="H48" s="89">
        <f>(E46+F46+G46+H46+I46+J46+K46)*100/L46</f>
        <v>90.13657056145675</v>
      </c>
      <c r="I48" s="89"/>
      <c r="J48" s="22"/>
      <c r="K48" s="17"/>
      <c r="L48" s="17"/>
      <c r="M48" s="22"/>
      <c r="N48" s="22"/>
      <c r="O48" s="17"/>
      <c r="P48" s="17"/>
    </row>
    <row r="49" spans="1:16" ht="21.75">
      <c r="A49" s="16"/>
      <c r="B49" s="29" t="s">
        <v>159</v>
      </c>
      <c r="C49"/>
      <c r="D49"/>
      <c r="E49"/>
      <c r="F49"/>
      <c r="G49"/>
      <c r="H49" s="89">
        <f>(I46+J46+K46)*100/L46</f>
        <v>37.63277693474962</v>
      </c>
      <c r="I49" s="89"/>
      <c r="J49" s="22"/>
      <c r="K49" s="17"/>
      <c r="L49" s="17"/>
      <c r="M49" s="22"/>
      <c r="N49" s="22"/>
      <c r="O49" s="17"/>
      <c r="P49" s="17"/>
    </row>
    <row r="50" spans="1:16" ht="21.75">
      <c r="A50" s="16"/>
      <c r="B50" s="18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22"/>
      <c r="N50" s="22"/>
      <c r="O50" s="17"/>
      <c r="P50" s="17"/>
    </row>
    <row r="51" spans="1:16" ht="21.75">
      <c r="A51" s="16"/>
      <c r="B51" s="1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22"/>
      <c r="N51" s="22"/>
      <c r="O51" s="17"/>
      <c r="P51" s="17"/>
    </row>
    <row r="52" spans="1:16" ht="21.75">
      <c r="A52" s="16"/>
      <c r="B52" s="1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22"/>
      <c r="N52" s="22"/>
      <c r="O52" s="17"/>
      <c r="P52" s="17"/>
    </row>
    <row r="53" spans="1:16" ht="21.75">
      <c r="A53" s="16"/>
      <c r="B53" s="1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22"/>
      <c r="N53" s="22"/>
      <c r="O53" s="17"/>
      <c r="P53" s="17"/>
    </row>
    <row r="54" spans="1:16" ht="21.75">
      <c r="A54" s="16"/>
      <c r="B54" s="18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22"/>
      <c r="N54" s="22"/>
      <c r="O54" s="17"/>
      <c r="P54" s="17"/>
    </row>
    <row r="55" spans="1:16" ht="21.75">
      <c r="A55" s="16"/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22"/>
      <c r="N55" s="22"/>
      <c r="O55" s="17"/>
      <c r="P55" s="17"/>
    </row>
    <row r="56" spans="1:16" ht="21.75">
      <c r="A56" s="16"/>
      <c r="B56" s="18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22"/>
      <c r="N56" s="22"/>
      <c r="O56" s="17"/>
      <c r="P56" s="17"/>
    </row>
    <row r="57" spans="1:16" ht="21.75">
      <c r="A57" s="16"/>
      <c r="B57" s="1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22"/>
      <c r="N57" s="22"/>
      <c r="O57" s="17"/>
      <c r="P57" s="17"/>
    </row>
    <row r="58" spans="1:16" ht="21.75">
      <c r="A58" s="16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22"/>
      <c r="N58" s="22"/>
      <c r="O58" s="17"/>
      <c r="P58" s="17"/>
    </row>
    <row r="59" spans="1:16" ht="21.75">
      <c r="A59" s="16"/>
      <c r="B59" s="18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22"/>
      <c r="N59" s="22"/>
      <c r="O59" s="17"/>
      <c r="P59" s="17"/>
    </row>
    <row r="60" spans="1:16" ht="21.75">
      <c r="A60" s="16"/>
      <c r="B60" s="18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2"/>
      <c r="N60" s="22"/>
      <c r="O60" s="17"/>
      <c r="P60" s="17"/>
    </row>
    <row r="61" spans="1:16" ht="21.75">
      <c r="A61" s="16"/>
      <c r="B61" s="18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2"/>
      <c r="N61" s="22"/>
      <c r="O61" s="17"/>
      <c r="P61" s="17"/>
    </row>
    <row r="62" spans="1:16" ht="21.75">
      <c r="A62" s="16"/>
      <c r="B62" s="18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22"/>
      <c r="N62" s="22"/>
      <c r="O62" s="17"/>
      <c r="P62" s="17"/>
    </row>
    <row r="63" spans="1:16" ht="21.75">
      <c r="A63" s="16"/>
      <c r="B63" s="18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22"/>
      <c r="N63" s="22"/>
      <c r="O63" s="17"/>
      <c r="P63" s="17"/>
    </row>
    <row r="64" spans="1:16" ht="21.75">
      <c r="A64" s="16"/>
      <c r="B64" s="18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22"/>
      <c r="N64" s="22"/>
      <c r="O64" s="17"/>
      <c r="P64" s="17"/>
    </row>
    <row r="65" spans="1:16" ht="26.25">
      <c r="A65" s="81" t="s">
        <v>48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23.25">
      <c r="A66" s="82" t="s">
        <v>429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</row>
    <row r="67" spans="1:16" ht="33.75" customHeight="1">
      <c r="A67" s="84" t="s">
        <v>0</v>
      </c>
      <c r="B67" s="84" t="s">
        <v>1</v>
      </c>
      <c r="C67" s="85" t="s">
        <v>3</v>
      </c>
      <c r="D67" s="78" t="s">
        <v>4</v>
      </c>
      <c r="E67" s="79"/>
      <c r="F67" s="79"/>
      <c r="G67" s="79"/>
      <c r="H67" s="79"/>
      <c r="I67" s="79"/>
      <c r="J67" s="79"/>
      <c r="K67" s="80"/>
      <c r="L67" s="87" t="s">
        <v>5</v>
      </c>
      <c r="M67" s="83" t="s">
        <v>6</v>
      </c>
      <c r="N67" s="83" t="s">
        <v>7</v>
      </c>
      <c r="O67" s="87" t="s">
        <v>8</v>
      </c>
      <c r="P67" s="87"/>
    </row>
    <row r="68" spans="1:16" ht="21.75">
      <c r="A68" s="84"/>
      <c r="B68" s="84"/>
      <c r="C68" s="85"/>
      <c r="D68" s="2">
        <v>0</v>
      </c>
      <c r="E68" s="2">
        <v>1</v>
      </c>
      <c r="F68" s="2">
        <v>1.5</v>
      </c>
      <c r="G68" s="2">
        <v>2</v>
      </c>
      <c r="H68" s="2">
        <v>2.5</v>
      </c>
      <c r="I68" s="2">
        <v>3</v>
      </c>
      <c r="J68" s="2">
        <v>3.5</v>
      </c>
      <c r="K68" s="2">
        <v>4</v>
      </c>
      <c r="L68" s="87"/>
      <c r="M68" s="83"/>
      <c r="N68" s="83"/>
      <c r="O68" s="2" t="s">
        <v>9</v>
      </c>
      <c r="P68" s="2" t="s">
        <v>10</v>
      </c>
    </row>
    <row r="69" spans="1:16" ht="20.25" customHeight="1">
      <c r="A69" s="3" t="s">
        <v>55</v>
      </c>
      <c r="B69" s="3" t="s">
        <v>23</v>
      </c>
      <c r="C69" s="4">
        <f aca="true" t="shared" si="12" ref="C69:C79">SUM(D69:K69,O69:P69)</f>
        <v>356</v>
      </c>
      <c r="D69" s="2">
        <v>40</v>
      </c>
      <c r="E69" s="2">
        <v>36</v>
      </c>
      <c r="F69" s="2">
        <v>45</v>
      </c>
      <c r="G69" s="2">
        <v>36</v>
      </c>
      <c r="H69" s="2">
        <v>61</v>
      </c>
      <c r="I69" s="2">
        <v>58</v>
      </c>
      <c r="J69" s="2">
        <v>40</v>
      </c>
      <c r="K69" s="2">
        <v>40</v>
      </c>
      <c r="L69" s="2">
        <f aca="true" t="shared" si="13" ref="L69:L78">SUM(D69:K69)</f>
        <v>356</v>
      </c>
      <c r="M69" s="5">
        <f aca="true" t="shared" si="14" ref="M69:M78">(1*E69+1.5*F69+2*G69+2.5*H69+3*I69+3.5*J69+4*K69)/L69</f>
        <v>2.252808988764045</v>
      </c>
      <c r="N69" s="5">
        <f aca="true" t="shared" si="15" ref="N69:N78">SQRT((D69*0^2+E69*1^2+F69*1.5^2+G69*2^2+H69*2.5^2+I69*3^2+J69*3.5^2+K69*4^2)/L69-M69^2)</f>
        <v>1.194259667964193</v>
      </c>
      <c r="O69" s="2">
        <v>0</v>
      </c>
      <c r="P69" s="2">
        <v>0</v>
      </c>
    </row>
    <row r="70" spans="1:16" ht="20.25" customHeight="1">
      <c r="A70" s="3" t="s">
        <v>56</v>
      </c>
      <c r="B70" s="3" t="s">
        <v>24</v>
      </c>
      <c r="C70" s="4">
        <f t="shared" si="12"/>
        <v>351</v>
      </c>
      <c r="D70" s="2">
        <v>16</v>
      </c>
      <c r="E70" s="2">
        <v>42</v>
      </c>
      <c r="F70" s="2">
        <v>38</v>
      </c>
      <c r="G70" s="2">
        <v>38</v>
      </c>
      <c r="H70" s="2">
        <v>50</v>
      </c>
      <c r="I70" s="2">
        <v>57</v>
      </c>
      <c r="J70" s="2">
        <v>50</v>
      </c>
      <c r="K70" s="2">
        <v>60</v>
      </c>
      <c r="L70" s="2">
        <f t="shared" si="13"/>
        <v>351</v>
      </c>
      <c r="M70" s="5">
        <f t="shared" si="14"/>
        <v>2.5242165242165244</v>
      </c>
      <c r="N70" s="5">
        <f t="shared" si="15"/>
        <v>1.1209531957567975</v>
      </c>
      <c r="O70" s="2">
        <v>0</v>
      </c>
      <c r="P70" s="2">
        <v>0</v>
      </c>
    </row>
    <row r="71" spans="1:16" ht="20.25" customHeight="1">
      <c r="A71" s="3" t="s">
        <v>131</v>
      </c>
      <c r="B71" s="23" t="s">
        <v>37</v>
      </c>
      <c r="C71" s="4">
        <f t="shared" si="12"/>
        <v>161</v>
      </c>
      <c r="D71" s="2">
        <v>2</v>
      </c>
      <c r="E71" s="2">
        <v>2</v>
      </c>
      <c r="F71" s="2">
        <v>2</v>
      </c>
      <c r="G71" s="2">
        <v>14</v>
      </c>
      <c r="H71" s="2">
        <v>10</v>
      </c>
      <c r="I71" s="2">
        <v>36</v>
      </c>
      <c r="J71" s="2">
        <v>32</v>
      </c>
      <c r="K71" s="2">
        <v>63</v>
      </c>
      <c r="L71" s="2">
        <f t="shared" si="13"/>
        <v>161</v>
      </c>
      <c r="M71" s="5">
        <f t="shared" si="14"/>
        <v>3.2919254658385095</v>
      </c>
      <c r="N71" s="5">
        <f t="shared" si="15"/>
        <v>0.8047973515446926</v>
      </c>
      <c r="O71" s="2">
        <v>0</v>
      </c>
      <c r="P71" s="2">
        <v>0</v>
      </c>
    </row>
    <row r="72" spans="1:16" ht="20.25" customHeight="1">
      <c r="A72" s="3" t="s">
        <v>117</v>
      </c>
      <c r="B72" s="3" t="s">
        <v>78</v>
      </c>
      <c r="C72" s="4">
        <f t="shared" si="12"/>
        <v>202</v>
      </c>
      <c r="D72" s="2">
        <v>17</v>
      </c>
      <c r="E72" s="2">
        <v>16</v>
      </c>
      <c r="F72" s="2">
        <v>33</v>
      </c>
      <c r="G72" s="2">
        <v>34</v>
      </c>
      <c r="H72" s="2">
        <v>24</v>
      </c>
      <c r="I72" s="2">
        <v>21</v>
      </c>
      <c r="J72" s="2">
        <v>26</v>
      </c>
      <c r="K72" s="2">
        <v>31</v>
      </c>
      <c r="L72" s="2">
        <f t="shared" si="13"/>
        <v>202</v>
      </c>
      <c r="M72" s="5">
        <f t="shared" si="14"/>
        <v>2.3341584158415842</v>
      </c>
      <c r="N72" s="5">
        <f t="shared" si="15"/>
        <v>1.1756487716619968</v>
      </c>
      <c r="O72" s="2">
        <v>0</v>
      </c>
      <c r="P72" s="2">
        <v>0</v>
      </c>
    </row>
    <row r="73" spans="1:16" ht="20.25" customHeight="1">
      <c r="A73" s="3" t="s">
        <v>151</v>
      </c>
      <c r="B73" s="3" t="s">
        <v>96</v>
      </c>
      <c r="C73" s="4">
        <f t="shared" si="12"/>
        <v>137</v>
      </c>
      <c r="D73" s="2">
        <v>0</v>
      </c>
      <c r="E73" s="2">
        <v>4</v>
      </c>
      <c r="F73" s="2">
        <v>16</v>
      </c>
      <c r="G73" s="2">
        <v>24</v>
      </c>
      <c r="H73" s="2">
        <v>26</v>
      </c>
      <c r="I73" s="2">
        <v>29</v>
      </c>
      <c r="J73" s="2">
        <v>14</v>
      </c>
      <c r="K73" s="2">
        <v>24</v>
      </c>
      <c r="L73" s="2">
        <f t="shared" si="13"/>
        <v>137</v>
      </c>
      <c r="M73" s="5">
        <f t="shared" si="14"/>
        <v>2.7226277372262775</v>
      </c>
      <c r="N73" s="5">
        <f t="shared" si="15"/>
        <v>0.852047144161039</v>
      </c>
      <c r="O73" s="2">
        <v>0</v>
      </c>
      <c r="P73" s="2">
        <v>0</v>
      </c>
    </row>
    <row r="74" spans="1:16" ht="20.25" customHeight="1">
      <c r="A74" s="3" t="s">
        <v>132</v>
      </c>
      <c r="B74" s="3" t="s">
        <v>137</v>
      </c>
      <c r="C74" s="4">
        <f t="shared" si="12"/>
        <v>137</v>
      </c>
      <c r="D74" s="2">
        <v>4</v>
      </c>
      <c r="E74" s="2">
        <v>13</v>
      </c>
      <c r="F74" s="2">
        <v>19</v>
      </c>
      <c r="G74" s="2">
        <v>23</v>
      </c>
      <c r="H74" s="2">
        <v>20</v>
      </c>
      <c r="I74" s="2">
        <v>20</v>
      </c>
      <c r="J74" s="2">
        <v>14</v>
      </c>
      <c r="K74" s="2">
        <v>24</v>
      </c>
      <c r="L74" s="2">
        <f t="shared" si="13"/>
        <v>137</v>
      </c>
      <c r="M74" s="5">
        <f t="shared" si="14"/>
        <v>2.5</v>
      </c>
      <c r="N74" s="5">
        <f t="shared" si="15"/>
        <v>1.0533228617545956</v>
      </c>
      <c r="O74" s="2">
        <v>0</v>
      </c>
      <c r="P74" s="2">
        <v>0</v>
      </c>
    </row>
    <row r="75" spans="1:16" ht="20.25" customHeight="1">
      <c r="A75" s="3" t="s">
        <v>69</v>
      </c>
      <c r="B75" s="3" t="s">
        <v>38</v>
      </c>
      <c r="C75" s="4">
        <f t="shared" si="12"/>
        <v>137</v>
      </c>
      <c r="D75" s="2">
        <v>19</v>
      </c>
      <c r="E75" s="2">
        <v>18</v>
      </c>
      <c r="F75" s="2">
        <v>26</v>
      </c>
      <c r="G75" s="2">
        <v>19</v>
      </c>
      <c r="H75" s="2">
        <v>10</v>
      </c>
      <c r="I75" s="2">
        <v>21</v>
      </c>
      <c r="J75" s="2">
        <v>16</v>
      </c>
      <c r="K75" s="2">
        <v>8</v>
      </c>
      <c r="L75" s="2">
        <f t="shared" si="13"/>
        <v>137</v>
      </c>
      <c r="M75" s="5">
        <f t="shared" si="14"/>
        <v>1.9781021897810218</v>
      </c>
      <c r="N75" s="5">
        <f t="shared" si="15"/>
        <v>1.1836301533512115</v>
      </c>
      <c r="O75" s="2">
        <v>0</v>
      </c>
      <c r="P75" s="2">
        <v>0</v>
      </c>
    </row>
    <row r="76" spans="1:16" ht="20.25" customHeight="1">
      <c r="A76" s="3" t="s">
        <v>424</v>
      </c>
      <c r="B76" s="3" t="s">
        <v>426</v>
      </c>
      <c r="C76" s="4">
        <f t="shared" si="12"/>
        <v>133</v>
      </c>
      <c r="D76" s="2">
        <v>1</v>
      </c>
      <c r="E76" s="2">
        <v>1</v>
      </c>
      <c r="F76" s="2">
        <v>8</v>
      </c>
      <c r="G76" s="2">
        <v>33</v>
      </c>
      <c r="H76" s="2">
        <v>31</v>
      </c>
      <c r="I76" s="2">
        <v>35</v>
      </c>
      <c r="J76" s="2">
        <v>17</v>
      </c>
      <c r="K76" s="2">
        <v>7</v>
      </c>
      <c r="L76" s="2">
        <f t="shared" si="13"/>
        <v>133</v>
      </c>
      <c r="M76" s="5">
        <f t="shared" si="14"/>
        <v>2.6240601503759398</v>
      </c>
      <c r="N76" s="5">
        <f t="shared" si="15"/>
        <v>0.6947872910758942</v>
      </c>
      <c r="O76" s="2">
        <v>0</v>
      </c>
      <c r="P76" s="2">
        <v>0</v>
      </c>
    </row>
    <row r="77" spans="1:16" ht="20.25" customHeight="1">
      <c r="A77" s="3" t="s">
        <v>154</v>
      </c>
      <c r="B77" s="3" t="s">
        <v>155</v>
      </c>
      <c r="C77" s="4">
        <f t="shared" si="12"/>
        <v>133</v>
      </c>
      <c r="D77" s="2">
        <v>2</v>
      </c>
      <c r="E77" s="2">
        <v>8</v>
      </c>
      <c r="F77" s="2">
        <v>21</v>
      </c>
      <c r="G77" s="2">
        <v>33</v>
      </c>
      <c r="H77" s="2">
        <v>25</v>
      </c>
      <c r="I77" s="2">
        <v>18</v>
      </c>
      <c r="J77" s="2">
        <v>12</v>
      </c>
      <c r="K77" s="2">
        <v>14</v>
      </c>
      <c r="L77" s="2">
        <f t="shared" si="13"/>
        <v>133</v>
      </c>
      <c r="M77" s="5">
        <f t="shared" si="14"/>
        <v>2.406015037593985</v>
      </c>
      <c r="N77" s="5">
        <f t="shared" si="15"/>
        <v>0.8951632268929449</v>
      </c>
      <c r="O77" s="2">
        <v>0</v>
      </c>
      <c r="P77" s="2">
        <v>0</v>
      </c>
    </row>
    <row r="78" spans="1:16" ht="20.25" customHeight="1">
      <c r="A78" s="3" t="s">
        <v>84</v>
      </c>
      <c r="B78" s="3" t="s">
        <v>97</v>
      </c>
      <c r="C78" s="4">
        <f t="shared" si="12"/>
        <v>133</v>
      </c>
      <c r="D78" s="2">
        <v>5</v>
      </c>
      <c r="E78" s="2">
        <v>5</v>
      </c>
      <c r="F78" s="2">
        <v>8</v>
      </c>
      <c r="G78" s="2">
        <v>23</v>
      </c>
      <c r="H78" s="2">
        <v>39</v>
      </c>
      <c r="I78" s="2">
        <v>37</v>
      </c>
      <c r="J78" s="2">
        <v>12</v>
      </c>
      <c r="K78" s="2">
        <v>4</v>
      </c>
      <c r="L78" s="2">
        <f t="shared" si="13"/>
        <v>133</v>
      </c>
      <c r="M78" s="5">
        <f t="shared" si="14"/>
        <v>2.4774436090225564</v>
      </c>
      <c r="N78" s="5">
        <f t="shared" si="15"/>
        <v>0.8061433799738705</v>
      </c>
      <c r="O78" s="2">
        <v>0</v>
      </c>
      <c r="P78" s="2">
        <v>0</v>
      </c>
    </row>
    <row r="79" spans="1:16" ht="20.25" customHeight="1">
      <c r="A79" s="3" t="s">
        <v>127</v>
      </c>
      <c r="B79" s="3" t="s">
        <v>104</v>
      </c>
      <c r="C79" s="4">
        <f t="shared" si="12"/>
        <v>253</v>
      </c>
      <c r="D79" s="2">
        <v>12</v>
      </c>
      <c r="E79" s="2">
        <v>6</v>
      </c>
      <c r="F79" s="2">
        <v>9</v>
      </c>
      <c r="G79" s="2">
        <v>11</v>
      </c>
      <c r="H79" s="2">
        <v>20</v>
      </c>
      <c r="I79" s="2">
        <v>32</v>
      </c>
      <c r="J79" s="2">
        <v>60</v>
      </c>
      <c r="K79" s="2">
        <v>103</v>
      </c>
      <c r="L79" s="2">
        <f>SUM(D79:K79)</f>
        <v>253</v>
      </c>
      <c r="M79" s="5">
        <f>(1*E79+1.5*F79+2*G79+2.5*H79+3*I79+3.5*J79+4*K79)/L79</f>
        <v>3.199604743083004</v>
      </c>
      <c r="N79" s="5">
        <f>SQRT((D79*0^2+E79*1^2+F79*1.5^2+G79*2^2+H79*2.5^2+I79*3^2+J79*3.5^2+K79*4^2)/L79-M79^2)</f>
        <v>1.0447874766860261</v>
      </c>
      <c r="O79" s="2">
        <v>0</v>
      </c>
      <c r="P79" s="2">
        <v>0</v>
      </c>
    </row>
    <row r="80" spans="1:16" ht="20.25" customHeight="1">
      <c r="A80" s="3"/>
      <c r="B80" s="8"/>
      <c r="C80" s="4"/>
      <c r="D80" s="4"/>
      <c r="E80" s="4"/>
      <c r="F80" s="4"/>
      <c r="G80" s="4"/>
      <c r="H80" s="4"/>
      <c r="I80" s="4"/>
      <c r="J80" s="4"/>
      <c r="K80" s="4"/>
      <c r="L80" s="2"/>
      <c r="M80" s="5"/>
      <c r="N80" s="5"/>
      <c r="O80" s="2"/>
      <c r="P80" s="2"/>
    </row>
    <row r="81" spans="1:16" ht="20.25" customHeight="1">
      <c r="A81" s="3"/>
      <c r="B81" s="2" t="s">
        <v>11</v>
      </c>
      <c r="C81" s="13">
        <f>SUM(C69:C80)</f>
        <v>2133</v>
      </c>
      <c r="D81" s="13">
        <f aca="true" t="shared" si="16" ref="D81:L81">SUM(D69:D80)</f>
        <v>118</v>
      </c>
      <c r="E81" s="13">
        <f t="shared" si="16"/>
        <v>151</v>
      </c>
      <c r="F81" s="13">
        <f t="shared" si="16"/>
        <v>225</v>
      </c>
      <c r="G81" s="13">
        <f t="shared" si="16"/>
        <v>288</v>
      </c>
      <c r="H81" s="13">
        <f t="shared" si="16"/>
        <v>316</v>
      </c>
      <c r="I81" s="13">
        <f t="shared" si="16"/>
        <v>364</v>
      </c>
      <c r="J81" s="13">
        <f t="shared" si="16"/>
        <v>293</v>
      </c>
      <c r="K81" s="13">
        <f t="shared" si="16"/>
        <v>378</v>
      </c>
      <c r="L81" s="13">
        <f t="shared" si="16"/>
        <v>2133</v>
      </c>
      <c r="M81" s="10">
        <f>(1*E81+1.5*F81+2*G81+2.5*H81+3*I81+3.5*J81+4*K81)/L81</f>
        <v>2.571026722925457</v>
      </c>
      <c r="N81" s="10">
        <f>SQRT((D81*0^2+E81*1^2+F81*1.5^2+G81*2^2+H81*2.5^2+I81*3^2+J81*3.5^2+K81*4^2)/L81-M81^2)</f>
        <v>1.103629406796752</v>
      </c>
      <c r="O81" s="13">
        <f>SUM(O69:O80)</f>
        <v>0</v>
      </c>
      <c r="P81" s="13">
        <f>SUM(P69:P80)</f>
        <v>0</v>
      </c>
    </row>
    <row r="82" spans="1:16" ht="20.25" customHeight="1">
      <c r="A82" s="3"/>
      <c r="B82" s="2" t="s">
        <v>12</v>
      </c>
      <c r="C82" s="1">
        <f aca="true" t="shared" si="17" ref="C82:L82">C81*100/$C$81</f>
        <v>100</v>
      </c>
      <c r="D82" s="1">
        <f t="shared" si="17"/>
        <v>5.532114392873886</v>
      </c>
      <c r="E82" s="1">
        <f t="shared" si="17"/>
        <v>7.079231129864041</v>
      </c>
      <c r="F82" s="1">
        <f t="shared" si="17"/>
        <v>10.548523206751055</v>
      </c>
      <c r="G82" s="1">
        <f t="shared" si="17"/>
        <v>13.50210970464135</v>
      </c>
      <c r="H82" s="1">
        <f t="shared" si="17"/>
        <v>14.814814814814815</v>
      </c>
      <c r="I82" s="1">
        <f t="shared" si="17"/>
        <v>17.06516643225504</v>
      </c>
      <c r="J82" s="1">
        <f t="shared" si="17"/>
        <v>13.73652133145804</v>
      </c>
      <c r="K82" s="1">
        <f t="shared" si="17"/>
        <v>17.72151898734177</v>
      </c>
      <c r="L82" s="1">
        <f t="shared" si="17"/>
        <v>100</v>
      </c>
      <c r="M82" s="15"/>
      <c r="N82" s="15"/>
      <c r="O82" s="1">
        <f>O81*100/$C$81</f>
        <v>0</v>
      </c>
      <c r="P82" s="1">
        <f>P81*100/$C$81</f>
        <v>0</v>
      </c>
    </row>
    <row r="83" spans="1:16" ht="20.25" customHeight="1">
      <c r="A83" s="16"/>
      <c r="B83" s="28" t="s">
        <v>158</v>
      </c>
      <c r="C83"/>
      <c r="D83"/>
      <c r="E83"/>
      <c r="F83"/>
      <c r="G83"/>
      <c r="H83" s="89">
        <f>(E81+F81+G81+H81+I81+J81+K81)*100/L81</f>
        <v>94.4678856071261</v>
      </c>
      <c r="I83" s="89"/>
      <c r="J83" s="17"/>
      <c r="K83" s="17"/>
      <c r="L83" s="17"/>
      <c r="M83" s="22"/>
      <c r="N83" s="22"/>
      <c r="O83" s="17"/>
      <c r="P83" s="17"/>
    </row>
    <row r="84" spans="1:16" ht="20.25" customHeight="1">
      <c r="A84" s="16"/>
      <c r="B84" s="29" t="s">
        <v>159</v>
      </c>
      <c r="C84"/>
      <c r="D84"/>
      <c r="E84"/>
      <c r="F84"/>
      <c r="G84"/>
      <c r="H84" s="89">
        <f>(I81+J81+K81)*100/L81</f>
        <v>48.52320675105485</v>
      </c>
      <c r="I84" s="89"/>
      <c r="J84" s="17"/>
      <c r="K84" s="17"/>
      <c r="L84" s="17"/>
      <c r="M84" s="22"/>
      <c r="N84" s="22"/>
      <c r="O84" s="17"/>
      <c r="P84" s="17"/>
    </row>
    <row r="85" spans="1:16" ht="20.25" customHeight="1">
      <c r="A85" s="16"/>
      <c r="B85" s="18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22"/>
      <c r="N85" s="22"/>
      <c r="O85" s="17"/>
      <c r="P85" s="17"/>
    </row>
    <row r="86" spans="1:16" ht="20.25" customHeight="1">
      <c r="A86" s="16"/>
      <c r="B86" s="18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22"/>
      <c r="N86" s="22"/>
      <c r="O86" s="17"/>
      <c r="P86" s="17"/>
    </row>
    <row r="87" spans="1:16" ht="20.25" customHeight="1">
      <c r="A87" s="16"/>
      <c r="B87" s="18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22"/>
      <c r="N87" s="22"/>
      <c r="O87" s="17"/>
      <c r="P87" s="17"/>
    </row>
    <row r="88" spans="1:16" ht="20.25" customHeight="1">
      <c r="A88" s="16"/>
      <c r="B88" s="1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22"/>
      <c r="N88" s="22"/>
      <c r="O88" s="17"/>
      <c r="P88" s="17"/>
    </row>
    <row r="89" spans="1:16" ht="20.25" customHeight="1">
      <c r="A89" s="16"/>
      <c r="B89" s="18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22"/>
      <c r="N89" s="22"/>
      <c r="O89" s="17"/>
      <c r="P89" s="17"/>
    </row>
    <row r="90" spans="1:16" ht="20.25" customHeight="1">
      <c r="A90" s="16"/>
      <c r="B90" s="18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22"/>
      <c r="N90" s="22"/>
      <c r="O90" s="17"/>
      <c r="P90" s="17"/>
    </row>
    <row r="91" spans="1:16" ht="20.25" customHeight="1">
      <c r="A91" s="16"/>
      <c r="B91" s="18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22"/>
      <c r="N91" s="22"/>
      <c r="O91" s="17"/>
      <c r="P91" s="17"/>
    </row>
    <row r="92" spans="1:16" ht="20.25" customHeight="1">
      <c r="A92" s="16"/>
      <c r="B92" s="18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22"/>
      <c r="N92" s="22"/>
      <c r="O92" s="17"/>
      <c r="P92" s="17"/>
    </row>
    <row r="93" spans="1:16" ht="20.25" customHeight="1">
      <c r="A93" s="16"/>
      <c r="B93" s="18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22"/>
      <c r="N93" s="22"/>
      <c r="O93" s="17"/>
      <c r="P93" s="17"/>
    </row>
    <row r="94" spans="1:16" ht="20.25" customHeight="1">
      <c r="A94" s="16"/>
      <c r="B94" s="18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22"/>
      <c r="N94" s="22"/>
      <c r="O94" s="17"/>
      <c r="P94" s="17"/>
    </row>
    <row r="95" spans="1:16" ht="20.25" customHeight="1">
      <c r="A95" s="16"/>
      <c r="B95" s="18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22"/>
      <c r="N95" s="22"/>
      <c r="O95" s="17"/>
      <c r="P95" s="17"/>
    </row>
    <row r="96" spans="1:16" ht="20.25" customHeight="1">
      <c r="A96" s="16"/>
      <c r="B96" s="18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22"/>
      <c r="N96" s="22"/>
      <c r="O96" s="17"/>
      <c r="P96" s="17"/>
    </row>
    <row r="97" spans="1:16" ht="20.25" customHeight="1">
      <c r="A97" s="16"/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22"/>
      <c r="N97" s="22"/>
      <c r="O97" s="17"/>
      <c r="P97" s="17"/>
    </row>
    <row r="98" spans="1:16" ht="20.25" customHeight="1">
      <c r="A98" s="16"/>
      <c r="B98" s="18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22"/>
      <c r="N98" s="22"/>
      <c r="O98" s="17"/>
      <c r="P98" s="17"/>
    </row>
    <row r="99" spans="1:16" ht="20.25" customHeight="1">
      <c r="A99" s="16"/>
      <c r="B99" s="18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22"/>
      <c r="N99" s="22"/>
      <c r="O99" s="17"/>
      <c r="P99" s="17"/>
    </row>
    <row r="100" spans="1:16" ht="20.25" customHeight="1">
      <c r="A100" s="16"/>
      <c r="B100" s="18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22"/>
      <c r="N100" s="22"/>
      <c r="O100" s="17"/>
      <c r="P100" s="17"/>
    </row>
    <row r="101" spans="1:16" ht="20.25" customHeight="1">
      <c r="A101" s="16"/>
      <c r="B101" s="16"/>
      <c r="C101" s="19"/>
      <c r="D101" s="18"/>
      <c r="E101" s="18"/>
      <c r="F101" s="18"/>
      <c r="G101" s="18"/>
      <c r="H101" s="18"/>
      <c r="I101" s="18"/>
      <c r="J101" s="18"/>
      <c r="K101" s="18"/>
      <c r="L101" s="18"/>
      <c r="M101" s="20"/>
      <c r="N101" s="20"/>
      <c r="O101" s="18"/>
      <c r="P101" s="18"/>
    </row>
    <row r="102" spans="1:16" ht="26.25">
      <c r="A102" s="81" t="s">
        <v>109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23.25">
      <c r="A103" s="82" t="s">
        <v>429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</row>
    <row r="104" spans="1:16" ht="32.25" customHeight="1">
      <c r="A104" s="84" t="s">
        <v>0</v>
      </c>
      <c r="B104" s="84" t="s">
        <v>1</v>
      </c>
      <c r="C104" s="85" t="s">
        <v>3</v>
      </c>
      <c r="D104" s="78" t="s">
        <v>4</v>
      </c>
      <c r="E104" s="79"/>
      <c r="F104" s="79"/>
      <c r="G104" s="79"/>
      <c r="H104" s="79"/>
      <c r="I104" s="79"/>
      <c r="J104" s="79"/>
      <c r="K104" s="80"/>
      <c r="L104" s="87" t="s">
        <v>5</v>
      </c>
      <c r="M104" s="83" t="s">
        <v>6</v>
      </c>
      <c r="N104" s="83" t="s">
        <v>7</v>
      </c>
      <c r="O104" s="87" t="s">
        <v>8</v>
      </c>
      <c r="P104" s="87"/>
    </row>
    <row r="105" spans="1:16" ht="21.75">
      <c r="A105" s="84"/>
      <c r="B105" s="84"/>
      <c r="C105" s="85"/>
      <c r="D105" s="2">
        <v>0</v>
      </c>
      <c r="E105" s="2">
        <v>1</v>
      </c>
      <c r="F105" s="2">
        <v>1.5</v>
      </c>
      <c r="G105" s="2">
        <v>2</v>
      </c>
      <c r="H105" s="2">
        <v>2.5</v>
      </c>
      <c r="I105" s="2">
        <v>3</v>
      </c>
      <c r="J105" s="2">
        <v>3.5</v>
      </c>
      <c r="K105" s="2">
        <v>4</v>
      </c>
      <c r="L105" s="87"/>
      <c r="M105" s="83"/>
      <c r="N105" s="83"/>
      <c r="O105" s="2" t="s">
        <v>9</v>
      </c>
      <c r="P105" s="2" t="s">
        <v>10</v>
      </c>
    </row>
    <row r="106" spans="1:16" ht="20.25" customHeight="1">
      <c r="A106" s="3" t="s">
        <v>403</v>
      </c>
      <c r="B106" s="59" t="s">
        <v>404</v>
      </c>
      <c r="C106" s="4">
        <f aca="true" t="shared" si="18" ref="C106:C114">SUM(D106:K106,O106:P106)</f>
        <v>77</v>
      </c>
      <c r="D106" s="2">
        <v>0</v>
      </c>
      <c r="E106" s="2">
        <v>16</v>
      </c>
      <c r="F106" s="2">
        <v>1</v>
      </c>
      <c r="G106" s="2">
        <v>3</v>
      </c>
      <c r="H106" s="2">
        <v>4</v>
      </c>
      <c r="I106" s="2">
        <v>15</v>
      </c>
      <c r="J106" s="2">
        <v>12</v>
      </c>
      <c r="K106" s="2">
        <v>26</v>
      </c>
      <c r="L106" s="2">
        <f aca="true" t="shared" si="19" ref="L106:L114">SUM(D106:K106)</f>
        <v>77</v>
      </c>
      <c r="M106" s="5">
        <f aca="true" t="shared" si="20" ref="M106:M114">(1*E106+1.5*F106+2*G106+2.5*H106+3*I106+3.5*J106+4*K106)/L106</f>
        <v>2.9155844155844157</v>
      </c>
      <c r="N106" s="5">
        <f aca="true" t="shared" si="21" ref="N106:N114">SQRT((D106*0^2+E106*1^2+F106*1.5^2+G106*2^2+H106*2.5^2+I106*3^2+J106*3.5^2+K106*4^2)/L106-M106^2)</f>
        <v>1.1321815437767973</v>
      </c>
      <c r="O106" s="2">
        <v>0</v>
      </c>
      <c r="P106" s="2">
        <v>0</v>
      </c>
    </row>
    <row r="107" spans="1:16" ht="20.25" customHeight="1">
      <c r="A107" s="3" t="s">
        <v>57</v>
      </c>
      <c r="B107" s="3" t="s">
        <v>25</v>
      </c>
      <c r="C107" s="4">
        <f t="shared" si="18"/>
        <v>356</v>
      </c>
      <c r="D107" s="2">
        <v>54</v>
      </c>
      <c r="E107" s="2">
        <v>22</v>
      </c>
      <c r="F107" s="2">
        <v>41</v>
      </c>
      <c r="G107" s="2">
        <v>56</v>
      </c>
      <c r="H107" s="2">
        <v>64</v>
      </c>
      <c r="I107" s="2">
        <v>55</v>
      </c>
      <c r="J107" s="2">
        <v>39</v>
      </c>
      <c r="K107" s="2">
        <v>25</v>
      </c>
      <c r="L107" s="2">
        <f t="shared" si="19"/>
        <v>356</v>
      </c>
      <c r="M107" s="5">
        <f t="shared" si="20"/>
        <v>2.1264044943820224</v>
      </c>
      <c r="N107" s="5">
        <f t="shared" si="21"/>
        <v>1.18666726893886</v>
      </c>
      <c r="O107" s="2">
        <v>0</v>
      </c>
      <c r="P107" s="2">
        <v>0</v>
      </c>
    </row>
    <row r="108" spans="1:16" ht="20.25" customHeight="1">
      <c r="A108" s="3" t="s">
        <v>58</v>
      </c>
      <c r="B108" s="3" t="s">
        <v>26</v>
      </c>
      <c r="C108" s="4">
        <f t="shared" si="18"/>
        <v>356</v>
      </c>
      <c r="D108" s="2">
        <v>66</v>
      </c>
      <c r="E108" s="2">
        <v>35</v>
      </c>
      <c r="F108" s="2">
        <v>49</v>
      </c>
      <c r="G108" s="2">
        <v>73</v>
      </c>
      <c r="H108" s="2">
        <v>62</v>
      </c>
      <c r="I108" s="2">
        <v>45</v>
      </c>
      <c r="J108" s="2">
        <v>21</v>
      </c>
      <c r="K108" s="2">
        <v>5</v>
      </c>
      <c r="L108" s="2">
        <f t="shared" si="19"/>
        <v>356</v>
      </c>
      <c r="M108" s="5">
        <f t="shared" si="20"/>
        <v>1.7921348314606742</v>
      </c>
      <c r="N108" s="5">
        <f t="shared" si="21"/>
        <v>1.0908428572089786</v>
      </c>
      <c r="O108" s="2">
        <v>0</v>
      </c>
      <c r="P108" s="2">
        <v>0</v>
      </c>
    </row>
    <row r="109" spans="1:16" ht="20.25" customHeight="1">
      <c r="A109" s="3" t="s">
        <v>70</v>
      </c>
      <c r="B109" s="3" t="s">
        <v>39</v>
      </c>
      <c r="C109" s="4">
        <f t="shared" si="18"/>
        <v>339</v>
      </c>
      <c r="D109" s="2">
        <v>47</v>
      </c>
      <c r="E109" s="2">
        <v>29</v>
      </c>
      <c r="F109" s="2">
        <v>42</v>
      </c>
      <c r="G109" s="2">
        <v>64</v>
      </c>
      <c r="H109" s="2">
        <v>47</v>
      </c>
      <c r="I109" s="2">
        <v>79</v>
      </c>
      <c r="J109" s="2">
        <v>19</v>
      </c>
      <c r="K109" s="2">
        <v>12</v>
      </c>
      <c r="L109" s="2">
        <f t="shared" si="19"/>
        <v>339</v>
      </c>
      <c r="M109" s="5">
        <f t="shared" si="20"/>
        <v>2.032448377581121</v>
      </c>
      <c r="N109" s="5">
        <f t="shared" si="21"/>
        <v>1.0979238490480916</v>
      </c>
      <c r="O109" s="2">
        <v>0</v>
      </c>
      <c r="P109" s="2">
        <v>0</v>
      </c>
    </row>
    <row r="110" spans="1:16" ht="20.25" customHeight="1">
      <c r="A110" s="3" t="s">
        <v>71</v>
      </c>
      <c r="B110" s="3" t="s">
        <v>98</v>
      </c>
      <c r="C110" s="4">
        <f t="shared" si="18"/>
        <v>339</v>
      </c>
      <c r="D110" s="2">
        <v>148</v>
      </c>
      <c r="E110" s="2">
        <v>19</v>
      </c>
      <c r="F110" s="2">
        <v>32</v>
      </c>
      <c r="G110" s="2">
        <v>46</v>
      </c>
      <c r="H110" s="2">
        <v>47</v>
      </c>
      <c r="I110" s="2">
        <v>27</v>
      </c>
      <c r="J110" s="2">
        <v>18</v>
      </c>
      <c r="K110" s="2">
        <v>2</v>
      </c>
      <c r="L110" s="2">
        <f t="shared" si="19"/>
        <v>339</v>
      </c>
      <c r="M110" s="5">
        <f t="shared" si="20"/>
        <v>1.2640117994100295</v>
      </c>
      <c r="N110" s="5">
        <f t="shared" si="21"/>
        <v>1.2416338840115757</v>
      </c>
      <c r="O110" s="2">
        <v>0</v>
      </c>
      <c r="P110" s="2">
        <v>0</v>
      </c>
    </row>
    <row r="111" spans="1:16" ht="20.25" customHeight="1">
      <c r="A111" s="3" t="s">
        <v>72</v>
      </c>
      <c r="B111" s="23" t="s">
        <v>442</v>
      </c>
      <c r="C111" s="4">
        <f t="shared" si="18"/>
        <v>90</v>
      </c>
      <c r="D111" s="2">
        <v>5</v>
      </c>
      <c r="E111" s="2">
        <v>5</v>
      </c>
      <c r="F111" s="2">
        <v>4</v>
      </c>
      <c r="G111" s="2">
        <v>10</v>
      </c>
      <c r="H111" s="2">
        <v>17</v>
      </c>
      <c r="I111" s="2">
        <v>20</v>
      </c>
      <c r="J111" s="2">
        <v>21</v>
      </c>
      <c r="K111" s="2">
        <v>8</v>
      </c>
      <c r="L111" s="2">
        <f t="shared" si="19"/>
        <v>90</v>
      </c>
      <c r="M111" s="5">
        <f t="shared" si="20"/>
        <v>2.6555555555555554</v>
      </c>
      <c r="N111" s="5">
        <f t="shared" si="21"/>
        <v>1.004557515759619</v>
      </c>
      <c r="O111" s="2">
        <v>0</v>
      </c>
      <c r="P111" s="2">
        <v>0</v>
      </c>
    </row>
    <row r="112" spans="1:16" ht="20.25" customHeight="1">
      <c r="A112" s="3" t="s">
        <v>156</v>
      </c>
      <c r="B112" s="3" t="s">
        <v>157</v>
      </c>
      <c r="C112" s="4">
        <f t="shared" si="18"/>
        <v>69</v>
      </c>
      <c r="D112" s="2">
        <v>5</v>
      </c>
      <c r="E112" s="2">
        <v>8</v>
      </c>
      <c r="F112" s="2">
        <v>6</v>
      </c>
      <c r="G112" s="2">
        <v>12</v>
      </c>
      <c r="H112" s="2">
        <v>18</v>
      </c>
      <c r="I112" s="2">
        <v>11</v>
      </c>
      <c r="J112" s="2">
        <v>8</v>
      </c>
      <c r="K112" s="2">
        <v>1</v>
      </c>
      <c r="L112" s="2">
        <f t="shared" si="19"/>
        <v>69</v>
      </c>
      <c r="M112" s="5">
        <f t="shared" si="20"/>
        <v>2.1884057971014492</v>
      </c>
      <c r="N112" s="5">
        <f t="shared" si="21"/>
        <v>0.9672216645486136</v>
      </c>
      <c r="O112" s="2">
        <v>0</v>
      </c>
      <c r="P112" s="2">
        <v>0</v>
      </c>
    </row>
    <row r="113" spans="1:16" ht="20.25" customHeight="1">
      <c r="A113" s="3" t="s">
        <v>85</v>
      </c>
      <c r="B113" s="8" t="s">
        <v>427</v>
      </c>
      <c r="C113" s="4">
        <f t="shared" si="18"/>
        <v>253</v>
      </c>
      <c r="D113" s="2">
        <v>8</v>
      </c>
      <c r="E113" s="2">
        <v>10</v>
      </c>
      <c r="F113" s="2">
        <v>20</v>
      </c>
      <c r="G113" s="2">
        <v>13</v>
      </c>
      <c r="H113" s="2">
        <v>41</v>
      </c>
      <c r="I113" s="2">
        <v>77</v>
      </c>
      <c r="J113" s="2">
        <v>48</v>
      </c>
      <c r="K113" s="2">
        <v>36</v>
      </c>
      <c r="L113" s="2">
        <f t="shared" si="19"/>
        <v>253</v>
      </c>
      <c r="M113" s="5">
        <f t="shared" si="20"/>
        <v>2.8122529644268774</v>
      </c>
      <c r="N113" s="5">
        <f t="shared" si="21"/>
        <v>0.9310880536646267</v>
      </c>
      <c r="O113" s="2">
        <v>0</v>
      </c>
      <c r="P113" s="2">
        <v>0</v>
      </c>
    </row>
    <row r="114" spans="1:16" ht="20.25" customHeight="1">
      <c r="A114" s="3" t="s">
        <v>86</v>
      </c>
      <c r="B114" s="8" t="s">
        <v>428</v>
      </c>
      <c r="C114" s="4">
        <f t="shared" si="18"/>
        <v>253</v>
      </c>
      <c r="D114" s="2">
        <v>23</v>
      </c>
      <c r="E114" s="2">
        <v>1</v>
      </c>
      <c r="F114" s="2">
        <v>4</v>
      </c>
      <c r="G114" s="2">
        <v>21</v>
      </c>
      <c r="H114" s="2">
        <v>36</v>
      </c>
      <c r="I114" s="2">
        <v>68</v>
      </c>
      <c r="J114" s="2">
        <v>62</v>
      </c>
      <c r="K114" s="2">
        <v>38</v>
      </c>
      <c r="L114" s="2">
        <f t="shared" si="19"/>
        <v>253</v>
      </c>
      <c r="M114" s="5">
        <f t="shared" si="20"/>
        <v>2.814229249011858</v>
      </c>
      <c r="N114" s="5">
        <f t="shared" si="21"/>
        <v>1.0793951876677534</v>
      </c>
      <c r="O114" s="2">
        <v>0</v>
      </c>
      <c r="P114" s="2">
        <v>0</v>
      </c>
    </row>
    <row r="115" spans="1:16" ht="20.25" customHeight="1">
      <c r="A115" s="3"/>
      <c r="B115" s="8"/>
      <c r="C115" s="4"/>
      <c r="D115" s="4"/>
      <c r="E115" s="4"/>
      <c r="F115" s="4"/>
      <c r="G115" s="4"/>
      <c r="H115" s="4"/>
      <c r="I115" s="4"/>
      <c r="J115" s="4"/>
      <c r="K115" s="4"/>
      <c r="L115" s="2"/>
      <c r="M115" s="5"/>
      <c r="N115" s="5"/>
      <c r="O115" s="2"/>
      <c r="P115" s="2"/>
    </row>
    <row r="116" spans="1:16" ht="20.25" customHeight="1">
      <c r="A116" s="3"/>
      <c r="B116" s="2" t="s">
        <v>11</v>
      </c>
      <c r="C116" s="13">
        <f aca="true" t="shared" si="22" ref="C116:L116">SUM(C106:C115)</f>
        <v>2132</v>
      </c>
      <c r="D116" s="13">
        <f t="shared" si="22"/>
        <v>356</v>
      </c>
      <c r="E116" s="13">
        <f t="shared" si="22"/>
        <v>145</v>
      </c>
      <c r="F116" s="13">
        <f t="shared" si="22"/>
        <v>199</v>
      </c>
      <c r="G116" s="13">
        <f t="shared" si="22"/>
        <v>298</v>
      </c>
      <c r="H116" s="13">
        <f t="shared" si="22"/>
        <v>336</v>
      </c>
      <c r="I116" s="13">
        <f t="shared" si="22"/>
        <v>397</v>
      </c>
      <c r="J116" s="13">
        <f t="shared" si="22"/>
        <v>248</v>
      </c>
      <c r="K116" s="13">
        <f t="shared" si="22"/>
        <v>153</v>
      </c>
      <c r="L116" s="13">
        <f t="shared" si="22"/>
        <v>2132</v>
      </c>
      <c r="M116" s="10">
        <f>(1*E116+1.5*F116+2*G116+2.5*H116+3*I116+3.5*J116+4*K116)/L116</f>
        <v>2.1343808630393997</v>
      </c>
      <c r="N116" s="10">
        <f>SQRT((D116*0^2+E116*1^2+F116*1.5^2+G116*2^2+H116*2.5^2+I116*3^2+J116*3.5^2+K116*4^2)/L116-M116^2)</f>
        <v>1.2310952967998179</v>
      </c>
      <c r="O116" s="13">
        <f>SUM(O106:O115)</f>
        <v>0</v>
      </c>
      <c r="P116" s="13">
        <f>SUM(P106:P115)</f>
        <v>0</v>
      </c>
    </row>
    <row r="117" spans="1:16" ht="20.25" customHeight="1">
      <c r="A117" s="3"/>
      <c r="B117" s="2" t="s">
        <v>12</v>
      </c>
      <c r="C117" s="1">
        <f>C116*100/$C$116</f>
        <v>100</v>
      </c>
      <c r="D117" s="1">
        <f aca="true" t="shared" si="23" ref="D117:L117">D116*100/$C$116</f>
        <v>16.69793621013133</v>
      </c>
      <c r="E117" s="1">
        <f t="shared" si="23"/>
        <v>6.801125703564728</v>
      </c>
      <c r="F117" s="1">
        <f t="shared" si="23"/>
        <v>9.333958724202626</v>
      </c>
      <c r="G117" s="1">
        <f t="shared" si="23"/>
        <v>13.977485928705441</v>
      </c>
      <c r="H117" s="1">
        <f t="shared" si="23"/>
        <v>15.75984990619137</v>
      </c>
      <c r="I117" s="1">
        <f t="shared" si="23"/>
        <v>18.621013133208255</v>
      </c>
      <c r="J117" s="1">
        <f t="shared" si="23"/>
        <v>11.632270168855534</v>
      </c>
      <c r="K117" s="1">
        <f t="shared" si="23"/>
        <v>7.176360225140713</v>
      </c>
      <c r="L117" s="1">
        <f t="shared" si="23"/>
        <v>100</v>
      </c>
      <c r="M117" s="15"/>
      <c r="N117" s="15"/>
      <c r="O117" s="1">
        <f>O116*100/$C$116</f>
        <v>0</v>
      </c>
      <c r="P117" s="1">
        <f>P116*100/$C$116</f>
        <v>0</v>
      </c>
    </row>
    <row r="118" spans="1:16" ht="20.25" customHeight="1">
      <c r="A118" s="16"/>
      <c r="B118" s="28" t="s">
        <v>158</v>
      </c>
      <c r="C118"/>
      <c r="D118"/>
      <c r="E118"/>
      <c r="F118"/>
      <c r="G118"/>
      <c r="H118" s="89">
        <f>(E116+F116+G116+H116+I116+J116+K116)*100/L116</f>
        <v>83.30206378986867</v>
      </c>
      <c r="I118" s="89"/>
      <c r="J118" s="17"/>
      <c r="K118" s="17"/>
      <c r="L118" s="17"/>
      <c r="M118" s="22"/>
      <c r="N118" s="22"/>
      <c r="O118" s="17"/>
      <c r="P118" s="17"/>
    </row>
    <row r="119" spans="1:16" ht="20.25" customHeight="1">
      <c r="A119" s="16"/>
      <c r="B119" s="29" t="s">
        <v>159</v>
      </c>
      <c r="C119"/>
      <c r="D119"/>
      <c r="E119"/>
      <c r="F119"/>
      <c r="G119"/>
      <c r="H119" s="89">
        <f>(I116+J116+K116)*100/L116</f>
        <v>37.429643527204504</v>
      </c>
      <c r="I119" s="89"/>
      <c r="J119" s="17"/>
      <c r="K119" s="17"/>
      <c r="L119" s="17"/>
      <c r="M119" s="22"/>
      <c r="N119" s="22"/>
      <c r="O119" s="17"/>
      <c r="P119" s="17"/>
    </row>
    <row r="120" spans="1:16" ht="20.25" customHeight="1">
      <c r="A120" s="16"/>
      <c r="B120" s="18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22"/>
      <c r="N120" s="22"/>
      <c r="O120" s="17"/>
      <c r="P120" s="17"/>
    </row>
    <row r="121" spans="1:16" ht="20.25" customHeight="1">
      <c r="A121" s="16"/>
      <c r="B121" s="18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22"/>
      <c r="N121" s="22"/>
      <c r="O121" s="17"/>
      <c r="P121" s="17"/>
    </row>
    <row r="122" spans="1:16" ht="20.25" customHeight="1">
      <c r="A122" s="16"/>
      <c r="B122" s="18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22"/>
      <c r="N122" s="22"/>
      <c r="O122" s="17"/>
      <c r="P122" s="17"/>
    </row>
    <row r="123" spans="1:16" ht="20.25" customHeight="1">
      <c r="A123" s="16"/>
      <c r="B123" s="18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22"/>
      <c r="N123" s="22"/>
      <c r="O123" s="17"/>
      <c r="P123" s="17"/>
    </row>
    <row r="124" spans="1:16" ht="20.25" customHeight="1">
      <c r="A124" s="16"/>
      <c r="B124" s="18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22"/>
      <c r="N124" s="22"/>
      <c r="O124" s="17"/>
      <c r="P124" s="17"/>
    </row>
    <row r="125" spans="1:16" ht="20.25" customHeight="1">
      <c r="A125" s="16"/>
      <c r="B125" s="18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22"/>
      <c r="N125" s="22"/>
      <c r="O125" s="17"/>
      <c r="P125" s="17"/>
    </row>
    <row r="126" spans="1:16" ht="20.25" customHeight="1">
      <c r="A126" s="16"/>
      <c r="B126" s="18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22"/>
      <c r="N126" s="22"/>
      <c r="O126" s="17"/>
      <c r="P126" s="17"/>
    </row>
    <row r="127" spans="1:16" ht="20.25" customHeight="1">
      <c r="A127" s="16"/>
      <c r="B127" s="18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22"/>
      <c r="N127" s="22"/>
      <c r="O127" s="17"/>
      <c r="P127" s="17"/>
    </row>
    <row r="128" spans="1:16" ht="20.25" customHeight="1">
      <c r="A128" s="16"/>
      <c r="B128" s="18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22"/>
      <c r="N128" s="22"/>
      <c r="O128" s="17"/>
      <c r="P128" s="17"/>
    </row>
    <row r="129" spans="1:16" ht="20.25" customHeight="1">
      <c r="A129" s="16"/>
      <c r="B129" s="18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22"/>
      <c r="N129" s="22"/>
      <c r="O129" s="17"/>
      <c r="P129" s="17"/>
    </row>
    <row r="130" spans="1:16" ht="20.25" customHeight="1">
      <c r="A130" s="16"/>
      <c r="B130" s="18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22"/>
      <c r="N130" s="22"/>
      <c r="O130" s="17"/>
      <c r="P130" s="17"/>
    </row>
    <row r="131" spans="1:16" ht="20.25" customHeight="1">
      <c r="A131" s="16"/>
      <c r="B131" s="18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22"/>
      <c r="N131" s="22"/>
      <c r="O131" s="17"/>
      <c r="P131" s="17"/>
    </row>
    <row r="132" spans="1:16" ht="20.25" customHeight="1">
      <c r="A132" s="16"/>
      <c r="B132" s="18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22"/>
      <c r="N132" s="22"/>
      <c r="O132" s="17"/>
      <c r="P132" s="17"/>
    </row>
    <row r="133" spans="1:16" ht="20.25" customHeight="1">
      <c r="A133" s="16"/>
      <c r="B133" s="18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22"/>
      <c r="N133" s="22"/>
      <c r="O133" s="17"/>
      <c r="P133" s="17"/>
    </row>
    <row r="134" spans="1:16" ht="20.25" customHeight="1">
      <c r="A134" s="16"/>
      <c r="B134" s="18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22"/>
      <c r="N134" s="22"/>
      <c r="O134" s="17"/>
      <c r="P134" s="17"/>
    </row>
    <row r="135" spans="1:16" ht="20.25" customHeight="1">
      <c r="A135" s="16"/>
      <c r="B135" s="18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22"/>
      <c r="N135" s="22"/>
      <c r="O135" s="17"/>
      <c r="P135" s="17"/>
    </row>
    <row r="136" spans="1:16" ht="26.25">
      <c r="A136" s="81" t="s">
        <v>108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23.25">
      <c r="A137" s="82" t="s">
        <v>429</v>
      </c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</row>
    <row r="138" spans="1:16" ht="32.25" customHeight="1">
      <c r="A138" s="84" t="s">
        <v>0</v>
      </c>
      <c r="B138" s="84" t="s">
        <v>1</v>
      </c>
      <c r="C138" s="85" t="s">
        <v>3</v>
      </c>
      <c r="D138" s="78" t="s">
        <v>4</v>
      </c>
      <c r="E138" s="79"/>
      <c r="F138" s="79"/>
      <c r="G138" s="79"/>
      <c r="H138" s="79"/>
      <c r="I138" s="79"/>
      <c r="J138" s="79"/>
      <c r="K138" s="80"/>
      <c r="L138" s="87" t="s">
        <v>5</v>
      </c>
      <c r="M138" s="83" t="s">
        <v>6</v>
      </c>
      <c r="N138" s="83" t="s">
        <v>7</v>
      </c>
      <c r="O138" s="87" t="s">
        <v>8</v>
      </c>
      <c r="P138" s="87"/>
    </row>
    <row r="139" spans="1:16" ht="21.75">
      <c r="A139" s="84"/>
      <c r="B139" s="84"/>
      <c r="C139" s="85"/>
      <c r="D139" s="2">
        <v>0</v>
      </c>
      <c r="E139" s="2">
        <v>1</v>
      </c>
      <c r="F139" s="2">
        <v>1.5</v>
      </c>
      <c r="G139" s="2">
        <v>2</v>
      </c>
      <c r="H139" s="2">
        <v>2.5</v>
      </c>
      <c r="I139" s="2">
        <v>3</v>
      </c>
      <c r="J139" s="2">
        <v>3.5</v>
      </c>
      <c r="K139" s="2">
        <v>4</v>
      </c>
      <c r="L139" s="87"/>
      <c r="M139" s="83"/>
      <c r="N139" s="83"/>
      <c r="O139" s="2" t="s">
        <v>9</v>
      </c>
      <c r="P139" s="2" t="s">
        <v>10</v>
      </c>
    </row>
    <row r="140" spans="1:16" ht="20.25" customHeight="1">
      <c r="A140" s="3" t="s">
        <v>59</v>
      </c>
      <c r="B140" s="3" t="s">
        <v>27</v>
      </c>
      <c r="C140" s="4">
        <f aca="true" t="shared" si="24" ref="C140:C151">SUM(D140:K140,O140:P140)</f>
        <v>356</v>
      </c>
      <c r="D140" s="2">
        <v>42</v>
      </c>
      <c r="E140" s="2">
        <v>28</v>
      </c>
      <c r="F140" s="2">
        <v>25</v>
      </c>
      <c r="G140" s="2">
        <v>107</v>
      </c>
      <c r="H140" s="2">
        <v>60</v>
      </c>
      <c r="I140" s="2">
        <v>65</v>
      </c>
      <c r="J140" s="2">
        <v>21</v>
      </c>
      <c r="K140" s="2">
        <v>8</v>
      </c>
      <c r="L140" s="2">
        <f aca="true" t="shared" si="25" ref="L140:L151">SUM(D140:K140)</f>
        <v>356</v>
      </c>
      <c r="M140" s="5">
        <f aca="true" t="shared" si="26" ref="M140:M151">(1*E140+1.5*F140+2*G140+2.5*H140+3*I140+3.5*J140+4*K140)/L140</f>
        <v>2.050561797752809</v>
      </c>
      <c r="N140" s="5">
        <f aca="true" t="shared" si="27" ref="N140:N151">SQRT((D140*0^2+E140*1^2+F140*1.5^2+G140*2^2+H140*2.5^2+I140*3^2+J140*3.5^2+K140*4^2)/L140-M140^2)</f>
        <v>1.006425825786606</v>
      </c>
      <c r="O140" s="2">
        <v>0</v>
      </c>
      <c r="P140" s="2">
        <v>0</v>
      </c>
    </row>
    <row r="141" spans="1:16" ht="20.25" customHeight="1">
      <c r="A141" s="3" t="s">
        <v>60</v>
      </c>
      <c r="B141" s="3" t="s">
        <v>28</v>
      </c>
      <c r="C141" s="4">
        <f t="shared" si="24"/>
        <v>356</v>
      </c>
      <c r="D141" s="2">
        <v>14</v>
      </c>
      <c r="E141" s="2">
        <v>1</v>
      </c>
      <c r="F141" s="2">
        <v>1</v>
      </c>
      <c r="G141" s="2">
        <v>3</v>
      </c>
      <c r="H141" s="2">
        <v>8</v>
      </c>
      <c r="I141" s="2">
        <v>13</v>
      </c>
      <c r="J141" s="2">
        <v>72</v>
      </c>
      <c r="K141" s="2">
        <v>244</v>
      </c>
      <c r="L141" s="2">
        <f t="shared" si="25"/>
        <v>356</v>
      </c>
      <c r="M141" s="5">
        <f t="shared" si="26"/>
        <v>3.639044943820225</v>
      </c>
      <c r="N141" s="5">
        <f t="shared" si="27"/>
        <v>0.8444585980512901</v>
      </c>
      <c r="O141" s="2">
        <v>0</v>
      </c>
      <c r="P141" s="2">
        <v>0</v>
      </c>
    </row>
    <row r="142" spans="1:16" ht="20.25" customHeight="1">
      <c r="A142" s="3" t="s">
        <v>118</v>
      </c>
      <c r="B142" s="3" t="s">
        <v>122</v>
      </c>
      <c r="C142" s="4">
        <f t="shared" si="24"/>
        <v>25</v>
      </c>
      <c r="D142" s="2">
        <v>4</v>
      </c>
      <c r="E142" s="2">
        <v>0</v>
      </c>
      <c r="F142" s="2">
        <v>0</v>
      </c>
      <c r="G142" s="2">
        <v>2</v>
      </c>
      <c r="H142" s="2">
        <v>0</v>
      </c>
      <c r="I142" s="2">
        <v>4</v>
      </c>
      <c r="J142" s="2">
        <v>10</v>
      </c>
      <c r="K142" s="2">
        <v>5</v>
      </c>
      <c r="L142" s="2">
        <f t="shared" si="25"/>
        <v>25</v>
      </c>
      <c r="M142" s="5">
        <f t="shared" si="26"/>
        <v>2.84</v>
      </c>
      <c r="N142" s="5">
        <f t="shared" si="27"/>
        <v>1.339552163971228</v>
      </c>
      <c r="O142" s="2">
        <v>0</v>
      </c>
      <c r="P142" s="2">
        <v>0</v>
      </c>
    </row>
    <row r="143" spans="1:16" ht="20.25" customHeight="1">
      <c r="A143" s="3" t="s">
        <v>119</v>
      </c>
      <c r="B143" s="3" t="s">
        <v>123</v>
      </c>
      <c r="C143" s="4">
        <f t="shared" si="24"/>
        <v>25</v>
      </c>
      <c r="D143" s="2">
        <v>4</v>
      </c>
      <c r="E143" s="2">
        <v>0</v>
      </c>
      <c r="F143" s="2">
        <v>0</v>
      </c>
      <c r="G143" s="2">
        <v>1</v>
      </c>
      <c r="H143" s="2">
        <v>0</v>
      </c>
      <c r="I143" s="2">
        <v>6</v>
      </c>
      <c r="J143" s="2">
        <v>9</v>
      </c>
      <c r="K143" s="2">
        <v>5</v>
      </c>
      <c r="L143" s="2">
        <f t="shared" si="25"/>
        <v>25</v>
      </c>
      <c r="M143" s="5">
        <f t="shared" si="26"/>
        <v>2.86</v>
      </c>
      <c r="N143" s="5">
        <f t="shared" si="27"/>
        <v>1.3230268326832986</v>
      </c>
      <c r="O143" s="2">
        <v>0</v>
      </c>
      <c r="P143" s="2">
        <v>0</v>
      </c>
    </row>
    <row r="144" spans="1:16" ht="20.25" customHeight="1">
      <c r="A144" s="3" t="s">
        <v>120</v>
      </c>
      <c r="B144" s="3" t="s">
        <v>124</v>
      </c>
      <c r="C144" s="4">
        <f t="shared" si="24"/>
        <v>25</v>
      </c>
      <c r="D144" s="2">
        <v>4</v>
      </c>
      <c r="E144" s="2">
        <v>0</v>
      </c>
      <c r="F144" s="2">
        <v>0</v>
      </c>
      <c r="G144" s="2">
        <v>1</v>
      </c>
      <c r="H144" s="2">
        <v>0</v>
      </c>
      <c r="I144" s="2">
        <v>6</v>
      </c>
      <c r="J144" s="2">
        <v>9</v>
      </c>
      <c r="K144" s="2">
        <v>5</v>
      </c>
      <c r="L144" s="2">
        <f t="shared" si="25"/>
        <v>25</v>
      </c>
      <c r="M144" s="5">
        <f t="shared" si="26"/>
        <v>2.86</v>
      </c>
      <c r="N144" s="5">
        <f t="shared" si="27"/>
        <v>1.3230268326832986</v>
      </c>
      <c r="O144" s="2">
        <v>0</v>
      </c>
      <c r="P144" s="2">
        <v>0</v>
      </c>
    </row>
    <row r="145" spans="1:16" ht="20.25" customHeight="1">
      <c r="A145" s="3" t="s">
        <v>121</v>
      </c>
      <c r="B145" s="3" t="s">
        <v>125</v>
      </c>
      <c r="C145" s="4">
        <f t="shared" si="24"/>
        <v>25</v>
      </c>
      <c r="D145" s="2">
        <v>4</v>
      </c>
      <c r="E145" s="2">
        <v>0</v>
      </c>
      <c r="F145" s="2">
        <v>0</v>
      </c>
      <c r="G145" s="2">
        <v>0</v>
      </c>
      <c r="H145" s="2">
        <v>0</v>
      </c>
      <c r="I145" s="2">
        <v>4</v>
      </c>
      <c r="J145" s="2">
        <v>3</v>
      </c>
      <c r="K145" s="2">
        <v>14</v>
      </c>
      <c r="L145" s="2">
        <f t="shared" si="25"/>
        <v>25</v>
      </c>
      <c r="M145" s="5">
        <f t="shared" si="26"/>
        <v>3.14</v>
      </c>
      <c r="N145" s="5">
        <f t="shared" si="27"/>
        <v>1.4178857499812878</v>
      </c>
      <c r="O145" s="2">
        <v>0</v>
      </c>
      <c r="P145" s="2">
        <v>0</v>
      </c>
    </row>
    <row r="146" spans="1:16" ht="20.25" customHeight="1">
      <c r="A146" s="3" t="s">
        <v>73</v>
      </c>
      <c r="B146" s="23" t="s">
        <v>40</v>
      </c>
      <c r="C146" s="4">
        <f t="shared" si="24"/>
        <v>339</v>
      </c>
      <c r="D146" s="2">
        <v>26</v>
      </c>
      <c r="E146" s="2">
        <v>7</v>
      </c>
      <c r="F146" s="2">
        <v>18</v>
      </c>
      <c r="G146" s="2">
        <v>62</v>
      </c>
      <c r="H146" s="2">
        <v>70</v>
      </c>
      <c r="I146" s="2">
        <v>103</v>
      </c>
      <c r="J146" s="2">
        <v>26</v>
      </c>
      <c r="K146" s="2">
        <v>27</v>
      </c>
      <c r="L146" s="2">
        <f t="shared" si="25"/>
        <v>339</v>
      </c>
      <c r="M146" s="5">
        <f t="shared" si="26"/>
        <v>2.4808259587020647</v>
      </c>
      <c r="N146" s="5">
        <f t="shared" si="27"/>
        <v>0.9778149270984415</v>
      </c>
      <c r="O146" s="2">
        <v>0</v>
      </c>
      <c r="P146" s="2">
        <v>0</v>
      </c>
    </row>
    <row r="147" spans="1:16" ht="20.25" customHeight="1">
      <c r="A147" s="3" t="s">
        <v>74</v>
      </c>
      <c r="B147" s="23" t="s">
        <v>99</v>
      </c>
      <c r="C147" s="4">
        <f t="shared" si="24"/>
        <v>339</v>
      </c>
      <c r="D147" s="2">
        <v>11</v>
      </c>
      <c r="E147" s="2">
        <v>0</v>
      </c>
      <c r="F147" s="2">
        <v>0</v>
      </c>
      <c r="G147" s="2">
        <v>10</v>
      </c>
      <c r="H147" s="2">
        <v>10</v>
      </c>
      <c r="I147" s="2">
        <v>33</v>
      </c>
      <c r="J147" s="2">
        <v>70</v>
      </c>
      <c r="K147" s="2">
        <v>205</v>
      </c>
      <c r="L147" s="2">
        <f t="shared" si="25"/>
        <v>339</v>
      </c>
      <c r="M147" s="5">
        <f t="shared" si="26"/>
        <v>3.566371681415929</v>
      </c>
      <c r="N147" s="5">
        <f t="shared" si="27"/>
        <v>0.8151526580667087</v>
      </c>
      <c r="O147" s="2">
        <v>0</v>
      </c>
      <c r="P147" s="2">
        <v>0</v>
      </c>
    </row>
    <row r="148" spans="1:16" ht="20.25" customHeight="1">
      <c r="A148" s="3" t="s">
        <v>379</v>
      </c>
      <c r="B148" s="25" t="s">
        <v>141</v>
      </c>
      <c r="C148" s="4">
        <f t="shared" si="24"/>
        <v>11</v>
      </c>
      <c r="D148" s="2">
        <v>0</v>
      </c>
      <c r="E148" s="2">
        <v>0</v>
      </c>
      <c r="F148" s="2">
        <v>0</v>
      </c>
      <c r="G148" s="2">
        <v>0</v>
      </c>
      <c r="H148" s="2">
        <v>1</v>
      </c>
      <c r="I148" s="2">
        <v>0</v>
      </c>
      <c r="J148" s="2">
        <v>0</v>
      </c>
      <c r="K148" s="2">
        <v>10</v>
      </c>
      <c r="L148" s="2">
        <f t="shared" si="25"/>
        <v>11</v>
      </c>
      <c r="M148" s="5">
        <f t="shared" si="26"/>
        <v>3.8636363636363638</v>
      </c>
      <c r="N148" s="5">
        <f t="shared" si="27"/>
        <v>0.4312196809320504</v>
      </c>
      <c r="O148" s="2">
        <v>0</v>
      </c>
      <c r="P148" s="2">
        <v>0</v>
      </c>
    </row>
    <row r="149" spans="1:16" ht="20.25" customHeight="1">
      <c r="A149" s="3" t="s">
        <v>380</v>
      </c>
      <c r="B149" s="25" t="s">
        <v>142</v>
      </c>
      <c r="C149" s="4">
        <f t="shared" si="24"/>
        <v>11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11</v>
      </c>
      <c r="L149" s="2">
        <f t="shared" si="25"/>
        <v>11</v>
      </c>
      <c r="M149" s="5">
        <f t="shared" si="26"/>
        <v>4</v>
      </c>
      <c r="N149" s="5">
        <f t="shared" si="27"/>
        <v>0</v>
      </c>
      <c r="O149" s="2">
        <v>0</v>
      </c>
      <c r="P149" s="2">
        <v>0</v>
      </c>
    </row>
    <row r="150" spans="1:16" ht="20.25" customHeight="1">
      <c r="A150" s="3" t="s">
        <v>87</v>
      </c>
      <c r="B150" s="8" t="s">
        <v>170</v>
      </c>
      <c r="C150" s="4">
        <f t="shared" si="24"/>
        <v>253</v>
      </c>
      <c r="D150" s="2">
        <v>7</v>
      </c>
      <c r="E150" s="2">
        <v>6</v>
      </c>
      <c r="F150" s="2">
        <v>9</v>
      </c>
      <c r="G150" s="2">
        <v>18</v>
      </c>
      <c r="H150" s="2">
        <v>21</v>
      </c>
      <c r="I150" s="2">
        <v>80</v>
      </c>
      <c r="J150" s="2">
        <v>51</v>
      </c>
      <c r="K150" s="2">
        <v>61</v>
      </c>
      <c r="L150" s="2">
        <f t="shared" si="25"/>
        <v>253</v>
      </c>
      <c r="M150" s="5">
        <f t="shared" si="26"/>
        <v>3.0454545454545454</v>
      </c>
      <c r="N150" s="5">
        <f t="shared" si="27"/>
        <v>0.8973550786962472</v>
      </c>
      <c r="O150" s="2">
        <v>0</v>
      </c>
      <c r="P150" s="2">
        <v>0</v>
      </c>
    </row>
    <row r="151" spans="1:16" ht="20.25" customHeight="1">
      <c r="A151" s="3" t="s">
        <v>88</v>
      </c>
      <c r="B151" s="8" t="s">
        <v>171</v>
      </c>
      <c r="C151" s="4">
        <f t="shared" si="24"/>
        <v>253</v>
      </c>
      <c r="D151" s="2">
        <v>4</v>
      </c>
      <c r="E151" s="2">
        <v>0</v>
      </c>
      <c r="F151" s="2">
        <v>0</v>
      </c>
      <c r="G151" s="2">
        <v>2</v>
      </c>
      <c r="H151" s="2">
        <v>1</v>
      </c>
      <c r="I151" s="2">
        <v>7</v>
      </c>
      <c r="J151" s="2">
        <v>17</v>
      </c>
      <c r="K151" s="2">
        <v>222</v>
      </c>
      <c r="L151" s="2">
        <f t="shared" si="25"/>
        <v>253</v>
      </c>
      <c r="M151" s="5">
        <f t="shared" si="26"/>
        <v>3.8537549407114624</v>
      </c>
      <c r="N151" s="5">
        <f t="shared" si="27"/>
        <v>0.5626340255133109</v>
      </c>
      <c r="O151" s="2">
        <v>0</v>
      </c>
      <c r="P151" s="2">
        <v>0</v>
      </c>
    </row>
    <row r="152" spans="1:16" ht="20.25" customHeight="1">
      <c r="A152" s="3"/>
      <c r="B152" s="8"/>
      <c r="C152" s="4"/>
      <c r="D152" s="4"/>
      <c r="E152" s="4"/>
      <c r="F152" s="4"/>
      <c r="G152" s="4"/>
      <c r="H152" s="4"/>
      <c r="I152" s="4"/>
      <c r="J152" s="4"/>
      <c r="K152" s="4"/>
      <c r="L152" s="2"/>
      <c r="M152" s="5"/>
      <c r="N152" s="5"/>
      <c r="O152" s="2"/>
      <c r="P152" s="2"/>
    </row>
    <row r="153" spans="1:16" ht="20.25" customHeight="1">
      <c r="A153" s="3"/>
      <c r="B153" s="2" t="s">
        <v>11</v>
      </c>
      <c r="C153" s="13">
        <f aca="true" t="shared" si="28" ref="C153:L153">SUM(C140:C151)</f>
        <v>2018</v>
      </c>
      <c r="D153" s="13">
        <f t="shared" si="28"/>
        <v>120</v>
      </c>
      <c r="E153" s="13">
        <f t="shared" si="28"/>
        <v>42</v>
      </c>
      <c r="F153" s="13">
        <f t="shared" si="28"/>
        <v>53</v>
      </c>
      <c r="G153" s="13">
        <f t="shared" si="28"/>
        <v>206</v>
      </c>
      <c r="H153" s="13">
        <f t="shared" si="28"/>
        <v>171</v>
      </c>
      <c r="I153" s="13">
        <f t="shared" si="28"/>
        <v>321</v>
      </c>
      <c r="J153" s="13">
        <f t="shared" si="28"/>
        <v>288</v>
      </c>
      <c r="K153" s="13">
        <f t="shared" si="28"/>
        <v>817</v>
      </c>
      <c r="L153" s="13">
        <f t="shared" si="28"/>
        <v>2018</v>
      </c>
      <c r="M153" s="10">
        <f>(1*E153+1.5*F153+2*G153+2.5*H153+3*I153+3.5*J153+4*K153)/L153</f>
        <v>3.072348860257681</v>
      </c>
      <c r="N153" s="10">
        <f>SQRT((D153*0^2+E153*1^2+F153*1.5^2+G153*2^2+H153*2.5^2+I153*3^2+J153*3.5^2+K153*4^2)/L153-M153^2)</f>
        <v>1.111797504040762</v>
      </c>
      <c r="O153" s="13">
        <f>SUM(O140:O151)</f>
        <v>0</v>
      </c>
      <c r="P153" s="13">
        <f>SUM(P140:P151)</f>
        <v>0</v>
      </c>
    </row>
    <row r="154" spans="1:16" ht="20.25" customHeight="1">
      <c r="A154" s="3"/>
      <c r="B154" s="2" t="s">
        <v>12</v>
      </c>
      <c r="C154" s="1">
        <f aca="true" t="shared" si="29" ref="C154:L154">C153*100/$C$153</f>
        <v>100</v>
      </c>
      <c r="D154" s="1">
        <f t="shared" si="29"/>
        <v>5.946481665014867</v>
      </c>
      <c r="E154" s="1">
        <f t="shared" si="29"/>
        <v>2.0812685827552033</v>
      </c>
      <c r="F154" s="1">
        <f t="shared" si="29"/>
        <v>2.6263627353815657</v>
      </c>
      <c r="G154" s="1">
        <f t="shared" si="29"/>
        <v>10.20812685827552</v>
      </c>
      <c r="H154" s="1">
        <f t="shared" si="29"/>
        <v>8.473736372646185</v>
      </c>
      <c r="I154" s="1">
        <f t="shared" si="29"/>
        <v>15.906838453914768</v>
      </c>
      <c r="J154" s="1">
        <f t="shared" si="29"/>
        <v>14.271555996035678</v>
      </c>
      <c r="K154" s="1">
        <f t="shared" si="29"/>
        <v>40.48562933597621</v>
      </c>
      <c r="L154" s="1">
        <f t="shared" si="29"/>
        <v>100</v>
      </c>
      <c r="M154" s="15"/>
      <c r="N154" s="15"/>
      <c r="O154" s="1">
        <f>O153*100/$C$153</f>
        <v>0</v>
      </c>
      <c r="P154" s="1">
        <f>P153*100/$C$153</f>
        <v>0</v>
      </c>
    </row>
    <row r="155" spans="1:16" ht="20.25" customHeight="1">
      <c r="A155" s="16"/>
      <c r="B155" s="28" t="s">
        <v>158</v>
      </c>
      <c r="C155"/>
      <c r="D155"/>
      <c r="E155"/>
      <c r="F155"/>
      <c r="G155"/>
      <c r="H155" s="89">
        <f>(E153+F153+G153+H153+I153+J153+K153)*100/L153</f>
        <v>94.05351833498513</v>
      </c>
      <c r="I155" s="89"/>
      <c r="J155" s="19"/>
      <c r="K155" s="19"/>
      <c r="L155" s="18"/>
      <c r="M155" s="20"/>
      <c r="N155" s="20"/>
      <c r="O155" s="18"/>
      <c r="P155" s="18"/>
    </row>
    <row r="156" spans="1:16" ht="20.25" customHeight="1">
      <c r="A156" s="16"/>
      <c r="B156" s="29" t="s">
        <v>159</v>
      </c>
      <c r="C156"/>
      <c r="D156"/>
      <c r="E156"/>
      <c r="F156"/>
      <c r="G156"/>
      <c r="H156" s="89">
        <f>(I153+J153+K153)*100/L153</f>
        <v>70.66402378592666</v>
      </c>
      <c r="I156" s="89"/>
      <c r="J156" s="19"/>
      <c r="K156" s="19"/>
      <c r="L156" s="18"/>
      <c r="M156" s="20"/>
      <c r="N156" s="20"/>
      <c r="O156" s="18"/>
      <c r="P156" s="18"/>
    </row>
    <row r="157" spans="1:16" ht="20.25" customHeight="1">
      <c r="A157" s="16"/>
      <c r="B157" s="21"/>
      <c r="C157" s="19"/>
      <c r="D157" s="19"/>
      <c r="E157" s="19"/>
      <c r="F157" s="19"/>
      <c r="G157" s="19"/>
      <c r="H157" s="19"/>
      <c r="I157" s="19"/>
      <c r="J157" s="19"/>
      <c r="K157" s="19"/>
      <c r="L157" s="18"/>
      <c r="M157" s="20"/>
      <c r="N157" s="20"/>
      <c r="O157" s="18"/>
      <c r="P157" s="18"/>
    </row>
    <row r="158" spans="1:16" ht="20.25" customHeight="1">
      <c r="A158" s="16"/>
      <c r="B158" s="21"/>
      <c r="C158" s="19"/>
      <c r="D158" s="19"/>
      <c r="E158" s="19"/>
      <c r="F158" s="19"/>
      <c r="G158" s="19"/>
      <c r="H158" s="19"/>
      <c r="I158" s="19"/>
      <c r="J158" s="19"/>
      <c r="K158" s="19"/>
      <c r="L158" s="18"/>
      <c r="M158" s="20"/>
      <c r="N158" s="20"/>
      <c r="O158" s="18"/>
      <c r="P158" s="18"/>
    </row>
    <row r="159" spans="1:16" ht="20.25" customHeight="1">
      <c r="A159" s="16"/>
      <c r="B159" s="21"/>
      <c r="C159" s="19"/>
      <c r="D159" s="19"/>
      <c r="E159" s="19"/>
      <c r="F159" s="19"/>
      <c r="G159" s="19"/>
      <c r="H159" s="19"/>
      <c r="I159" s="19"/>
      <c r="J159" s="19"/>
      <c r="K159" s="19"/>
      <c r="L159" s="18"/>
      <c r="M159" s="20"/>
      <c r="N159" s="20"/>
      <c r="O159" s="18"/>
      <c r="P159" s="18"/>
    </row>
    <row r="160" spans="1:16" ht="20.25" customHeight="1">
      <c r="A160" s="16"/>
      <c r="B160" s="21"/>
      <c r="C160" s="19"/>
      <c r="D160" s="19"/>
      <c r="E160" s="19"/>
      <c r="F160" s="19"/>
      <c r="G160" s="19"/>
      <c r="H160" s="19"/>
      <c r="I160" s="19"/>
      <c r="J160" s="19"/>
      <c r="K160" s="19"/>
      <c r="L160" s="18"/>
      <c r="M160" s="20"/>
      <c r="N160" s="20"/>
      <c r="O160" s="18"/>
      <c r="P160" s="18"/>
    </row>
    <row r="161" spans="1:16" ht="20.25" customHeight="1">
      <c r="A161" s="16"/>
      <c r="B161" s="21"/>
      <c r="C161" s="19"/>
      <c r="D161" s="19"/>
      <c r="E161" s="19"/>
      <c r="F161" s="19"/>
      <c r="G161" s="19"/>
      <c r="H161" s="19"/>
      <c r="I161" s="19"/>
      <c r="J161" s="19"/>
      <c r="K161" s="19"/>
      <c r="L161" s="18"/>
      <c r="M161" s="20"/>
      <c r="N161" s="20"/>
      <c r="O161" s="18"/>
      <c r="P161" s="18"/>
    </row>
    <row r="162" spans="1:16" ht="20.25" customHeight="1">
      <c r="A162" s="16"/>
      <c r="B162" s="21"/>
      <c r="C162" s="19"/>
      <c r="D162" s="19"/>
      <c r="E162" s="19"/>
      <c r="F162" s="19"/>
      <c r="G162" s="19"/>
      <c r="H162" s="19"/>
      <c r="I162" s="19"/>
      <c r="J162" s="19"/>
      <c r="K162" s="19"/>
      <c r="L162" s="18"/>
      <c r="M162" s="20"/>
      <c r="N162" s="20"/>
      <c r="O162" s="18"/>
      <c r="P162" s="18"/>
    </row>
    <row r="163" spans="1:16" ht="20.25" customHeight="1">
      <c r="A163" s="16"/>
      <c r="B163" s="21"/>
      <c r="C163" s="19"/>
      <c r="D163" s="19"/>
      <c r="E163" s="19"/>
      <c r="F163" s="19"/>
      <c r="G163" s="19"/>
      <c r="H163" s="19"/>
      <c r="I163" s="19"/>
      <c r="J163" s="19"/>
      <c r="K163" s="19"/>
      <c r="L163" s="18"/>
      <c r="M163" s="20"/>
      <c r="N163" s="20"/>
      <c r="O163" s="18"/>
      <c r="P163" s="18"/>
    </row>
    <row r="164" spans="1:16" ht="20.25" customHeight="1">
      <c r="A164" s="16"/>
      <c r="B164" s="21"/>
      <c r="C164" s="19"/>
      <c r="D164" s="19"/>
      <c r="E164" s="19"/>
      <c r="F164" s="19"/>
      <c r="G164" s="19"/>
      <c r="H164" s="19"/>
      <c r="I164" s="19"/>
      <c r="J164" s="19"/>
      <c r="K164" s="19"/>
      <c r="L164" s="18"/>
      <c r="M164" s="20"/>
      <c r="N164" s="20"/>
      <c r="O164" s="18"/>
      <c r="P164" s="18"/>
    </row>
    <row r="165" spans="1:16" ht="20.25" customHeight="1">
      <c r="A165" s="16"/>
      <c r="B165" s="21"/>
      <c r="C165" s="19"/>
      <c r="D165" s="19"/>
      <c r="E165" s="19"/>
      <c r="F165" s="19"/>
      <c r="G165" s="19"/>
      <c r="H165" s="19"/>
      <c r="I165" s="19"/>
      <c r="J165" s="19"/>
      <c r="K165" s="19"/>
      <c r="L165" s="18"/>
      <c r="M165" s="20"/>
      <c r="N165" s="20"/>
      <c r="O165" s="18"/>
      <c r="P165" s="18"/>
    </row>
    <row r="166" spans="1:16" ht="20.25" customHeight="1">
      <c r="A166" s="16"/>
      <c r="B166" s="21"/>
      <c r="C166" s="19"/>
      <c r="D166" s="19"/>
      <c r="E166" s="19"/>
      <c r="F166" s="19"/>
      <c r="G166" s="19"/>
      <c r="H166" s="19"/>
      <c r="I166" s="19"/>
      <c r="J166" s="19"/>
      <c r="K166" s="19"/>
      <c r="L166" s="18"/>
      <c r="M166" s="20"/>
      <c r="N166" s="20"/>
      <c r="O166" s="18"/>
      <c r="P166" s="18"/>
    </row>
    <row r="167" spans="1:16" ht="20.25" customHeight="1">
      <c r="A167" s="16"/>
      <c r="B167" s="21"/>
      <c r="C167" s="19"/>
      <c r="D167" s="19"/>
      <c r="E167" s="19"/>
      <c r="F167" s="19"/>
      <c r="G167" s="19"/>
      <c r="H167" s="19"/>
      <c r="I167" s="19"/>
      <c r="J167" s="19"/>
      <c r="K167" s="19"/>
      <c r="L167" s="18"/>
      <c r="M167" s="20"/>
      <c r="N167" s="20"/>
      <c r="O167" s="18"/>
      <c r="P167" s="18"/>
    </row>
    <row r="168" spans="1:16" ht="20.25" customHeight="1">
      <c r="A168" s="16"/>
      <c r="B168" s="21"/>
      <c r="C168" s="19"/>
      <c r="D168" s="19"/>
      <c r="E168" s="19"/>
      <c r="F168" s="19"/>
      <c r="G168" s="19"/>
      <c r="H168" s="19"/>
      <c r="I168" s="19"/>
      <c r="J168" s="19"/>
      <c r="K168" s="19"/>
      <c r="L168" s="18"/>
      <c r="M168" s="20"/>
      <c r="N168" s="20"/>
      <c r="O168" s="18"/>
      <c r="P168" s="18"/>
    </row>
    <row r="169" spans="1:16" ht="20.25" customHeight="1">
      <c r="A169" s="16"/>
      <c r="B169" s="21"/>
      <c r="C169" s="19"/>
      <c r="D169" s="19"/>
      <c r="E169" s="19"/>
      <c r="F169" s="19"/>
      <c r="G169" s="19"/>
      <c r="H169" s="19"/>
      <c r="I169" s="19"/>
      <c r="J169" s="19"/>
      <c r="K169" s="19"/>
      <c r="L169" s="18"/>
      <c r="M169" s="20"/>
      <c r="N169" s="20"/>
      <c r="O169" s="18"/>
      <c r="P169" s="18"/>
    </row>
    <row r="170" spans="1:16" ht="20.25" customHeight="1">
      <c r="A170" s="16"/>
      <c r="B170" s="21"/>
      <c r="C170" s="19"/>
      <c r="D170" s="19"/>
      <c r="E170" s="19"/>
      <c r="F170" s="19"/>
      <c r="G170" s="19"/>
      <c r="H170" s="19"/>
      <c r="I170" s="19"/>
      <c r="J170" s="19"/>
      <c r="K170" s="19"/>
      <c r="L170" s="18"/>
      <c r="M170" s="20"/>
      <c r="N170" s="20"/>
      <c r="O170" s="18"/>
      <c r="P170" s="18"/>
    </row>
    <row r="171" spans="1:16" ht="20.25" customHeight="1">
      <c r="A171" s="16"/>
      <c r="B171" s="21"/>
      <c r="C171" s="19"/>
      <c r="D171" s="19"/>
      <c r="E171" s="19"/>
      <c r="F171" s="19"/>
      <c r="G171" s="19"/>
      <c r="H171" s="19"/>
      <c r="I171" s="19"/>
      <c r="J171" s="19"/>
      <c r="K171" s="19"/>
      <c r="L171" s="18"/>
      <c r="M171" s="20"/>
      <c r="N171" s="20"/>
      <c r="O171" s="18"/>
      <c r="P171" s="18"/>
    </row>
    <row r="172" spans="1:16" ht="20.25" customHeight="1">
      <c r="A172" s="16"/>
      <c r="B172" s="21"/>
      <c r="C172" s="19"/>
      <c r="D172" s="19"/>
      <c r="E172" s="19"/>
      <c r="F172" s="19"/>
      <c r="G172" s="19"/>
      <c r="H172" s="19"/>
      <c r="I172" s="19"/>
      <c r="J172" s="19"/>
      <c r="K172" s="19"/>
      <c r="L172" s="18"/>
      <c r="M172" s="20"/>
      <c r="N172" s="20"/>
      <c r="O172" s="18"/>
      <c r="P172" s="18"/>
    </row>
    <row r="173" spans="1:16" ht="26.25">
      <c r="A173" s="81" t="s">
        <v>451</v>
      </c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23.25">
      <c r="A174" s="82" t="s">
        <v>429</v>
      </c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</row>
    <row r="175" spans="1:16" ht="30.75" customHeight="1">
      <c r="A175" s="84" t="s">
        <v>0</v>
      </c>
      <c r="B175" s="84" t="s">
        <v>1</v>
      </c>
      <c r="C175" s="85" t="s">
        <v>3</v>
      </c>
      <c r="D175" s="78" t="s">
        <v>4</v>
      </c>
      <c r="E175" s="79"/>
      <c r="F175" s="79"/>
      <c r="G175" s="79"/>
      <c r="H175" s="79"/>
      <c r="I175" s="79"/>
      <c r="J175" s="79"/>
      <c r="K175" s="80"/>
      <c r="L175" s="87" t="s">
        <v>5</v>
      </c>
      <c r="M175" s="83" t="s">
        <v>6</v>
      </c>
      <c r="N175" s="83" t="s">
        <v>7</v>
      </c>
      <c r="O175" s="87" t="s">
        <v>8</v>
      </c>
      <c r="P175" s="87"/>
    </row>
    <row r="176" spans="1:16" ht="21.75">
      <c r="A176" s="84"/>
      <c r="B176" s="84"/>
      <c r="C176" s="85"/>
      <c r="D176" s="2">
        <v>0</v>
      </c>
      <c r="E176" s="2">
        <v>1</v>
      </c>
      <c r="F176" s="2">
        <v>1.5</v>
      </c>
      <c r="G176" s="2">
        <v>2</v>
      </c>
      <c r="H176" s="2">
        <v>2.5</v>
      </c>
      <c r="I176" s="2">
        <v>3</v>
      </c>
      <c r="J176" s="2">
        <v>3.5</v>
      </c>
      <c r="K176" s="2">
        <v>4</v>
      </c>
      <c r="L176" s="87"/>
      <c r="M176" s="83"/>
      <c r="N176" s="83"/>
      <c r="O176" s="2" t="s">
        <v>9</v>
      </c>
      <c r="P176" s="2" t="s">
        <v>10</v>
      </c>
    </row>
    <row r="177" spans="1:16" ht="20.25" customHeight="1">
      <c r="A177" s="3" t="s">
        <v>61</v>
      </c>
      <c r="B177" s="3" t="s">
        <v>29</v>
      </c>
      <c r="C177" s="4">
        <f aca="true" t="shared" si="30" ref="C177:C184">SUM(D177:K177,O177:P177)</f>
        <v>356</v>
      </c>
      <c r="D177" s="2">
        <v>48</v>
      </c>
      <c r="E177" s="2">
        <v>13</v>
      </c>
      <c r="F177" s="2">
        <v>22</v>
      </c>
      <c r="G177" s="2">
        <v>58</v>
      </c>
      <c r="H177" s="2">
        <v>42</v>
      </c>
      <c r="I177" s="2">
        <v>66</v>
      </c>
      <c r="J177" s="2">
        <v>47</v>
      </c>
      <c r="K177" s="2">
        <v>60</v>
      </c>
      <c r="L177" s="2">
        <f aca="true" t="shared" si="31" ref="L177:L183">SUM(D177:K177)</f>
        <v>356</v>
      </c>
      <c r="M177" s="5">
        <f aca="true" t="shared" si="32" ref="M177:M183">(1*E177+1.5*F177+2*G177+2.5*H177+3*I177+3.5*J177+4*K177)/L177</f>
        <v>2.442415730337079</v>
      </c>
      <c r="N177" s="5">
        <f aca="true" t="shared" si="33" ref="N177:N183">SQRT((D177*0^2+E177*1^2+F177*1.5^2+G177*2^2+H177*2.5^2+I177*3^2+J177*3.5^2+K177*4^2)/L177-M177^2)</f>
        <v>1.2576390428098783</v>
      </c>
      <c r="O177" s="2">
        <v>0</v>
      </c>
      <c r="P177" s="2">
        <v>0</v>
      </c>
    </row>
    <row r="178" spans="1:16" ht="20.25" customHeight="1">
      <c r="A178" s="3" t="s">
        <v>416</v>
      </c>
      <c r="B178" s="3" t="s">
        <v>439</v>
      </c>
      <c r="C178" s="4">
        <f t="shared" si="30"/>
        <v>8</v>
      </c>
      <c r="D178" s="2">
        <v>0</v>
      </c>
      <c r="E178" s="2">
        <v>5</v>
      </c>
      <c r="F178" s="2">
        <v>0</v>
      </c>
      <c r="G178" s="2">
        <v>0</v>
      </c>
      <c r="H178" s="2">
        <v>0</v>
      </c>
      <c r="I178" s="2">
        <v>0</v>
      </c>
      <c r="J178" s="2">
        <v>1</v>
      </c>
      <c r="K178" s="2">
        <v>2</v>
      </c>
      <c r="L178" s="2">
        <f t="shared" si="31"/>
        <v>8</v>
      </c>
      <c r="M178" s="5">
        <f t="shared" si="32"/>
        <v>2.0625</v>
      </c>
      <c r="N178" s="5">
        <f t="shared" si="33"/>
        <v>1.3792547806696194</v>
      </c>
      <c r="O178" s="2">
        <v>0</v>
      </c>
      <c r="P178" s="2">
        <v>0</v>
      </c>
    </row>
    <row r="179" spans="1:16" ht="20.25" customHeight="1">
      <c r="A179" s="3" t="s">
        <v>417</v>
      </c>
      <c r="B179" s="3" t="s">
        <v>440</v>
      </c>
      <c r="C179" s="4">
        <f t="shared" si="30"/>
        <v>16</v>
      </c>
      <c r="D179" s="2">
        <v>7</v>
      </c>
      <c r="E179" s="2">
        <v>0</v>
      </c>
      <c r="F179" s="2">
        <v>0</v>
      </c>
      <c r="G179" s="2">
        <v>4</v>
      </c>
      <c r="H179" s="2">
        <v>0</v>
      </c>
      <c r="I179" s="2">
        <v>3</v>
      </c>
      <c r="J179" s="2">
        <v>0</v>
      </c>
      <c r="K179" s="2">
        <v>2</v>
      </c>
      <c r="L179" s="2">
        <f t="shared" si="31"/>
        <v>16</v>
      </c>
      <c r="M179" s="5">
        <f t="shared" si="32"/>
        <v>1.5625</v>
      </c>
      <c r="N179" s="5">
        <f t="shared" si="33"/>
        <v>1.4986973510352248</v>
      </c>
      <c r="O179" s="2">
        <v>0</v>
      </c>
      <c r="P179" s="2">
        <v>0</v>
      </c>
    </row>
    <row r="180" spans="1:16" ht="20.25" customHeight="1">
      <c r="A180" s="3" t="s">
        <v>418</v>
      </c>
      <c r="B180" s="23" t="s">
        <v>443</v>
      </c>
      <c r="C180" s="4">
        <f t="shared" si="30"/>
        <v>13</v>
      </c>
      <c r="D180" s="2">
        <v>1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12</v>
      </c>
      <c r="L180" s="2">
        <f t="shared" si="31"/>
        <v>13</v>
      </c>
      <c r="M180" s="5">
        <f t="shared" si="32"/>
        <v>3.6923076923076925</v>
      </c>
      <c r="N180" s="5">
        <f t="shared" si="33"/>
        <v>1.0658774200423855</v>
      </c>
      <c r="O180" s="2">
        <v>0</v>
      </c>
      <c r="P180" s="2">
        <v>0</v>
      </c>
    </row>
    <row r="181" spans="1:16" ht="20.25" customHeight="1">
      <c r="A181" s="3" t="s">
        <v>152</v>
      </c>
      <c r="B181" s="8" t="s">
        <v>153</v>
      </c>
      <c r="C181" s="4">
        <f t="shared" si="30"/>
        <v>13</v>
      </c>
      <c r="D181" s="2">
        <v>1</v>
      </c>
      <c r="E181" s="2">
        <v>0</v>
      </c>
      <c r="F181" s="2">
        <v>1</v>
      </c>
      <c r="G181" s="2">
        <v>0</v>
      </c>
      <c r="H181" s="2">
        <v>0</v>
      </c>
      <c r="I181" s="2">
        <v>0</v>
      </c>
      <c r="J181" s="2">
        <v>0</v>
      </c>
      <c r="K181" s="2">
        <v>11</v>
      </c>
      <c r="L181" s="2">
        <f t="shared" si="31"/>
        <v>13</v>
      </c>
      <c r="M181" s="5">
        <f t="shared" si="32"/>
        <v>3.5</v>
      </c>
      <c r="N181" s="5">
        <f t="shared" si="33"/>
        <v>1.2089410496539779</v>
      </c>
      <c r="O181" s="2">
        <v>0</v>
      </c>
      <c r="P181" s="2">
        <v>0</v>
      </c>
    </row>
    <row r="182" spans="1:16" ht="20.25" customHeight="1">
      <c r="A182" s="3" t="s">
        <v>79</v>
      </c>
      <c r="B182" s="8" t="s">
        <v>80</v>
      </c>
      <c r="C182" s="4">
        <f t="shared" si="30"/>
        <v>339</v>
      </c>
      <c r="D182" s="2">
        <v>63</v>
      </c>
      <c r="E182" s="2">
        <v>1</v>
      </c>
      <c r="F182" s="2">
        <v>0</v>
      </c>
      <c r="G182" s="2">
        <v>10</v>
      </c>
      <c r="H182" s="2">
        <v>0</v>
      </c>
      <c r="I182" s="2">
        <v>75</v>
      </c>
      <c r="J182" s="2">
        <v>188</v>
      </c>
      <c r="K182" s="2">
        <v>2</v>
      </c>
      <c r="L182" s="2">
        <f t="shared" si="31"/>
        <v>339</v>
      </c>
      <c r="M182" s="5">
        <f t="shared" si="32"/>
        <v>2.690265486725664</v>
      </c>
      <c r="N182" s="5">
        <f t="shared" si="33"/>
        <v>1.327581112750828</v>
      </c>
      <c r="O182" s="2">
        <v>0</v>
      </c>
      <c r="P182" s="2">
        <v>0</v>
      </c>
    </row>
    <row r="183" spans="1:16" ht="20.25" customHeight="1">
      <c r="A183" s="3" t="s">
        <v>425</v>
      </c>
      <c r="B183" s="3" t="s">
        <v>450</v>
      </c>
      <c r="C183" s="4">
        <f t="shared" si="30"/>
        <v>8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8</v>
      </c>
      <c r="L183" s="2">
        <f t="shared" si="31"/>
        <v>8</v>
      </c>
      <c r="M183" s="5">
        <f t="shared" si="32"/>
        <v>4</v>
      </c>
      <c r="N183" s="5">
        <f t="shared" si="33"/>
        <v>0</v>
      </c>
      <c r="O183" s="2">
        <v>0</v>
      </c>
      <c r="P183" s="2">
        <v>0</v>
      </c>
    </row>
    <row r="184" spans="1:16" ht="20.25" customHeight="1">
      <c r="A184" s="3" t="s">
        <v>89</v>
      </c>
      <c r="B184" s="8" t="s">
        <v>105</v>
      </c>
      <c r="C184" s="4">
        <f t="shared" si="30"/>
        <v>253</v>
      </c>
      <c r="D184" s="2">
        <v>8</v>
      </c>
      <c r="E184" s="2">
        <v>4</v>
      </c>
      <c r="F184" s="2">
        <v>1</v>
      </c>
      <c r="G184" s="2">
        <v>2</v>
      </c>
      <c r="H184" s="2">
        <v>4</v>
      </c>
      <c r="I184" s="2">
        <v>1</v>
      </c>
      <c r="J184" s="2">
        <v>19</v>
      </c>
      <c r="K184" s="2">
        <v>214</v>
      </c>
      <c r="L184" s="2">
        <f>SUM(D184:K184)</f>
        <v>253</v>
      </c>
      <c r="M184" s="5">
        <f>(1*E184+1.5*F184+2*G184+2.5*H184+3*I184+3.5*J184+4*K184)/L184</f>
        <v>3.7351778656126484</v>
      </c>
      <c r="N184" s="5">
        <f>SQRT((D184*0^2+E184*1^2+F184*1.5^2+G184*2^2+H184*2.5^2+I184*3^2+J184*3.5^2+K184*4^2)/L184-M184^2)</f>
        <v>0.832295072039296</v>
      </c>
      <c r="O184" s="2">
        <v>0</v>
      </c>
      <c r="P184" s="2">
        <v>0</v>
      </c>
    </row>
    <row r="185" spans="1:16" ht="20.25" customHeight="1">
      <c r="A185" s="3"/>
      <c r="B185" s="8"/>
      <c r="C185" s="4"/>
      <c r="D185" s="2"/>
      <c r="E185" s="2"/>
      <c r="F185" s="2"/>
      <c r="G185" s="2"/>
      <c r="H185" s="2"/>
      <c r="I185" s="2"/>
      <c r="J185" s="2"/>
      <c r="K185" s="2"/>
      <c r="L185" s="2"/>
      <c r="M185" s="5"/>
      <c r="N185" s="5"/>
      <c r="O185" s="2"/>
      <c r="P185" s="2"/>
    </row>
    <row r="186" spans="1:16" ht="20.25" customHeight="1">
      <c r="A186" s="3"/>
      <c r="B186" s="2" t="s">
        <v>11</v>
      </c>
      <c r="C186" s="13">
        <f>SUM(C177:C184)</f>
        <v>1006</v>
      </c>
      <c r="D186" s="13">
        <f aca="true" t="shared" si="34" ref="D186:L186">SUM(D177:D184)</f>
        <v>128</v>
      </c>
      <c r="E186" s="13">
        <f t="shared" si="34"/>
        <v>23</v>
      </c>
      <c r="F186" s="13">
        <f t="shared" si="34"/>
        <v>24</v>
      </c>
      <c r="G186" s="13">
        <f t="shared" si="34"/>
        <v>74</v>
      </c>
      <c r="H186" s="13">
        <f t="shared" si="34"/>
        <v>46</v>
      </c>
      <c r="I186" s="13">
        <f t="shared" si="34"/>
        <v>145</v>
      </c>
      <c r="J186" s="13">
        <f t="shared" si="34"/>
        <v>255</v>
      </c>
      <c r="K186" s="13">
        <f t="shared" si="34"/>
        <v>311</v>
      </c>
      <c r="L186" s="13">
        <f t="shared" si="34"/>
        <v>1006</v>
      </c>
      <c r="M186" s="10">
        <f>(1*E186+1.5*F186+2*G186+2.5*H186+3*I186+3.5*J186+4*K186)/L186</f>
        <v>2.8762425447316105</v>
      </c>
      <c r="N186" s="10">
        <f>SQRT((D186*0^2+E186*1^2+F186*1.5^2+G186*2^2+H186*2.5^2+I186*3^2+J186*3.5^2+K186*4^2)/L186-M186^2)</f>
        <v>1.316224719319841</v>
      </c>
      <c r="O186" s="13">
        <f>SUM(O177:O184)</f>
        <v>0</v>
      </c>
      <c r="P186" s="13">
        <f>SUM(P177:P184)</f>
        <v>0</v>
      </c>
    </row>
    <row r="187" spans="1:16" ht="20.25" customHeight="1">
      <c r="A187" s="3"/>
      <c r="B187" s="2" t="s">
        <v>12</v>
      </c>
      <c r="C187" s="1">
        <f aca="true" t="shared" si="35" ref="C187:L187">C186*100/$C$186</f>
        <v>100</v>
      </c>
      <c r="D187" s="1">
        <f t="shared" si="35"/>
        <v>12.723658051689862</v>
      </c>
      <c r="E187" s="1">
        <f t="shared" si="35"/>
        <v>2.286282306163022</v>
      </c>
      <c r="F187" s="1">
        <f t="shared" si="35"/>
        <v>2.3856858846918487</v>
      </c>
      <c r="G187" s="1">
        <f t="shared" si="35"/>
        <v>7.355864811133201</v>
      </c>
      <c r="H187" s="1">
        <f t="shared" si="35"/>
        <v>4.572564612326044</v>
      </c>
      <c r="I187" s="1">
        <f t="shared" si="35"/>
        <v>14.41351888667992</v>
      </c>
      <c r="J187" s="1">
        <f t="shared" si="35"/>
        <v>25.347912524850894</v>
      </c>
      <c r="K187" s="1">
        <f t="shared" si="35"/>
        <v>30.91451292246521</v>
      </c>
      <c r="L187" s="1">
        <f t="shared" si="35"/>
        <v>100</v>
      </c>
      <c r="M187" s="15"/>
      <c r="N187" s="15"/>
      <c r="O187" s="1">
        <f>O186*100/$C$186</f>
        <v>0</v>
      </c>
      <c r="P187" s="1">
        <f>P186*100/$C$186</f>
        <v>0</v>
      </c>
    </row>
    <row r="188" spans="1:16" ht="20.25" customHeight="1">
      <c r="A188" s="16"/>
      <c r="B188" s="28" t="s">
        <v>158</v>
      </c>
      <c r="C188"/>
      <c r="D188"/>
      <c r="E188"/>
      <c r="F188"/>
      <c r="G188"/>
      <c r="H188" s="89">
        <f>(E186+F186+G186+H186+I186+J186+K186)*100/L186</f>
        <v>87.27634194831013</v>
      </c>
      <c r="I188" s="89"/>
      <c r="J188" s="17"/>
      <c r="K188" s="17"/>
      <c r="L188" s="17"/>
      <c r="M188" s="22"/>
      <c r="N188" s="22"/>
      <c r="O188" s="17"/>
      <c r="P188" s="17"/>
    </row>
    <row r="189" spans="1:16" ht="20.25" customHeight="1">
      <c r="A189" s="16"/>
      <c r="B189" s="29" t="s">
        <v>159</v>
      </c>
      <c r="C189"/>
      <c r="D189"/>
      <c r="E189"/>
      <c r="F189"/>
      <c r="G189"/>
      <c r="H189" s="89">
        <f>(I186+J186+K186)*100/L186</f>
        <v>70.67594433399603</v>
      </c>
      <c r="I189" s="89"/>
      <c r="J189" s="17"/>
      <c r="K189" s="17"/>
      <c r="L189" s="17"/>
      <c r="M189" s="22"/>
      <c r="N189" s="22"/>
      <c r="O189" s="17"/>
      <c r="P189" s="17"/>
    </row>
    <row r="190" spans="1:16" ht="20.25" customHeight="1">
      <c r="A190" s="16"/>
      <c r="B190" s="18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22"/>
      <c r="N190" s="22"/>
      <c r="O190" s="17"/>
      <c r="P190" s="17"/>
    </row>
    <row r="191" spans="1:16" ht="20.25" customHeight="1">
      <c r="A191" s="16"/>
      <c r="B191" s="18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22"/>
      <c r="N191" s="22"/>
      <c r="O191" s="17"/>
      <c r="P191" s="17"/>
    </row>
    <row r="192" spans="1:16" ht="20.25" customHeight="1">
      <c r="A192" s="16"/>
      <c r="B192" s="18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22"/>
      <c r="N192" s="22"/>
      <c r="O192" s="17"/>
      <c r="P192" s="17"/>
    </row>
    <row r="193" spans="1:16" ht="20.25" customHeight="1">
      <c r="A193" s="16"/>
      <c r="B193" s="18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22"/>
      <c r="N193" s="22"/>
      <c r="O193" s="17"/>
      <c r="P193" s="17"/>
    </row>
    <row r="194" spans="1:16" ht="20.25" customHeight="1">
      <c r="A194" s="16"/>
      <c r="B194" s="18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22"/>
      <c r="N194" s="22"/>
      <c r="O194" s="17"/>
      <c r="P194" s="17"/>
    </row>
    <row r="195" spans="1:16" ht="20.25" customHeight="1">
      <c r="A195" s="16"/>
      <c r="B195" s="18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22"/>
      <c r="N195" s="22"/>
      <c r="O195" s="17"/>
      <c r="P195" s="17"/>
    </row>
    <row r="196" spans="1:16" ht="20.25" customHeight="1">
      <c r="A196" s="16"/>
      <c r="B196" s="18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22"/>
      <c r="N196" s="22"/>
      <c r="O196" s="17"/>
      <c r="P196" s="17"/>
    </row>
    <row r="197" spans="1:16" ht="20.25" customHeight="1">
      <c r="A197" s="16"/>
      <c r="B197" s="18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22"/>
      <c r="N197" s="22"/>
      <c r="O197" s="17"/>
      <c r="P197" s="17"/>
    </row>
    <row r="198" spans="1:16" ht="20.25" customHeight="1">
      <c r="A198" s="16"/>
      <c r="B198" s="18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22"/>
      <c r="N198" s="22"/>
      <c r="O198" s="17"/>
      <c r="P198" s="17"/>
    </row>
    <row r="199" spans="1:16" ht="20.25" customHeight="1">
      <c r="A199" s="16"/>
      <c r="B199" s="18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22"/>
      <c r="N199" s="22"/>
      <c r="O199" s="17"/>
      <c r="P199" s="17"/>
    </row>
    <row r="200" spans="1:16" ht="20.25" customHeight="1">
      <c r="A200" s="16"/>
      <c r="B200" s="18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22"/>
      <c r="N200" s="22"/>
      <c r="O200" s="17"/>
      <c r="P200" s="17"/>
    </row>
    <row r="201" spans="1:16" ht="20.25" customHeight="1">
      <c r="A201" s="16"/>
      <c r="B201" s="18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22"/>
      <c r="N201" s="22"/>
      <c r="O201" s="17"/>
      <c r="P201" s="17"/>
    </row>
    <row r="202" spans="1:16" ht="20.25" customHeight="1">
      <c r="A202" s="16"/>
      <c r="B202" s="18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22"/>
      <c r="N202" s="22"/>
      <c r="O202" s="17"/>
      <c r="P202" s="17"/>
    </row>
    <row r="203" spans="1:16" ht="20.25" customHeight="1">
      <c r="A203" s="16"/>
      <c r="B203" s="21"/>
      <c r="C203" s="19"/>
      <c r="D203" s="19"/>
      <c r="E203" s="19"/>
      <c r="F203" s="19"/>
      <c r="G203" s="19"/>
      <c r="H203" s="19"/>
      <c r="I203" s="19"/>
      <c r="J203" s="19"/>
      <c r="K203" s="19"/>
      <c r="L203" s="18"/>
      <c r="M203" s="20"/>
      <c r="N203" s="20"/>
      <c r="O203" s="18"/>
      <c r="P203" s="18"/>
    </row>
    <row r="204" spans="1:16" ht="20.25" customHeight="1">
      <c r="A204" s="16"/>
      <c r="B204" s="21"/>
      <c r="C204" s="19"/>
      <c r="D204" s="19"/>
      <c r="E204" s="19"/>
      <c r="F204" s="19"/>
      <c r="G204" s="19"/>
      <c r="H204" s="19"/>
      <c r="I204" s="19"/>
      <c r="J204" s="19"/>
      <c r="K204" s="19"/>
      <c r="L204" s="18"/>
      <c r="M204" s="20"/>
      <c r="N204" s="20"/>
      <c r="O204" s="18"/>
      <c r="P204" s="18"/>
    </row>
    <row r="205" spans="1:16" ht="20.25" customHeight="1">
      <c r="A205" s="16"/>
      <c r="B205" s="21"/>
      <c r="C205" s="19"/>
      <c r="D205" s="19"/>
      <c r="E205" s="19"/>
      <c r="F205" s="19"/>
      <c r="G205" s="19"/>
      <c r="H205" s="19"/>
      <c r="I205" s="19"/>
      <c r="J205" s="19"/>
      <c r="K205" s="19"/>
      <c r="L205" s="18"/>
      <c r="M205" s="20"/>
      <c r="N205" s="20"/>
      <c r="O205" s="18"/>
      <c r="P205" s="18"/>
    </row>
    <row r="206" spans="1:16" ht="26.25">
      <c r="A206" s="81" t="s">
        <v>106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</row>
    <row r="207" spans="1:16" ht="23.25">
      <c r="A207" s="82" t="s">
        <v>429</v>
      </c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</row>
    <row r="208" spans="1:16" ht="33.75" customHeight="1">
      <c r="A208" s="84" t="s">
        <v>0</v>
      </c>
      <c r="B208" s="84" t="s">
        <v>1</v>
      </c>
      <c r="C208" s="85" t="s">
        <v>3</v>
      </c>
      <c r="D208" s="78" t="s">
        <v>4</v>
      </c>
      <c r="E208" s="79"/>
      <c r="F208" s="79"/>
      <c r="G208" s="79"/>
      <c r="H208" s="79"/>
      <c r="I208" s="79"/>
      <c r="J208" s="79"/>
      <c r="K208" s="80"/>
      <c r="L208" s="87" t="s">
        <v>5</v>
      </c>
      <c r="M208" s="83" t="s">
        <v>6</v>
      </c>
      <c r="N208" s="83" t="s">
        <v>7</v>
      </c>
      <c r="O208" s="87" t="s">
        <v>8</v>
      </c>
      <c r="P208" s="87"/>
    </row>
    <row r="209" spans="1:16" ht="21.75">
      <c r="A209" s="84"/>
      <c r="B209" s="84"/>
      <c r="C209" s="85"/>
      <c r="D209" s="2">
        <v>0</v>
      </c>
      <c r="E209" s="2">
        <v>1</v>
      </c>
      <c r="F209" s="2">
        <v>1.5</v>
      </c>
      <c r="G209" s="2">
        <v>2</v>
      </c>
      <c r="H209" s="2">
        <v>2.5</v>
      </c>
      <c r="I209" s="2">
        <v>3</v>
      </c>
      <c r="J209" s="2">
        <v>3.5</v>
      </c>
      <c r="K209" s="2">
        <v>4</v>
      </c>
      <c r="L209" s="87"/>
      <c r="M209" s="83"/>
      <c r="N209" s="83"/>
      <c r="O209" s="2" t="s">
        <v>9</v>
      </c>
      <c r="P209" s="2" t="s">
        <v>10</v>
      </c>
    </row>
    <row r="210" spans="1:16" ht="21.75">
      <c r="A210" s="3" t="s">
        <v>62</v>
      </c>
      <c r="B210" s="3" t="s">
        <v>30</v>
      </c>
      <c r="C210" s="4">
        <f aca="true" t="shared" si="36" ref="C210:C228">SUM(D210:K210,O210:P210)</f>
        <v>356</v>
      </c>
      <c r="D210" s="2">
        <v>33</v>
      </c>
      <c r="E210" s="2">
        <v>15</v>
      </c>
      <c r="F210" s="2">
        <v>11</v>
      </c>
      <c r="G210" s="2">
        <v>8</v>
      </c>
      <c r="H210" s="2">
        <v>19</v>
      </c>
      <c r="I210" s="2">
        <v>34</v>
      </c>
      <c r="J210" s="2">
        <v>54</v>
      </c>
      <c r="K210" s="2">
        <v>182</v>
      </c>
      <c r="L210" s="2">
        <f aca="true" t="shared" si="37" ref="L210:L219">SUM(D210:K210)</f>
        <v>356</v>
      </c>
      <c r="M210" s="5">
        <f aca="true" t="shared" si="38" ref="M210:M219">(1*E210+1.5*F210+2*G210+2.5*H210+3*I210+3.5*J210+4*K210)/L210</f>
        <v>3.1292134831460676</v>
      </c>
      <c r="N210" s="5">
        <f aca="true" t="shared" si="39" ref="N210:N219">SQRT((D210*0^2+E210*1^2+F210*1.5^2+G210*2^2+H210*2.5^2+I210*3^2+J210*3.5^2+K210*4^2)/L210-M210^2)</f>
        <v>1.2808619154927576</v>
      </c>
      <c r="O210" s="2">
        <v>0</v>
      </c>
      <c r="P210" s="2">
        <v>0</v>
      </c>
    </row>
    <row r="211" spans="1:16" ht="21.75">
      <c r="A211" s="3" t="s">
        <v>111</v>
      </c>
      <c r="B211" s="59" t="s">
        <v>31</v>
      </c>
      <c r="C211" s="4">
        <f t="shared" si="36"/>
        <v>18</v>
      </c>
      <c r="D211" s="2">
        <v>0</v>
      </c>
      <c r="E211" s="2">
        <v>0</v>
      </c>
      <c r="F211" s="2">
        <v>0</v>
      </c>
      <c r="G211" s="2">
        <v>2</v>
      </c>
      <c r="H211" s="2">
        <v>0</v>
      </c>
      <c r="I211" s="2">
        <v>13</v>
      </c>
      <c r="J211" s="2">
        <v>0</v>
      </c>
      <c r="K211" s="2">
        <v>3</v>
      </c>
      <c r="L211" s="2">
        <f t="shared" si="37"/>
        <v>18</v>
      </c>
      <c r="M211" s="5">
        <f t="shared" si="38"/>
        <v>3.0555555555555554</v>
      </c>
      <c r="N211" s="5">
        <f t="shared" si="39"/>
        <v>0.5241100628920337</v>
      </c>
      <c r="O211" s="2">
        <v>0</v>
      </c>
      <c r="P211" s="2">
        <v>0</v>
      </c>
    </row>
    <row r="212" spans="1:16" ht="21.75">
      <c r="A212" s="3" t="s">
        <v>143</v>
      </c>
      <c r="B212" s="3" t="s">
        <v>144</v>
      </c>
      <c r="C212" s="4">
        <f t="shared" si="36"/>
        <v>22</v>
      </c>
      <c r="D212" s="2">
        <v>3</v>
      </c>
      <c r="E212" s="2">
        <v>0</v>
      </c>
      <c r="F212" s="2">
        <v>0</v>
      </c>
      <c r="G212" s="2">
        <v>0</v>
      </c>
      <c r="H212" s="2">
        <v>1</v>
      </c>
      <c r="I212" s="2">
        <v>3</v>
      </c>
      <c r="J212" s="2">
        <v>2</v>
      </c>
      <c r="K212" s="2">
        <v>13</v>
      </c>
      <c r="L212" s="2">
        <f t="shared" si="37"/>
        <v>22</v>
      </c>
      <c r="M212" s="5">
        <f t="shared" si="38"/>
        <v>3.2045454545454546</v>
      </c>
      <c r="N212" s="5">
        <f t="shared" si="39"/>
        <v>1.345523646874153</v>
      </c>
      <c r="O212" s="2">
        <v>0</v>
      </c>
      <c r="P212" s="2">
        <v>0</v>
      </c>
    </row>
    <row r="213" spans="1:16" ht="21.75">
      <c r="A213" s="3" t="s">
        <v>145</v>
      </c>
      <c r="B213" s="3" t="s">
        <v>441</v>
      </c>
      <c r="C213" s="4">
        <f t="shared" si="36"/>
        <v>22</v>
      </c>
      <c r="D213" s="2">
        <v>8</v>
      </c>
      <c r="E213" s="2">
        <v>0</v>
      </c>
      <c r="F213" s="2">
        <v>3</v>
      </c>
      <c r="G213" s="2">
        <v>2</v>
      </c>
      <c r="H213" s="2">
        <v>0</v>
      </c>
      <c r="I213" s="2">
        <v>2</v>
      </c>
      <c r="J213" s="2">
        <v>2</v>
      </c>
      <c r="K213" s="2">
        <v>5</v>
      </c>
      <c r="L213" s="2">
        <f t="shared" si="37"/>
        <v>22</v>
      </c>
      <c r="M213" s="5">
        <f t="shared" si="38"/>
        <v>1.8863636363636365</v>
      </c>
      <c r="N213" s="5">
        <f t="shared" si="39"/>
        <v>1.6371525875865454</v>
      </c>
      <c r="O213" s="2">
        <v>0</v>
      </c>
      <c r="P213" s="2">
        <v>0</v>
      </c>
    </row>
    <row r="214" spans="1:16" ht="21.75">
      <c r="A214" s="3" t="s">
        <v>146</v>
      </c>
      <c r="B214" s="3" t="s">
        <v>148</v>
      </c>
      <c r="C214" s="4">
        <f t="shared" si="36"/>
        <v>10</v>
      </c>
      <c r="D214" s="2">
        <v>2</v>
      </c>
      <c r="E214" s="2">
        <v>2</v>
      </c>
      <c r="F214" s="2">
        <v>0</v>
      </c>
      <c r="G214" s="2">
        <v>0</v>
      </c>
      <c r="H214" s="2">
        <v>2</v>
      </c>
      <c r="I214" s="2">
        <v>0</v>
      </c>
      <c r="J214" s="2">
        <v>0</v>
      </c>
      <c r="K214" s="2">
        <v>4</v>
      </c>
      <c r="L214" s="2">
        <f t="shared" si="37"/>
        <v>10</v>
      </c>
      <c r="M214" s="5">
        <f t="shared" si="38"/>
        <v>2.3</v>
      </c>
      <c r="N214" s="5">
        <f t="shared" si="39"/>
        <v>1.6</v>
      </c>
      <c r="O214" s="2">
        <v>0</v>
      </c>
      <c r="P214" s="2">
        <v>0</v>
      </c>
    </row>
    <row r="215" spans="1:16" ht="21.75">
      <c r="A215" s="3" t="s">
        <v>147</v>
      </c>
      <c r="B215" s="3" t="s">
        <v>149</v>
      </c>
      <c r="C215" s="4">
        <f t="shared" si="36"/>
        <v>13</v>
      </c>
      <c r="D215" s="2">
        <v>3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1</v>
      </c>
      <c r="K215" s="2">
        <v>9</v>
      </c>
      <c r="L215" s="2">
        <f t="shared" si="37"/>
        <v>13</v>
      </c>
      <c r="M215" s="5">
        <f t="shared" si="38"/>
        <v>3.0384615384615383</v>
      </c>
      <c r="N215" s="5">
        <f t="shared" si="39"/>
        <v>1.6694257241700547</v>
      </c>
      <c r="O215" s="2">
        <v>0</v>
      </c>
      <c r="P215" s="2">
        <v>0</v>
      </c>
    </row>
    <row r="216" spans="1:16" ht="21.75">
      <c r="A216" s="3" t="s">
        <v>112</v>
      </c>
      <c r="B216" s="3" t="s">
        <v>32</v>
      </c>
      <c r="C216" s="4">
        <f t="shared" si="36"/>
        <v>356</v>
      </c>
      <c r="D216" s="2">
        <v>17</v>
      </c>
      <c r="E216" s="2">
        <v>36</v>
      </c>
      <c r="F216" s="2">
        <v>25</v>
      </c>
      <c r="G216" s="2">
        <v>27</v>
      </c>
      <c r="H216" s="2">
        <v>37</v>
      </c>
      <c r="I216" s="2">
        <v>58</v>
      </c>
      <c r="J216" s="2">
        <v>76</v>
      </c>
      <c r="K216" s="2">
        <v>80</v>
      </c>
      <c r="L216" s="2">
        <f t="shared" si="37"/>
        <v>356</v>
      </c>
      <c r="M216" s="5">
        <f t="shared" si="38"/>
        <v>2.752808988764045</v>
      </c>
      <c r="N216" s="5">
        <f t="shared" si="39"/>
        <v>1.1450273425556707</v>
      </c>
      <c r="O216" s="2">
        <v>0</v>
      </c>
      <c r="P216" s="2">
        <v>0</v>
      </c>
    </row>
    <row r="217" spans="1:16" ht="21.75">
      <c r="A217" s="3" t="s">
        <v>129</v>
      </c>
      <c r="B217" s="59" t="s">
        <v>103</v>
      </c>
      <c r="C217" s="4">
        <f t="shared" si="36"/>
        <v>39</v>
      </c>
      <c r="D217" s="2">
        <v>5</v>
      </c>
      <c r="E217" s="2">
        <v>9</v>
      </c>
      <c r="F217" s="2">
        <v>4</v>
      </c>
      <c r="G217" s="2">
        <v>4</v>
      </c>
      <c r="H217" s="2">
        <v>4</v>
      </c>
      <c r="I217" s="2">
        <v>10</v>
      </c>
      <c r="J217" s="2">
        <v>1</v>
      </c>
      <c r="K217" s="2">
        <v>2</v>
      </c>
      <c r="L217" s="2">
        <f t="shared" si="37"/>
        <v>39</v>
      </c>
      <c r="M217" s="5">
        <f t="shared" si="38"/>
        <v>1.9102564102564104</v>
      </c>
      <c r="N217" s="5">
        <f t="shared" si="39"/>
        <v>1.1428248563111052</v>
      </c>
      <c r="O217" s="2">
        <v>0</v>
      </c>
      <c r="P217" s="2">
        <v>0</v>
      </c>
    </row>
    <row r="218" spans="1:16" ht="21.75">
      <c r="A218" s="3" t="s">
        <v>75</v>
      </c>
      <c r="B218" s="8" t="s">
        <v>41</v>
      </c>
      <c r="C218" s="4">
        <f t="shared" si="36"/>
        <v>339</v>
      </c>
      <c r="D218" s="2">
        <v>19</v>
      </c>
      <c r="E218" s="2">
        <v>1</v>
      </c>
      <c r="F218" s="2">
        <v>7</v>
      </c>
      <c r="G218" s="2">
        <v>9</v>
      </c>
      <c r="H218" s="2">
        <v>12</v>
      </c>
      <c r="I218" s="2">
        <v>23</v>
      </c>
      <c r="J218" s="2">
        <v>34</v>
      </c>
      <c r="K218" s="2">
        <v>234</v>
      </c>
      <c r="L218" s="2">
        <f t="shared" si="37"/>
        <v>339</v>
      </c>
      <c r="M218" s="5">
        <f t="shared" si="38"/>
        <v>3.4911504424778763</v>
      </c>
      <c r="N218" s="5">
        <f t="shared" si="39"/>
        <v>1.0354675619073446</v>
      </c>
      <c r="O218" s="2">
        <v>0</v>
      </c>
      <c r="P218" s="2">
        <v>0</v>
      </c>
    </row>
    <row r="219" spans="1:16" ht="21.75">
      <c r="A219" s="3" t="s">
        <v>133</v>
      </c>
      <c r="B219" s="8" t="s">
        <v>138</v>
      </c>
      <c r="C219" s="4">
        <f t="shared" si="36"/>
        <v>9</v>
      </c>
      <c r="D219" s="2">
        <v>0</v>
      </c>
      <c r="E219" s="2">
        <v>0</v>
      </c>
      <c r="F219" s="2">
        <v>0</v>
      </c>
      <c r="G219" s="2">
        <v>1</v>
      </c>
      <c r="H219" s="2">
        <v>0</v>
      </c>
      <c r="I219" s="2">
        <v>0</v>
      </c>
      <c r="J219" s="2">
        <v>2</v>
      </c>
      <c r="K219" s="2">
        <v>6</v>
      </c>
      <c r="L219" s="2">
        <f t="shared" si="37"/>
        <v>9</v>
      </c>
      <c r="M219" s="5">
        <f t="shared" si="38"/>
        <v>3.6666666666666665</v>
      </c>
      <c r="N219" s="5">
        <f t="shared" si="39"/>
        <v>0.6236095644623253</v>
      </c>
      <c r="O219" s="2">
        <v>0</v>
      </c>
      <c r="P219" s="2">
        <v>0</v>
      </c>
    </row>
    <row r="220" spans="1:16" ht="21.75">
      <c r="A220" s="3" t="s">
        <v>134</v>
      </c>
      <c r="B220" s="8" t="s">
        <v>139</v>
      </c>
      <c r="C220" s="4">
        <f t="shared" si="36"/>
        <v>9</v>
      </c>
      <c r="D220" s="2">
        <v>0</v>
      </c>
      <c r="E220" s="2">
        <v>0</v>
      </c>
      <c r="F220" s="2">
        <v>0</v>
      </c>
      <c r="G220" s="2">
        <v>0</v>
      </c>
      <c r="H220" s="2">
        <v>1</v>
      </c>
      <c r="I220" s="2">
        <v>0</v>
      </c>
      <c r="J220" s="2">
        <v>0</v>
      </c>
      <c r="K220" s="2">
        <v>8</v>
      </c>
      <c r="L220" s="2">
        <f aca="true" t="shared" si="40" ref="L220:L228">SUM(D220:K220)</f>
        <v>9</v>
      </c>
      <c r="M220" s="5">
        <f aca="true" t="shared" si="41" ref="M220:M228">(1*E220+1.5*F220+2*G220+2.5*H220+3*I220+3.5*J220+4*K220)/L220</f>
        <v>3.8333333333333335</v>
      </c>
      <c r="N220" s="5">
        <f aca="true" t="shared" si="42" ref="N220:N228">SQRT((D220*0^2+E220*1^2+F220*1.5^2+G220*2^2+H220*2.5^2+I220*3^2+J220*3.5^2+K220*4^2)/L220-M220^2)</f>
        <v>0.47140452079102896</v>
      </c>
      <c r="O220" s="2">
        <v>0</v>
      </c>
      <c r="P220" s="2">
        <v>0</v>
      </c>
    </row>
    <row r="221" spans="1:16" ht="21.75">
      <c r="A221" s="3" t="s">
        <v>419</v>
      </c>
      <c r="B221" s="25" t="s">
        <v>444</v>
      </c>
      <c r="C221" s="4">
        <f t="shared" si="36"/>
        <v>10</v>
      </c>
      <c r="D221" s="2">
        <v>1</v>
      </c>
      <c r="E221" s="2">
        <v>0</v>
      </c>
      <c r="F221" s="2">
        <v>0</v>
      </c>
      <c r="G221" s="2">
        <v>0</v>
      </c>
      <c r="H221" s="2">
        <v>2</v>
      </c>
      <c r="I221" s="2">
        <v>2</v>
      </c>
      <c r="J221" s="2">
        <v>4</v>
      </c>
      <c r="K221" s="2">
        <v>1</v>
      </c>
      <c r="L221" s="2">
        <f t="shared" si="40"/>
        <v>10</v>
      </c>
      <c r="M221" s="5">
        <f t="shared" si="41"/>
        <v>2.9</v>
      </c>
      <c r="N221" s="5">
        <f t="shared" si="42"/>
        <v>1.0677078252031313</v>
      </c>
      <c r="O221" s="2">
        <v>0</v>
      </c>
      <c r="P221" s="2">
        <v>0</v>
      </c>
    </row>
    <row r="222" spans="1:16" ht="21.75">
      <c r="A222" s="3" t="s">
        <v>420</v>
      </c>
      <c r="B222" s="25" t="s">
        <v>446</v>
      </c>
      <c r="C222" s="4">
        <f t="shared" si="36"/>
        <v>9</v>
      </c>
      <c r="D222" s="2">
        <v>1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4</v>
      </c>
      <c r="K222" s="2">
        <v>4</v>
      </c>
      <c r="L222" s="2">
        <f t="shared" si="40"/>
        <v>9</v>
      </c>
      <c r="M222" s="5">
        <f t="shared" si="41"/>
        <v>3.3333333333333335</v>
      </c>
      <c r="N222" s="5">
        <f t="shared" si="42"/>
        <v>1.2018504251546624</v>
      </c>
      <c r="O222" s="2">
        <v>0</v>
      </c>
      <c r="P222" s="2">
        <v>0</v>
      </c>
    </row>
    <row r="223" spans="1:16" ht="21.75">
      <c r="A223" s="3" t="s">
        <v>421</v>
      </c>
      <c r="B223" s="25" t="s">
        <v>447</v>
      </c>
      <c r="C223" s="4">
        <f t="shared" si="36"/>
        <v>9</v>
      </c>
      <c r="D223" s="2">
        <v>1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2</v>
      </c>
      <c r="K223" s="2">
        <v>6</v>
      </c>
      <c r="L223" s="2">
        <f t="shared" si="40"/>
        <v>9</v>
      </c>
      <c r="M223" s="5">
        <f t="shared" si="41"/>
        <v>3.4444444444444446</v>
      </c>
      <c r="N223" s="5">
        <f t="shared" si="42"/>
        <v>1.2347839317162699</v>
      </c>
      <c r="O223" s="2">
        <v>0</v>
      </c>
      <c r="P223" s="2">
        <v>0</v>
      </c>
    </row>
    <row r="224" spans="1:16" ht="21.75">
      <c r="A224" s="3" t="s">
        <v>422</v>
      </c>
      <c r="B224" s="25" t="s">
        <v>448</v>
      </c>
      <c r="C224" s="4">
        <f t="shared" si="36"/>
        <v>9</v>
      </c>
      <c r="D224" s="2">
        <v>1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2</v>
      </c>
      <c r="K224" s="2">
        <v>6</v>
      </c>
      <c r="L224" s="2">
        <f t="shared" si="40"/>
        <v>9</v>
      </c>
      <c r="M224" s="5">
        <f t="shared" si="41"/>
        <v>3.4444444444444446</v>
      </c>
      <c r="N224" s="5">
        <f t="shared" si="42"/>
        <v>1.2347839317162699</v>
      </c>
      <c r="O224" s="2">
        <v>0</v>
      </c>
      <c r="P224" s="2">
        <v>0</v>
      </c>
    </row>
    <row r="225" spans="1:16" ht="21.75">
      <c r="A225" s="3" t="s">
        <v>423</v>
      </c>
      <c r="B225" s="25" t="s">
        <v>449</v>
      </c>
      <c r="C225" s="4">
        <f t="shared" si="36"/>
        <v>9</v>
      </c>
      <c r="D225" s="2">
        <v>1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1</v>
      </c>
      <c r="K225" s="2">
        <v>7</v>
      </c>
      <c r="L225" s="2">
        <f t="shared" si="40"/>
        <v>9</v>
      </c>
      <c r="M225" s="5">
        <f t="shared" si="41"/>
        <v>3.5</v>
      </c>
      <c r="N225" s="5">
        <f t="shared" si="42"/>
        <v>1.247219128924647</v>
      </c>
      <c r="O225" s="2">
        <v>0</v>
      </c>
      <c r="P225" s="2">
        <v>0</v>
      </c>
    </row>
    <row r="226" spans="1:16" ht="21.75">
      <c r="A226" s="3" t="s">
        <v>126</v>
      </c>
      <c r="B226" s="8" t="s">
        <v>42</v>
      </c>
      <c r="C226" s="4">
        <f t="shared" si="36"/>
        <v>339</v>
      </c>
      <c r="D226" s="2">
        <v>33</v>
      </c>
      <c r="E226" s="2">
        <v>17</v>
      </c>
      <c r="F226" s="2">
        <v>14</v>
      </c>
      <c r="G226" s="2">
        <v>19</v>
      </c>
      <c r="H226" s="2">
        <v>23</v>
      </c>
      <c r="I226" s="2">
        <v>33</v>
      </c>
      <c r="J226" s="2">
        <v>35</v>
      </c>
      <c r="K226" s="2">
        <v>160</v>
      </c>
      <c r="L226" s="2">
        <f t="shared" si="40"/>
        <v>334</v>
      </c>
      <c r="M226" s="5">
        <f t="shared" si="41"/>
        <v>2.9790419161676644</v>
      </c>
      <c r="N226" s="5">
        <f t="shared" si="42"/>
        <v>1.328919796146608</v>
      </c>
      <c r="O226" s="2">
        <v>0</v>
      </c>
      <c r="P226" s="2">
        <v>5</v>
      </c>
    </row>
    <row r="227" spans="1:16" ht="21.75">
      <c r="A227" s="3" t="s">
        <v>90</v>
      </c>
      <c r="B227" s="3" t="s">
        <v>101</v>
      </c>
      <c r="C227" s="4">
        <f t="shared" si="36"/>
        <v>253</v>
      </c>
      <c r="D227" s="2">
        <v>6</v>
      </c>
      <c r="E227" s="2">
        <v>1</v>
      </c>
      <c r="F227" s="2">
        <v>3</v>
      </c>
      <c r="G227" s="2">
        <v>2</v>
      </c>
      <c r="H227" s="2">
        <v>12</v>
      </c>
      <c r="I227" s="2">
        <v>23</v>
      </c>
      <c r="J227" s="2">
        <v>27</v>
      </c>
      <c r="K227" s="2">
        <v>179</v>
      </c>
      <c r="L227" s="2">
        <f t="shared" si="40"/>
        <v>253</v>
      </c>
      <c r="M227" s="5">
        <f t="shared" si="41"/>
        <v>3.632411067193676</v>
      </c>
      <c r="N227" s="5">
        <f t="shared" si="42"/>
        <v>0.7809850606867317</v>
      </c>
      <c r="O227" s="2">
        <v>0</v>
      </c>
      <c r="P227" s="2">
        <v>0</v>
      </c>
    </row>
    <row r="228" spans="1:16" ht="21.75">
      <c r="A228" s="3" t="s">
        <v>128</v>
      </c>
      <c r="B228" s="8" t="s">
        <v>102</v>
      </c>
      <c r="C228" s="4">
        <f t="shared" si="36"/>
        <v>253</v>
      </c>
      <c r="D228" s="2">
        <v>3</v>
      </c>
      <c r="E228" s="2">
        <v>2</v>
      </c>
      <c r="F228" s="2">
        <v>1</v>
      </c>
      <c r="G228" s="2">
        <v>3</v>
      </c>
      <c r="H228" s="2">
        <v>13</v>
      </c>
      <c r="I228" s="2">
        <v>35</v>
      </c>
      <c r="J228" s="2">
        <v>76</v>
      </c>
      <c r="K228" s="2">
        <v>120</v>
      </c>
      <c r="L228" s="2">
        <f t="shared" si="40"/>
        <v>253</v>
      </c>
      <c r="M228" s="5">
        <f t="shared" si="41"/>
        <v>3.5296442687747036</v>
      </c>
      <c r="N228" s="5">
        <f t="shared" si="42"/>
        <v>0.6639433877010114</v>
      </c>
      <c r="O228" s="2">
        <v>0</v>
      </c>
      <c r="P228" s="2">
        <v>0</v>
      </c>
    </row>
    <row r="229" spans="1:16" ht="21.75">
      <c r="A229" s="3"/>
      <c r="B229" s="2" t="s">
        <v>11</v>
      </c>
      <c r="C229" s="13">
        <f aca="true" t="shared" si="43" ref="C229:L229">SUM(C210:C228)</f>
        <v>2084</v>
      </c>
      <c r="D229" s="13">
        <f t="shared" si="43"/>
        <v>137</v>
      </c>
      <c r="E229" s="13">
        <f t="shared" si="43"/>
        <v>83</v>
      </c>
      <c r="F229" s="13">
        <f t="shared" si="43"/>
        <v>68</v>
      </c>
      <c r="G229" s="13">
        <f t="shared" si="43"/>
        <v>77</v>
      </c>
      <c r="H229" s="13">
        <f t="shared" si="43"/>
        <v>126</v>
      </c>
      <c r="I229" s="13">
        <f t="shared" si="43"/>
        <v>236</v>
      </c>
      <c r="J229" s="13">
        <f t="shared" si="43"/>
        <v>323</v>
      </c>
      <c r="K229" s="14">
        <f t="shared" si="43"/>
        <v>1029</v>
      </c>
      <c r="L229" s="13">
        <f t="shared" si="43"/>
        <v>2079</v>
      </c>
      <c r="M229" s="10">
        <f>(1*E229+1.5*F229+2*G229+2.5*H229+3*I229+3.5*J229+4*K229)/L229</f>
        <v>3.1786916786916786</v>
      </c>
      <c r="N229" s="10">
        <f>SQRT((D229*0^2+E229*1^2+F229*1.5^2+G229*2^2+H229*2.5^2+I229*3^2+J229*3.5^2+K229*4^2)/L229-M229^2)</f>
        <v>1.174907207529179</v>
      </c>
      <c r="O229" s="13">
        <f>SUM(O210:O228)</f>
        <v>0</v>
      </c>
      <c r="P229" s="13">
        <f>SUM(P210:P228)</f>
        <v>5</v>
      </c>
    </row>
    <row r="230" spans="1:16" ht="21.75">
      <c r="A230" s="3"/>
      <c r="B230" s="2" t="s">
        <v>12</v>
      </c>
      <c r="C230" s="1">
        <f aca="true" t="shared" si="44" ref="C230:L230">C229*100/$C$229</f>
        <v>100</v>
      </c>
      <c r="D230" s="1">
        <f t="shared" si="44"/>
        <v>6.573896353166987</v>
      </c>
      <c r="E230" s="1">
        <f t="shared" si="44"/>
        <v>3.9827255278310942</v>
      </c>
      <c r="F230" s="1">
        <f t="shared" si="44"/>
        <v>3.2629558541266794</v>
      </c>
      <c r="G230" s="1">
        <f t="shared" si="44"/>
        <v>3.6948176583493284</v>
      </c>
      <c r="H230" s="1">
        <f t="shared" si="44"/>
        <v>6.046065259117083</v>
      </c>
      <c r="I230" s="1">
        <f t="shared" si="44"/>
        <v>11.324376199616124</v>
      </c>
      <c r="J230" s="1">
        <f t="shared" si="44"/>
        <v>15.499040307101728</v>
      </c>
      <c r="K230" s="1">
        <f t="shared" si="44"/>
        <v>49.37619961612284</v>
      </c>
      <c r="L230" s="1">
        <f t="shared" si="44"/>
        <v>99.76007677543186</v>
      </c>
      <c r="M230" s="15"/>
      <c r="N230" s="15"/>
      <c r="O230" s="1">
        <f>O229*100/$C$229</f>
        <v>0</v>
      </c>
      <c r="P230" s="1">
        <f>P229*100/$C$229</f>
        <v>0.2399232245681382</v>
      </c>
    </row>
    <row r="231" spans="1:16" ht="21.75">
      <c r="A231" s="16"/>
      <c r="B231" s="28" t="s">
        <v>158</v>
      </c>
      <c r="C231"/>
      <c r="D231"/>
      <c r="E231"/>
      <c r="F231"/>
      <c r="G231"/>
      <c r="H231" s="89">
        <f>(E229+F229+G229+H229+I229+J229+K229)*100/L229</f>
        <v>93.4102934102934</v>
      </c>
      <c r="I231" s="89"/>
      <c r="J231" s="17"/>
      <c r="K231" s="17"/>
      <c r="L231" s="17"/>
      <c r="M231" s="22"/>
      <c r="N231" s="22"/>
      <c r="O231" s="17"/>
      <c r="P231" s="17"/>
    </row>
    <row r="232" spans="1:16" ht="21.75">
      <c r="A232" s="16"/>
      <c r="B232" s="29" t="s">
        <v>159</v>
      </c>
      <c r="C232"/>
      <c r="D232"/>
      <c r="E232"/>
      <c r="F232"/>
      <c r="G232"/>
      <c r="H232" s="89">
        <f>(I229+J229+K229)*100/L229</f>
        <v>76.38287638287639</v>
      </c>
      <c r="I232" s="89"/>
      <c r="J232" s="17"/>
      <c r="K232" s="17"/>
      <c r="L232" s="17"/>
      <c r="M232" s="22"/>
      <c r="N232" s="22"/>
      <c r="O232" s="17"/>
      <c r="P232" s="17"/>
    </row>
    <row r="233" spans="1:16" ht="21.75">
      <c r="A233" s="16"/>
      <c r="B233" s="18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22"/>
      <c r="N233" s="22"/>
      <c r="O233" s="17"/>
      <c r="P233" s="17"/>
    </row>
    <row r="234" spans="1:16" ht="21.75">
      <c r="A234" s="16"/>
      <c r="B234" s="18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22"/>
      <c r="N234" s="22"/>
      <c r="O234" s="17"/>
      <c r="P234" s="17"/>
    </row>
    <row r="235" spans="1:16" ht="21.75">
      <c r="A235" s="16"/>
      <c r="B235" s="18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22"/>
      <c r="N235" s="22"/>
      <c r="O235" s="17"/>
      <c r="P235" s="17"/>
    </row>
    <row r="236" spans="1:16" ht="21.75">
      <c r="A236" s="16"/>
      <c r="B236" s="18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22"/>
      <c r="N236" s="22"/>
      <c r="O236" s="17"/>
      <c r="P236" s="17"/>
    </row>
    <row r="237" spans="1:16" ht="21.75">
      <c r="A237" s="16"/>
      <c r="B237" s="18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22"/>
      <c r="N237" s="22"/>
      <c r="O237" s="17"/>
      <c r="P237" s="17"/>
    </row>
    <row r="238" spans="1:16" ht="21.75">
      <c r="A238" s="16"/>
      <c r="B238" s="18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22"/>
      <c r="N238" s="22"/>
      <c r="O238" s="17"/>
      <c r="P238" s="17"/>
    </row>
    <row r="239" spans="1:16" ht="21.75">
      <c r="A239" s="16"/>
      <c r="B239" s="18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22"/>
      <c r="N239" s="22"/>
      <c r="O239" s="17"/>
      <c r="P239" s="17"/>
    </row>
    <row r="240" spans="1:16" ht="21.75">
      <c r="A240" s="16"/>
      <c r="B240" s="18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22"/>
      <c r="N240" s="22"/>
      <c r="O240" s="17"/>
      <c r="P240" s="17"/>
    </row>
    <row r="241" spans="1:16" ht="21.75">
      <c r="A241" s="16"/>
      <c r="B241" s="18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22"/>
      <c r="N241" s="22"/>
      <c r="O241" s="17"/>
      <c r="P241" s="17"/>
    </row>
    <row r="242" spans="1:16" ht="21.75">
      <c r="A242" s="16"/>
      <c r="B242" s="18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22"/>
      <c r="N242" s="22"/>
      <c r="O242" s="17"/>
      <c r="P242" s="17"/>
    </row>
    <row r="243" spans="1:16" ht="26.25">
      <c r="A243" s="81" t="s">
        <v>49</v>
      </c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</row>
    <row r="244" spans="1:16" ht="23.25">
      <c r="A244" s="82" t="s">
        <v>429</v>
      </c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</row>
    <row r="245" spans="1:16" ht="30.75" customHeight="1">
      <c r="A245" s="84" t="s">
        <v>0</v>
      </c>
      <c r="B245" s="84" t="s">
        <v>1</v>
      </c>
      <c r="C245" s="85" t="s">
        <v>3</v>
      </c>
      <c r="D245" s="78" t="s">
        <v>4</v>
      </c>
      <c r="E245" s="79"/>
      <c r="F245" s="79"/>
      <c r="G245" s="79"/>
      <c r="H245" s="79"/>
      <c r="I245" s="79"/>
      <c r="J245" s="79"/>
      <c r="K245" s="80"/>
      <c r="L245" s="87" t="s">
        <v>5</v>
      </c>
      <c r="M245" s="83" t="s">
        <v>6</v>
      </c>
      <c r="N245" s="83" t="s">
        <v>7</v>
      </c>
      <c r="O245" s="87" t="s">
        <v>8</v>
      </c>
      <c r="P245" s="87"/>
    </row>
    <row r="246" spans="1:16" ht="21.75">
      <c r="A246" s="84"/>
      <c r="B246" s="84"/>
      <c r="C246" s="85"/>
      <c r="D246" s="2">
        <v>0</v>
      </c>
      <c r="E246" s="2">
        <v>1</v>
      </c>
      <c r="F246" s="2">
        <v>1.5</v>
      </c>
      <c r="G246" s="2">
        <v>2</v>
      </c>
      <c r="H246" s="2">
        <v>2.5</v>
      </c>
      <c r="I246" s="2">
        <v>3</v>
      </c>
      <c r="J246" s="2">
        <v>3.5</v>
      </c>
      <c r="K246" s="2">
        <v>4</v>
      </c>
      <c r="L246" s="87"/>
      <c r="M246" s="83"/>
      <c r="N246" s="83"/>
      <c r="O246" s="2" t="s">
        <v>9</v>
      </c>
      <c r="P246" s="2" t="s">
        <v>10</v>
      </c>
    </row>
    <row r="247" spans="1:16" ht="20.25" customHeight="1">
      <c r="A247" s="3" t="s">
        <v>63</v>
      </c>
      <c r="B247" s="8" t="s">
        <v>33</v>
      </c>
      <c r="C247" s="4">
        <f aca="true" t="shared" si="45" ref="C247:C253">SUM(D247:K247,O247:P247)</f>
        <v>115</v>
      </c>
      <c r="D247" s="2">
        <v>12</v>
      </c>
      <c r="E247" s="2">
        <v>7</v>
      </c>
      <c r="F247" s="2">
        <v>6</v>
      </c>
      <c r="G247" s="2">
        <v>9</v>
      </c>
      <c r="H247" s="2">
        <v>11</v>
      </c>
      <c r="I247" s="2">
        <v>8</v>
      </c>
      <c r="J247" s="2">
        <v>13</v>
      </c>
      <c r="K247" s="2">
        <v>49</v>
      </c>
      <c r="L247" s="2">
        <f aca="true" t="shared" si="46" ref="L247:L253">SUM(D247:K247)</f>
        <v>115</v>
      </c>
      <c r="M247" s="5">
        <f aca="true" t="shared" si="47" ref="M247:M253">(1*E247+1.5*F247+2*G247+2.5*H247+3*I247+3.5*J247+4*K247)/L247</f>
        <v>2.8434782608695652</v>
      </c>
      <c r="N247" s="5">
        <f aca="true" t="shared" si="48" ref="N247:N253">SQRT((D247*0^2+E247*1^2+F247*1.5^2+G247*2^2+H247*2.5^2+I247*3^2+J247*3.5^2+K247*4^2)/L247-M247^2)</f>
        <v>1.353522325013525</v>
      </c>
      <c r="O247" s="2">
        <v>0</v>
      </c>
      <c r="P247" s="2">
        <v>0</v>
      </c>
    </row>
    <row r="248" spans="1:16" ht="20.25" customHeight="1">
      <c r="A248" s="3" t="s">
        <v>64</v>
      </c>
      <c r="B248" s="8" t="s">
        <v>34</v>
      </c>
      <c r="C248" s="4">
        <f t="shared" si="45"/>
        <v>356</v>
      </c>
      <c r="D248" s="2">
        <v>89</v>
      </c>
      <c r="E248" s="2">
        <v>37</v>
      </c>
      <c r="F248" s="2">
        <v>26</v>
      </c>
      <c r="G248" s="2">
        <v>37</v>
      </c>
      <c r="H248" s="2">
        <v>41</v>
      </c>
      <c r="I248" s="2">
        <v>32</v>
      </c>
      <c r="J248" s="2">
        <v>30</v>
      </c>
      <c r="K248" s="2">
        <v>58</v>
      </c>
      <c r="L248" s="2">
        <f t="shared" si="46"/>
        <v>350</v>
      </c>
      <c r="M248" s="5">
        <f t="shared" si="47"/>
        <v>1.9585714285714286</v>
      </c>
      <c r="N248" s="5">
        <f t="shared" si="48"/>
        <v>1.4546961250812935</v>
      </c>
      <c r="O248" s="2">
        <v>0</v>
      </c>
      <c r="P248" s="2">
        <v>6</v>
      </c>
    </row>
    <row r="249" spans="1:16" ht="20.25" customHeight="1">
      <c r="A249" s="3" t="s">
        <v>76</v>
      </c>
      <c r="B249" s="8" t="s">
        <v>14</v>
      </c>
      <c r="C249" s="4">
        <f t="shared" si="45"/>
        <v>134</v>
      </c>
      <c r="D249" s="2">
        <v>13</v>
      </c>
      <c r="E249" s="2">
        <v>21</v>
      </c>
      <c r="F249" s="2">
        <v>26</v>
      </c>
      <c r="G249" s="2">
        <v>23</v>
      </c>
      <c r="H249" s="2">
        <v>18</v>
      </c>
      <c r="I249" s="2">
        <v>11</v>
      </c>
      <c r="J249" s="2">
        <v>7</v>
      </c>
      <c r="K249" s="2">
        <v>15</v>
      </c>
      <c r="L249" s="2">
        <f t="shared" si="46"/>
        <v>134</v>
      </c>
      <c r="M249" s="5">
        <f t="shared" si="47"/>
        <v>2.003731343283582</v>
      </c>
      <c r="N249" s="5">
        <f t="shared" si="48"/>
        <v>1.128822310383961</v>
      </c>
      <c r="O249" s="2">
        <v>0</v>
      </c>
      <c r="P249" s="2">
        <v>0</v>
      </c>
    </row>
    <row r="250" spans="1:16" ht="20.25" customHeight="1">
      <c r="A250" s="3" t="s">
        <v>311</v>
      </c>
      <c r="B250" s="8" t="s">
        <v>445</v>
      </c>
      <c r="C250" s="4">
        <f t="shared" si="45"/>
        <v>136</v>
      </c>
      <c r="D250" s="2">
        <v>5</v>
      </c>
      <c r="E250" s="2">
        <v>6</v>
      </c>
      <c r="F250" s="2">
        <v>9</v>
      </c>
      <c r="G250" s="2">
        <v>24</v>
      </c>
      <c r="H250" s="2">
        <v>38</v>
      </c>
      <c r="I250" s="2">
        <v>40</v>
      </c>
      <c r="J250" s="2">
        <v>6</v>
      </c>
      <c r="K250" s="2">
        <v>8</v>
      </c>
      <c r="L250" s="2">
        <f t="shared" si="46"/>
        <v>136</v>
      </c>
      <c r="M250" s="5">
        <f t="shared" si="47"/>
        <v>2.4669117647058822</v>
      </c>
      <c r="N250" s="5">
        <f t="shared" si="48"/>
        <v>0.8296043659354972</v>
      </c>
      <c r="O250" s="2">
        <v>0</v>
      </c>
      <c r="P250" s="2">
        <v>0</v>
      </c>
    </row>
    <row r="251" spans="1:16" ht="20.25" customHeight="1">
      <c r="A251" s="3" t="s">
        <v>77</v>
      </c>
      <c r="B251" s="3" t="s">
        <v>81</v>
      </c>
      <c r="C251" s="4">
        <f t="shared" si="45"/>
        <v>339</v>
      </c>
      <c r="D251" s="2">
        <v>16</v>
      </c>
      <c r="E251" s="2">
        <v>19</v>
      </c>
      <c r="F251" s="2">
        <v>21</v>
      </c>
      <c r="G251" s="2">
        <v>61</v>
      </c>
      <c r="H251" s="2">
        <v>106</v>
      </c>
      <c r="I251" s="2">
        <v>74</v>
      </c>
      <c r="J251" s="2">
        <v>33</v>
      </c>
      <c r="K251" s="2">
        <v>9</v>
      </c>
      <c r="L251" s="2">
        <f t="shared" si="46"/>
        <v>339</v>
      </c>
      <c r="M251" s="5">
        <f t="shared" si="47"/>
        <v>2.392330383480826</v>
      </c>
      <c r="N251" s="5">
        <f t="shared" si="48"/>
        <v>0.8532776628406498</v>
      </c>
      <c r="O251" s="2">
        <v>0</v>
      </c>
      <c r="P251" s="2">
        <v>0</v>
      </c>
    </row>
    <row r="252" spans="1:16" ht="20.25" customHeight="1">
      <c r="A252" s="3" t="s">
        <v>91</v>
      </c>
      <c r="B252" s="8" t="s">
        <v>130</v>
      </c>
      <c r="C252" s="4">
        <f t="shared" si="45"/>
        <v>100</v>
      </c>
      <c r="D252" s="2">
        <v>7</v>
      </c>
      <c r="E252" s="2">
        <v>3</v>
      </c>
      <c r="F252" s="2">
        <v>4</v>
      </c>
      <c r="G252" s="2">
        <v>1</v>
      </c>
      <c r="H252" s="2">
        <v>5</v>
      </c>
      <c r="I252" s="2">
        <v>7</v>
      </c>
      <c r="J252" s="2">
        <v>3</v>
      </c>
      <c r="K252" s="2">
        <v>70</v>
      </c>
      <c r="L252" s="2">
        <f t="shared" si="46"/>
        <v>100</v>
      </c>
      <c r="M252" s="5">
        <f t="shared" si="47"/>
        <v>3.35</v>
      </c>
      <c r="N252" s="5">
        <f t="shared" si="48"/>
        <v>1.2031209415515964</v>
      </c>
      <c r="O252" s="2">
        <v>0</v>
      </c>
      <c r="P252" s="2">
        <v>0</v>
      </c>
    </row>
    <row r="253" spans="1:16" ht="20.25" customHeight="1">
      <c r="A253" s="3" t="s">
        <v>92</v>
      </c>
      <c r="B253" s="3" t="s">
        <v>100</v>
      </c>
      <c r="C253" s="4">
        <f t="shared" si="45"/>
        <v>253</v>
      </c>
      <c r="D253" s="2">
        <v>11</v>
      </c>
      <c r="E253" s="2">
        <v>26</v>
      </c>
      <c r="F253" s="2">
        <v>29</v>
      </c>
      <c r="G253" s="2">
        <v>30</v>
      </c>
      <c r="H253" s="2">
        <v>39</v>
      </c>
      <c r="I253" s="2">
        <v>53</v>
      </c>
      <c r="J253" s="2">
        <v>27</v>
      </c>
      <c r="K253" s="2">
        <v>36</v>
      </c>
      <c r="L253" s="2">
        <f t="shared" si="46"/>
        <v>251</v>
      </c>
      <c r="M253" s="5">
        <f t="shared" si="47"/>
        <v>2.4880478087649402</v>
      </c>
      <c r="N253" s="5">
        <f t="shared" si="48"/>
        <v>1.0655117608245148</v>
      </c>
      <c r="O253" s="2">
        <v>0</v>
      </c>
      <c r="P253" s="2">
        <v>2</v>
      </c>
    </row>
    <row r="254" spans="1:16" ht="21.75">
      <c r="A254" s="3"/>
      <c r="B254" s="8"/>
      <c r="C254" s="4"/>
      <c r="D254" s="4"/>
      <c r="E254" s="4"/>
      <c r="F254" s="4"/>
      <c r="G254" s="4"/>
      <c r="H254" s="4"/>
      <c r="I254" s="4"/>
      <c r="J254" s="4"/>
      <c r="K254" s="4"/>
      <c r="L254" s="2"/>
      <c r="M254" s="5"/>
      <c r="N254" s="5"/>
      <c r="O254" s="2"/>
      <c r="P254" s="2"/>
    </row>
    <row r="255" spans="1:16" ht="21.75">
      <c r="A255" s="3"/>
      <c r="B255" s="2" t="s">
        <v>11</v>
      </c>
      <c r="C255" s="13">
        <f aca="true" t="shared" si="49" ref="C255:L255">SUM(C247:C254)</f>
        <v>1433</v>
      </c>
      <c r="D255" s="13">
        <f t="shared" si="49"/>
        <v>153</v>
      </c>
      <c r="E255" s="13">
        <f t="shared" si="49"/>
        <v>119</v>
      </c>
      <c r="F255" s="13">
        <f t="shared" si="49"/>
        <v>121</v>
      </c>
      <c r="G255" s="13">
        <f t="shared" si="49"/>
        <v>185</v>
      </c>
      <c r="H255" s="13">
        <f t="shared" si="49"/>
        <v>258</v>
      </c>
      <c r="I255" s="13">
        <f t="shared" si="49"/>
        <v>225</v>
      </c>
      <c r="J255" s="13">
        <f t="shared" si="49"/>
        <v>119</v>
      </c>
      <c r="K255" s="13">
        <f t="shared" si="49"/>
        <v>245</v>
      </c>
      <c r="L255" s="13">
        <f t="shared" si="49"/>
        <v>1425</v>
      </c>
      <c r="M255" s="10">
        <f>(1*E255+1.5*F255+2*G255+2.5*H255+3*I255+3.5*J255+4*K255)/L255</f>
        <v>2.376842105263158</v>
      </c>
      <c r="N255" s="10">
        <f>SQRT((D255*0^2+E255*1^2+F255*1.5^2+G255*2^2+H255*2.5^2+I255*3^2+J255*3.5^2+K255*4^2)/L255-M255^2)</f>
        <v>1.2128365445686327</v>
      </c>
      <c r="O255" s="13">
        <f>SUM(O247:O254)</f>
        <v>0</v>
      </c>
      <c r="P255" s="13">
        <f>SUM(P247:P254)</f>
        <v>8</v>
      </c>
    </row>
    <row r="256" spans="1:16" ht="21.75">
      <c r="A256" s="3"/>
      <c r="B256" s="2" t="s">
        <v>12</v>
      </c>
      <c r="C256" s="1">
        <f>C255*100/$C$255</f>
        <v>100</v>
      </c>
      <c r="D256" s="1">
        <f aca="true" t="shared" si="50" ref="D256:L256">D255*100/$C$255</f>
        <v>10.676901605024424</v>
      </c>
      <c r="E256" s="1">
        <f t="shared" si="50"/>
        <v>8.304256803907885</v>
      </c>
      <c r="F256" s="1">
        <f t="shared" si="50"/>
        <v>8.443824145150035</v>
      </c>
      <c r="G256" s="1">
        <f t="shared" si="50"/>
        <v>12.909979064898813</v>
      </c>
      <c r="H256" s="1">
        <f t="shared" si="50"/>
        <v>18.004187020237264</v>
      </c>
      <c r="I256" s="1">
        <f t="shared" si="50"/>
        <v>15.7013258897418</v>
      </c>
      <c r="J256" s="1">
        <f t="shared" si="50"/>
        <v>8.304256803907885</v>
      </c>
      <c r="K256" s="1">
        <f t="shared" si="50"/>
        <v>17.096999302163294</v>
      </c>
      <c r="L256" s="1">
        <f t="shared" si="50"/>
        <v>99.4417306350314</v>
      </c>
      <c r="M256" s="15"/>
      <c r="N256" s="15"/>
      <c r="O256" s="1">
        <f>O255*100/$C$255</f>
        <v>0</v>
      </c>
      <c r="P256" s="1">
        <f>P255*100/$C$255</f>
        <v>0.5582693649685974</v>
      </c>
    </row>
    <row r="257" spans="2:9" ht="21.75">
      <c r="B257" s="28" t="s">
        <v>158</v>
      </c>
      <c r="C257"/>
      <c r="D257"/>
      <c r="E257"/>
      <c r="F257"/>
      <c r="G257"/>
      <c r="H257" s="89">
        <f>(E255+F255+G255+H255+I255+J255+K255)*100/L255</f>
        <v>89.26315789473684</v>
      </c>
      <c r="I257" s="89"/>
    </row>
    <row r="258" spans="2:9" ht="21.75">
      <c r="B258" s="29" t="s">
        <v>159</v>
      </c>
      <c r="C258"/>
      <c r="D258"/>
      <c r="E258"/>
      <c r="F258"/>
      <c r="G258"/>
      <c r="H258" s="89">
        <f>(I255+J255+K255)*100/L255</f>
        <v>41.333333333333336</v>
      </c>
      <c r="I258" s="89"/>
    </row>
  </sheetData>
  <mergeCells count="96">
    <mergeCell ref="O208:P208"/>
    <mergeCell ref="D3:K3"/>
    <mergeCell ref="A136:P136"/>
    <mergeCell ref="A206:P206"/>
    <mergeCell ref="A207:P207"/>
    <mergeCell ref="A33:P33"/>
    <mergeCell ref="A34:A35"/>
    <mergeCell ref="B34:B35"/>
    <mergeCell ref="C34:C35"/>
    <mergeCell ref="D34:K34"/>
    <mergeCell ref="A1:P1"/>
    <mergeCell ref="A2:P2"/>
    <mergeCell ref="A208:A209"/>
    <mergeCell ref="B208:B209"/>
    <mergeCell ref="C208:C209"/>
    <mergeCell ref="D208:K208"/>
    <mergeCell ref="M208:M209"/>
    <mergeCell ref="N208:N209"/>
    <mergeCell ref="L208:L209"/>
    <mergeCell ref="A32:P32"/>
    <mergeCell ref="L34:L35"/>
    <mergeCell ref="M34:M35"/>
    <mergeCell ref="N34:N35"/>
    <mergeCell ref="O34:P34"/>
    <mergeCell ref="A137:P137"/>
    <mergeCell ref="M3:M4"/>
    <mergeCell ref="N3:N4"/>
    <mergeCell ref="O3:P3"/>
    <mergeCell ref="A3:A4"/>
    <mergeCell ref="B3:B4"/>
    <mergeCell ref="C3:C4"/>
    <mergeCell ref="L3:L4"/>
    <mergeCell ref="L67:L68"/>
    <mergeCell ref="M67:M68"/>
    <mergeCell ref="A138:A139"/>
    <mergeCell ref="B138:B139"/>
    <mergeCell ref="C138:C139"/>
    <mergeCell ref="D138:K138"/>
    <mergeCell ref="L138:L139"/>
    <mergeCell ref="M138:M139"/>
    <mergeCell ref="N138:N139"/>
    <mergeCell ref="O138:P138"/>
    <mergeCell ref="N67:N68"/>
    <mergeCell ref="O67:P67"/>
    <mergeCell ref="A173:P173"/>
    <mergeCell ref="A174:P174"/>
    <mergeCell ref="L104:L105"/>
    <mergeCell ref="M104:M105"/>
    <mergeCell ref="N104:N105"/>
    <mergeCell ref="O104:P104"/>
    <mergeCell ref="A67:A68"/>
    <mergeCell ref="B67:B68"/>
    <mergeCell ref="N175:N176"/>
    <mergeCell ref="O175:P175"/>
    <mergeCell ref="A175:A176"/>
    <mergeCell ref="B175:B176"/>
    <mergeCell ref="C175:C176"/>
    <mergeCell ref="D175:K175"/>
    <mergeCell ref="L245:L246"/>
    <mergeCell ref="M245:M246"/>
    <mergeCell ref="N245:N246"/>
    <mergeCell ref="O245:P245"/>
    <mergeCell ref="A245:A246"/>
    <mergeCell ref="B245:B246"/>
    <mergeCell ref="C245:C246"/>
    <mergeCell ref="D245:K245"/>
    <mergeCell ref="A243:P243"/>
    <mergeCell ref="A244:P244"/>
    <mergeCell ref="A102:P102"/>
    <mergeCell ref="A103:P103"/>
    <mergeCell ref="A104:A105"/>
    <mergeCell ref="B104:B105"/>
    <mergeCell ref="C104:C105"/>
    <mergeCell ref="D104:K104"/>
    <mergeCell ref="L175:L176"/>
    <mergeCell ref="M175:M176"/>
    <mergeCell ref="H14:I14"/>
    <mergeCell ref="H15:I15"/>
    <mergeCell ref="H155:I155"/>
    <mergeCell ref="H156:I156"/>
    <mergeCell ref="H83:I83"/>
    <mergeCell ref="H84:I84"/>
    <mergeCell ref="A65:P65"/>
    <mergeCell ref="A66:P66"/>
    <mergeCell ref="H48:I48"/>
    <mergeCell ref="H49:I49"/>
    <mergeCell ref="C67:C68"/>
    <mergeCell ref="D67:K67"/>
    <mergeCell ref="H257:I257"/>
    <mergeCell ref="H258:I258"/>
    <mergeCell ref="H188:I188"/>
    <mergeCell ref="H189:I189"/>
    <mergeCell ref="H118:I118"/>
    <mergeCell ref="H119:I119"/>
    <mergeCell ref="H231:I231"/>
    <mergeCell ref="H232:I232"/>
  </mergeCells>
  <printOptions horizontalCentered="1"/>
  <pageMargins left="0.5511811023622047" right="0.35433070866141736" top="0.5905511811023623" bottom="0.3937007874015748" header="0.11811023622047245" footer="0.11811023622047245"/>
  <pageSetup horizontalDpi="600" verticalDpi="600" orientation="portrait" paperSize="9" scale="99" r:id="rId2"/>
  <rowBreaks count="7" manualBreakCount="7">
    <brk id="31" max="15" man="1"/>
    <brk id="64" max="255" man="1"/>
    <brk id="101" max="255" man="1"/>
    <brk id="135" max="255" man="1"/>
    <brk id="172" max="15" man="1"/>
    <brk id="205" max="255" man="1"/>
    <brk id="242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8"/>
  <sheetViews>
    <sheetView tabSelected="1" view="pageBreakPreview" zoomScaleSheetLayoutView="100" workbookViewId="0" topLeftCell="A334">
      <selection activeCell="Q71" sqref="Q71:R72"/>
    </sheetView>
  </sheetViews>
  <sheetFormatPr defaultColWidth="9.140625" defaultRowHeight="21.75"/>
  <cols>
    <col min="2" max="2" width="8.140625" style="0" customWidth="1"/>
    <col min="3" max="3" width="22.421875" style="0" customWidth="1"/>
    <col min="4" max="4" width="4.140625" style="74" bestFit="1" customWidth="1"/>
    <col min="5" max="5" width="10.00390625" style="36" customWidth="1"/>
    <col min="6" max="13" width="5.421875" style="6" customWidth="1"/>
    <col min="14" max="14" width="9.140625" style="6" customWidth="1"/>
    <col min="15" max="16" width="7.421875" style="6" customWidth="1"/>
    <col min="17" max="18" width="6.7109375" style="6" customWidth="1"/>
  </cols>
  <sheetData>
    <row r="1" spans="2:18" ht="23.25">
      <c r="B1" s="34"/>
      <c r="C1" s="35" t="s">
        <v>430</v>
      </c>
      <c r="R1" s="37"/>
    </row>
    <row r="2" spans="1:18" ht="21.75">
      <c r="A2" s="90" t="s">
        <v>176</v>
      </c>
      <c r="B2" s="90" t="s">
        <v>0</v>
      </c>
      <c r="C2" s="90" t="s">
        <v>1</v>
      </c>
      <c r="D2" s="90" t="s">
        <v>177</v>
      </c>
      <c r="E2" s="91" t="s">
        <v>178</v>
      </c>
      <c r="F2" s="78" t="s">
        <v>179</v>
      </c>
      <c r="G2" s="79"/>
      <c r="H2" s="79"/>
      <c r="I2" s="79"/>
      <c r="J2" s="79"/>
      <c r="K2" s="79"/>
      <c r="L2" s="79"/>
      <c r="M2" s="80"/>
      <c r="N2" s="90" t="s">
        <v>180</v>
      </c>
      <c r="O2" s="90" t="s">
        <v>6</v>
      </c>
      <c r="P2" s="90" t="s">
        <v>7</v>
      </c>
      <c r="Q2" s="88" t="s">
        <v>181</v>
      </c>
      <c r="R2" s="88"/>
    </row>
    <row r="3" spans="1:18" ht="21.75">
      <c r="A3" s="90"/>
      <c r="B3" s="90"/>
      <c r="C3" s="90"/>
      <c r="D3" s="90"/>
      <c r="E3" s="91"/>
      <c r="F3" s="2">
        <v>0</v>
      </c>
      <c r="G3" s="2">
        <v>1</v>
      </c>
      <c r="H3" s="2">
        <v>1.5</v>
      </c>
      <c r="I3" s="2">
        <v>2</v>
      </c>
      <c r="J3" s="2">
        <v>2.5</v>
      </c>
      <c r="K3" s="2">
        <v>3</v>
      </c>
      <c r="L3" s="2">
        <v>3.5</v>
      </c>
      <c r="M3" s="2">
        <v>4</v>
      </c>
      <c r="N3" s="90"/>
      <c r="O3" s="90"/>
      <c r="P3" s="90"/>
      <c r="Q3" s="2" t="s">
        <v>9</v>
      </c>
      <c r="R3" s="5" t="s">
        <v>10</v>
      </c>
    </row>
    <row r="4" spans="1:18" ht="21.75">
      <c r="A4" s="92" t="s">
        <v>182</v>
      </c>
      <c r="B4" s="3" t="s">
        <v>183</v>
      </c>
      <c r="C4" s="8" t="s">
        <v>18</v>
      </c>
      <c r="D4" s="1">
        <v>3</v>
      </c>
      <c r="E4" s="13">
        <f>SUM(Q4:R4,F4:M4)</f>
        <v>462</v>
      </c>
      <c r="F4" s="3">
        <v>17</v>
      </c>
      <c r="G4" s="3">
        <v>74</v>
      </c>
      <c r="H4" s="3">
        <v>51</v>
      </c>
      <c r="I4" s="3">
        <v>75</v>
      </c>
      <c r="J4" s="3">
        <v>51</v>
      </c>
      <c r="K4" s="3">
        <v>116</v>
      </c>
      <c r="L4" s="3">
        <v>45</v>
      </c>
      <c r="M4" s="3">
        <v>33</v>
      </c>
      <c r="N4" s="2">
        <f>SUM(F4:M4)</f>
        <v>462</v>
      </c>
      <c r="O4" s="5">
        <f>(1*G4+1.5*H4+2*I4+2.5*J4+3*K4+3.5*L4+4*M4)/N4</f>
        <v>2.3062770562770565</v>
      </c>
      <c r="P4" s="5">
        <f>SQRT((F4*0^2+G4*1^2+H4*1.5^2+I4*2^2+J4*2.5^2+K4*3^2+L4*3.5^2+M4*4^2)/N4-O4^2)</f>
        <v>1.0122750902322717</v>
      </c>
      <c r="Q4" s="2">
        <v>0</v>
      </c>
      <c r="R4" s="2">
        <v>0</v>
      </c>
    </row>
    <row r="5" spans="1:18" ht="21.75">
      <c r="A5" s="93"/>
      <c r="B5" s="3" t="s">
        <v>184</v>
      </c>
      <c r="C5" s="8" t="s">
        <v>20</v>
      </c>
      <c r="D5" s="1">
        <v>3</v>
      </c>
      <c r="E5" s="13">
        <f aca="true" t="shared" si="0" ref="E5:E30">SUM(Q5:R5,F5:M5)</f>
        <v>457</v>
      </c>
      <c r="F5" s="3">
        <v>27</v>
      </c>
      <c r="G5" s="3">
        <v>24</v>
      </c>
      <c r="H5" s="3">
        <v>31</v>
      </c>
      <c r="I5" s="3">
        <v>49</v>
      </c>
      <c r="J5" s="3">
        <v>74</v>
      </c>
      <c r="K5" s="3">
        <v>72</v>
      </c>
      <c r="L5" s="3">
        <v>62</v>
      </c>
      <c r="M5" s="3">
        <v>113</v>
      </c>
      <c r="N5" s="2">
        <f aca="true" t="shared" si="1" ref="N5:N29">SUM(F5:M5)</f>
        <v>452</v>
      </c>
      <c r="O5" s="5">
        <f aca="true" t="shared" si="2" ref="O5:O31">(1*G5+1.5*H5+2*I5+2.5*J5+3*K5+3.5*L5+4*M5)/N5</f>
        <v>2.7400442477876106</v>
      </c>
      <c r="P5" s="5">
        <f aca="true" t="shared" si="3" ref="P5:P31">SQRT((F5*0^2+G5*1^2+H5*1.5^2+I5*2^2+J5*2.5^2+K5*3^2+L5*3.5^2+M5*4^2)/N5-O5^2)</f>
        <v>1.1271049129374766</v>
      </c>
      <c r="Q5" s="2">
        <v>5</v>
      </c>
      <c r="R5" s="2">
        <v>0</v>
      </c>
    </row>
    <row r="6" spans="1:18" ht="21.75">
      <c r="A6" s="93"/>
      <c r="B6" s="3" t="s">
        <v>185</v>
      </c>
      <c r="C6" s="8" t="s">
        <v>23</v>
      </c>
      <c r="D6" s="1">
        <v>3</v>
      </c>
      <c r="E6" s="13">
        <f t="shared" si="0"/>
        <v>462</v>
      </c>
      <c r="F6" s="3">
        <v>22</v>
      </c>
      <c r="G6" s="3">
        <v>14</v>
      </c>
      <c r="H6" s="3">
        <v>19</v>
      </c>
      <c r="I6" s="3">
        <v>31</v>
      </c>
      <c r="J6" s="3">
        <v>67</v>
      </c>
      <c r="K6" s="3">
        <v>89</v>
      </c>
      <c r="L6" s="3">
        <v>106</v>
      </c>
      <c r="M6" s="3">
        <v>114</v>
      </c>
      <c r="N6" s="2">
        <f t="shared" si="1"/>
        <v>462</v>
      </c>
      <c r="O6" s="5">
        <f t="shared" si="2"/>
        <v>2.9567099567099566</v>
      </c>
      <c r="P6" s="5">
        <f t="shared" si="3"/>
        <v>1.023674519530254</v>
      </c>
      <c r="Q6" s="2">
        <v>0</v>
      </c>
      <c r="R6" s="2">
        <v>0</v>
      </c>
    </row>
    <row r="7" spans="1:18" ht="21.75">
      <c r="A7" s="93"/>
      <c r="B7" s="3" t="s">
        <v>186</v>
      </c>
      <c r="C7" s="8" t="s">
        <v>25</v>
      </c>
      <c r="D7" s="1">
        <v>3</v>
      </c>
      <c r="E7" s="13">
        <f t="shared" si="0"/>
        <v>462</v>
      </c>
      <c r="F7" s="3">
        <v>12</v>
      </c>
      <c r="G7" s="3">
        <v>28</v>
      </c>
      <c r="H7" s="3">
        <v>38</v>
      </c>
      <c r="I7" s="3">
        <v>46</v>
      </c>
      <c r="J7" s="3">
        <v>60</v>
      </c>
      <c r="K7" s="3">
        <v>95</v>
      </c>
      <c r="L7" s="3">
        <v>90</v>
      </c>
      <c r="M7" s="3">
        <v>93</v>
      </c>
      <c r="N7" s="2">
        <f t="shared" si="1"/>
        <v>462</v>
      </c>
      <c r="O7" s="5">
        <f t="shared" si="2"/>
        <v>2.811688311688312</v>
      </c>
      <c r="P7" s="5">
        <f t="shared" si="3"/>
        <v>1.0039067443419452</v>
      </c>
      <c r="Q7" s="2">
        <v>0</v>
      </c>
      <c r="R7" s="2">
        <v>0</v>
      </c>
    </row>
    <row r="8" spans="1:18" ht="21.75">
      <c r="A8" s="93"/>
      <c r="B8" s="3" t="s">
        <v>187</v>
      </c>
      <c r="C8" s="8" t="s">
        <v>26</v>
      </c>
      <c r="D8" s="1">
        <v>1</v>
      </c>
      <c r="E8" s="13">
        <f t="shared" si="0"/>
        <v>462</v>
      </c>
      <c r="F8" s="3">
        <v>3</v>
      </c>
      <c r="G8" s="3">
        <v>0</v>
      </c>
      <c r="H8" s="3">
        <v>1</v>
      </c>
      <c r="I8" s="3">
        <v>32</v>
      </c>
      <c r="J8" s="3">
        <v>2</v>
      </c>
      <c r="K8" s="3">
        <v>161</v>
      </c>
      <c r="L8" s="3">
        <v>88</v>
      </c>
      <c r="M8" s="3">
        <v>175</v>
      </c>
      <c r="N8" s="2">
        <f t="shared" si="1"/>
        <v>462</v>
      </c>
      <c r="O8" s="5">
        <f t="shared" si="2"/>
        <v>3.3798701298701297</v>
      </c>
      <c r="P8" s="5">
        <f t="shared" si="3"/>
        <v>0.6447973476196897</v>
      </c>
      <c r="Q8" s="2">
        <v>0</v>
      </c>
      <c r="R8" s="2">
        <v>0</v>
      </c>
    </row>
    <row r="9" spans="1:18" ht="21.75">
      <c r="A9" s="93"/>
      <c r="B9" s="3" t="s">
        <v>188</v>
      </c>
      <c r="C9" s="8" t="s">
        <v>27</v>
      </c>
      <c r="D9" s="1">
        <v>1</v>
      </c>
      <c r="E9" s="13">
        <f t="shared" si="0"/>
        <v>462</v>
      </c>
      <c r="F9" s="3">
        <v>10</v>
      </c>
      <c r="G9" s="3">
        <v>5</v>
      </c>
      <c r="H9" s="3">
        <v>10</v>
      </c>
      <c r="I9" s="3">
        <v>6</v>
      </c>
      <c r="J9" s="3">
        <v>23</v>
      </c>
      <c r="K9" s="3">
        <v>40</v>
      </c>
      <c r="L9" s="3">
        <v>67</v>
      </c>
      <c r="M9" s="3">
        <v>301</v>
      </c>
      <c r="N9" s="2">
        <f t="shared" si="1"/>
        <v>462</v>
      </c>
      <c r="O9" s="5">
        <f t="shared" si="2"/>
        <v>3.567099567099567</v>
      </c>
      <c r="P9" s="5">
        <f t="shared" si="3"/>
        <v>0.8236492463394134</v>
      </c>
      <c r="Q9" s="2">
        <v>0</v>
      </c>
      <c r="R9" s="2">
        <v>0</v>
      </c>
    </row>
    <row r="10" spans="1:18" ht="21.75">
      <c r="A10" s="93"/>
      <c r="B10" s="3" t="s">
        <v>189</v>
      </c>
      <c r="C10" s="8" t="s">
        <v>28</v>
      </c>
      <c r="D10" s="1">
        <v>1</v>
      </c>
      <c r="E10" s="13">
        <f t="shared" si="0"/>
        <v>462</v>
      </c>
      <c r="F10" s="3">
        <v>13</v>
      </c>
      <c r="G10" s="3">
        <v>0</v>
      </c>
      <c r="H10" s="3">
        <v>0</v>
      </c>
      <c r="I10" s="3">
        <v>12</v>
      </c>
      <c r="J10" s="3">
        <v>13</v>
      </c>
      <c r="K10" s="3">
        <v>131</v>
      </c>
      <c r="L10" s="3">
        <v>129</v>
      </c>
      <c r="M10" s="3">
        <v>164</v>
      </c>
      <c r="N10" s="2">
        <f t="shared" si="1"/>
        <v>462</v>
      </c>
      <c r="O10" s="5">
        <f t="shared" si="2"/>
        <v>3.3701298701298703</v>
      </c>
      <c r="P10" s="5">
        <f t="shared" si="3"/>
        <v>0.7576561491049921</v>
      </c>
      <c r="Q10" s="2">
        <v>0</v>
      </c>
      <c r="R10" s="2">
        <v>0</v>
      </c>
    </row>
    <row r="11" spans="1:18" ht="21.75">
      <c r="A11" s="93"/>
      <c r="B11" s="3" t="s">
        <v>190</v>
      </c>
      <c r="C11" s="8" t="s">
        <v>29</v>
      </c>
      <c r="D11" s="1">
        <v>1</v>
      </c>
      <c r="E11" s="13">
        <f t="shared" si="0"/>
        <v>462</v>
      </c>
      <c r="F11" s="3">
        <v>22</v>
      </c>
      <c r="G11" s="3">
        <v>18</v>
      </c>
      <c r="H11" s="3">
        <v>5</v>
      </c>
      <c r="I11" s="3">
        <v>41</v>
      </c>
      <c r="J11" s="3">
        <v>22</v>
      </c>
      <c r="K11" s="3">
        <v>26</v>
      </c>
      <c r="L11" s="3">
        <v>42</v>
      </c>
      <c r="M11" s="3">
        <v>286</v>
      </c>
      <c r="N11" s="2">
        <f t="shared" si="1"/>
        <v>462</v>
      </c>
      <c r="O11" s="5">
        <f t="shared" si="2"/>
        <v>3.314935064935065</v>
      </c>
      <c r="P11" s="5">
        <f t="shared" si="3"/>
        <v>1.118930909871035</v>
      </c>
      <c r="Q11" s="2">
        <v>0</v>
      </c>
      <c r="R11" s="2">
        <v>0</v>
      </c>
    </row>
    <row r="12" spans="1:18" ht="21.75">
      <c r="A12" s="93"/>
      <c r="B12" s="3" t="s">
        <v>191</v>
      </c>
      <c r="C12" s="3" t="s">
        <v>192</v>
      </c>
      <c r="D12" s="1">
        <v>2</v>
      </c>
      <c r="E12" s="13">
        <f t="shared" si="0"/>
        <v>462</v>
      </c>
      <c r="F12" s="3">
        <v>12</v>
      </c>
      <c r="G12" s="3">
        <v>5</v>
      </c>
      <c r="H12" s="3">
        <v>8</v>
      </c>
      <c r="I12" s="3">
        <v>11</v>
      </c>
      <c r="J12" s="3">
        <v>26</v>
      </c>
      <c r="K12" s="3">
        <v>49</v>
      </c>
      <c r="L12" s="3">
        <v>88</v>
      </c>
      <c r="M12" s="3">
        <v>263</v>
      </c>
      <c r="N12" s="2">
        <f t="shared" si="1"/>
        <v>462</v>
      </c>
      <c r="O12" s="5">
        <f t="shared" si="2"/>
        <v>3.487012987012987</v>
      </c>
      <c r="P12" s="5">
        <f t="shared" si="3"/>
        <v>0.8565031063924462</v>
      </c>
      <c r="Q12" s="2">
        <v>0</v>
      </c>
      <c r="R12" s="2">
        <v>0</v>
      </c>
    </row>
    <row r="13" spans="1:18" ht="21.75">
      <c r="A13" s="93"/>
      <c r="B13" s="3" t="s">
        <v>193</v>
      </c>
      <c r="C13" s="3" t="s">
        <v>34</v>
      </c>
      <c r="D13" s="1">
        <v>3</v>
      </c>
      <c r="E13" s="13">
        <f t="shared" si="0"/>
        <v>459</v>
      </c>
      <c r="F13" s="3">
        <v>57</v>
      </c>
      <c r="G13" s="3">
        <v>32</v>
      </c>
      <c r="H13" s="3">
        <v>31</v>
      </c>
      <c r="I13" s="3">
        <v>53</v>
      </c>
      <c r="J13" s="3">
        <v>79</v>
      </c>
      <c r="K13" s="3">
        <v>78</v>
      </c>
      <c r="L13" s="3">
        <v>57</v>
      </c>
      <c r="M13" s="3">
        <v>72</v>
      </c>
      <c r="N13" s="2">
        <f t="shared" si="1"/>
        <v>459</v>
      </c>
      <c r="O13" s="5">
        <f t="shared" si="2"/>
        <v>2.4041394335511983</v>
      </c>
      <c r="P13" s="5">
        <f t="shared" si="3"/>
        <v>1.2408990126691424</v>
      </c>
      <c r="Q13" s="2">
        <v>0</v>
      </c>
      <c r="R13" s="2">
        <v>0</v>
      </c>
    </row>
    <row r="14" spans="1:18" ht="21.75">
      <c r="A14" s="93"/>
      <c r="B14" s="95" t="s">
        <v>11</v>
      </c>
      <c r="C14" s="95"/>
      <c r="D14" s="95"/>
      <c r="E14" s="38">
        <f>SUM(E4:E13)</f>
        <v>4612</v>
      </c>
      <c r="F14" s="38">
        <f aca="true" t="shared" si="4" ref="F14:N14">SUM(F4:F13)</f>
        <v>195</v>
      </c>
      <c r="G14" s="38">
        <f t="shared" si="4"/>
        <v>200</v>
      </c>
      <c r="H14" s="38">
        <f t="shared" si="4"/>
        <v>194</v>
      </c>
      <c r="I14" s="38">
        <f t="shared" si="4"/>
        <v>356</v>
      </c>
      <c r="J14" s="38">
        <f t="shared" si="4"/>
        <v>417</v>
      </c>
      <c r="K14" s="38">
        <f t="shared" si="4"/>
        <v>857</v>
      </c>
      <c r="L14" s="38">
        <f t="shared" si="4"/>
        <v>774</v>
      </c>
      <c r="M14" s="38">
        <f t="shared" si="4"/>
        <v>1614</v>
      </c>
      <c r="N14" s="38">
        <f t="shared" si="4"/>
        <v>4607</v>
      </c>
      <c r="O14" s="96">
        <f>(1*G14+1.5*H14+2*I14+2.5*J14+3*K14+3.5*L14+4*M14)/N14</f>
        <v>3.034838289559366</v>
      </c>
      <c r="P14" s="96">
        <f>SQRT((F14*0^2+G14*1^2+H14*1.5^2+I14*2^2+J14*2.5^2+K14*3^2+L14*3.5^2+M14*4^2)/N14-O14^2)</f>
        <v>1.067878423327287</v>
      </c>
      <c r="Q14" s="38">
        <f>SUM(Q4:Q13)</f>
        <v>5</v>
      </c>
      <c r="R14" s="38">
        <f>SUM(R4:R13)</f>
        <v>0</v>
      </c>
    </row>
    <row r="15" spans="1:18" ht="21.75">
      <c r="A15" s="94"/>
      <c r="B15" s="95" t="s">
        <v>12</v>
      </c>
      <c r="C15" s="95"/>
      <c r="D15" s="95"/>
      <c r="E15" s="39">
        <f aca="true" t="shared" si="5" ref="E15:N15">E14*100/$E$14</f>
        <v>100</v>
      </c>
      <c r="F15" s="39">
        <f t="shared" si="5"/>
        <v>4.228100607111882</v>
      </c>
      <c r="G15" s="39">
        <f t="shared" si="5"/>
        <v>4.336513443191674</v>
      </c>
      <c r="H15" s="39">
        <f t="shared" si="5"/>
        <v>4.206418039895924</v>
      </c>
      <c r="I15" s="39">
        <f t="shared" si="5"/>
        <v>7.718993928881179</v>
      </c>
      <c r="J15" s="39">
        <f t="shared" si="5"/>
        <v>9.04163052905464</v>
      </c>
      <c r="K15" s="39">
        <f t="shared" si="5"/>
        <v>18.581960104076323</v>
      </c>
      <c r="L15" s="39">
        <f t="shared" si="5"/>
        <v>16.782307025151777</v>
      </c>
      <c r="M15" s="39">
        <f t="shared" si="5"/>
        <v>34.99566348655681</v>
      </c>
      <c r="N15" s="39">
        <f t="shared" si="5"/>
        <v>99.8915871639202</v>
      </c>
      <c r="O15" s="97"/>
      <c r="P15" s="97"/>
      <c r="Q15" s="39">
        <f>Q14*100/$E$14</f>
        <v>0.10841283607979185</v>
      </c>
      <c r="R15" s="39">
        <f>R14*100/$E$14</f>
        <v>0</v>
      </c>
    </row>
    <row r="16" spans="1:18" ht="21.75">
      <c r="A16" s="90" t="s">
        <v>176</v>
      </c>
      <c r="B16" s="90" t="s">
        <v>0</v>
      </c>
      <c r="C16" s="90" t="s">
        <v>1</v>
      </c>
      <c r="D16" s="90" t="s">
        <v>177</v>
      </c>
      <c r="E16" s="91" t="s">
        <v>178</v>
      </c>
      <c r="F16" s="78" t="s">
        <v>179</v>
      </c>
      <c r="G16" s="79"/>
      <c r="H16" s="79"/>
      <c r="I16" s="79"/>
      <c r="J16" s="79"/>
      <c r="K16" s="79"/>
      <c r="L16" s="79"/>
      <c r="M16" s="80"/>
      <c r="N16" s="90" t="s">
        <v>180</v>
      </c>
      <c r="O16" s="90" t="s">
        <v>6</v>
      </c>
      <c r="P16" s="90" t="s">
        <v>7</v>
      </c>
      <c r="Q16" s="88" t="s">
        <v>181</v>
      </c>
      <c r="R16" s="88"/>
    </row>
    <row r="17" spans="1:18" ht="21.75">
      <c r="A17" s="90"/>
      <c r="B17" s="90"/>
      <c r="C17" s="90"/>
      <c r="D17" s="90"/>
      <c r="E17" s="91"/>
      <c r="F17" s="2">
        <v>0</v>
      </c>
      <c r="G17" s="2">
        <v>1</v>
      </c>
      <c r="H17" s="2">
        <v>1.5</v>
      </c>
      <c r="I17" s="2">
        <v>2</v>
      </c>
      <c r="J17" s="2">
        <v>2.5</v>
      </c>
      <c r="K17" s="2">
        <v>3</v>
      </c>
      <c r="L17" s="2">
        <v>3.5</v>
      </c>
      <c r="M17" s="2">
        <v>4</v>
      </c>
      <c r="N17" s="90"/>
      <c r="O17" s="90"/>
      <c r="P17" s="90"/>
      <c r="Q17" s="2" t="s">
        <v>9</v>
      </c>
      <c r="R17" s="5" t="s">
        <v>10</v>
      </c>
    </row>
    <row r="18" spans="1:18" ht="21.75">
      <c r="A18" s="92" t="s">
        <v>194</v>
      </c>
      <c r="B18" s="3" t="s">
        <v>195</v>
      </c>
      <c r="C18" s="8" t="s">
        <v>196</v>
      </c>
      <c r="D18" s="1">
        <v>1</v>
      </c>
      <c r="E18" s="13">
        <f t="shared" si="0"/>
        <v>93</v>
      </c>
      <c r="F18" s="3">
        <v>2</v>
      </c>
      <c r="G18" s="3">
        <v>0</v>
      </c>
      <c r="H18" s="3">
        <v>2</v>
      </c>
      <c r="I18" s="3">
        <v>25</v>
      </c>
      <c r="J18" s="3">
        <v>21</v>
      </c>
      <c r="K18" s="3">
        <v>19</v>
      </c>
      <c r="L18" s="3">
        <v>13</v>
      </c>
      <c r="M18" s="3">
        <v>11</v>
      </c>
      <c r="N18" s="2">
        <f t="shared" si="1"/>
        <v>93</v>
      </c>
      <c r="O18" s="5">
        <f t="shared" si="2"/>
        <v>2.7096774193548385</v>
      </c>
      <c r="P18" s="5">
        <f t="shared" si="3"/>
        <v>0.7975856735764609</v>
      </c>
      <c r="Q18" s="2">
        <v>0</v>
      </c>
      <c r="R18" s="2">
        <v>0</v>
      </c>
    </row>
    <row r="19" spans="1:18" ht="21.75">
      <c r="A19" s="93"/>
      <c r="B19" s="3" t="s">
        <v>197</v>
      </c>
      <c r="C19" s="3" t="s">
        <v>21</v>
      </c>
      <c r="D19" s="1">
        <v>2</v>
      </c>
      <c r="E19" s="13">
        <f t="shared" si="0"/>
        <v>233</v>
      </c>
      <c r="F19" s="3">
        <v>2</v>
      </c>
      <c r="G19" s="3">
        <v>14</v>
      </c>
      <c r="H19" s="3">
        <v>31</v>
      </c>
      <c r="I19" s="3">
        <v>32</v>
      </c>
      <c r="J19" s="3">
        <v>33</v>
      </c>
      <c r="K19" s="3">
        <v>34</v>
      </c>
      <c r="L19" s="3">
        <v>38</v>
      </c>
      <c r="M19" s="3">
        <v>49</v>
      </c>
      <c r="N19" s="2">
        <f t="shared" si="1"/>
        <v>233</v>
      </c>
      <c r="O19" s="5">
        <f t="shared" si="2"/>
        <v>2.7381974248927037</v>
      </c>
      <c r="P19" s="5">
        <f t="shared" si="3"/>
        <v>0.9860182269390517</v>
      </c>
      <c r="Q19" s="2">
        <v>0</v>
      </c>
      <c r="R19" s="2">
        <v>0</v>
      </c>
    </row>
    <row r="20" spans="1:18" ht="21.75">
      <c r="A20" s="93"/>
      <c r="B20" s="3" t="s">
        <v>470</v>
      </c>
      <c r="C20" s="3" t="s">
        <v>497</v>
      </c>
      <c r="D20" s="1">
        <v>1</v>
      </c>
      <c r="E20" s="13">
        <f t="shared" si="0"/>
        <v>93</v>
      </c>
      <c r="F20" s="3">
        <v>2</v>
      </c>
      <c r="G20" s="3">
        <v>5</v>
      </c>
      <c r="H20" s="3">
        <v>13</v>
      </c>
      <c r="I20" s="3">
        <v>21</v>
      </c>
      <c r="J20" s="3">
        <v>17</v>
      </c>
      <c r="K20" s="3">
        <v>20</v>
      </c>
      <c r="L20" s="3">
        <v>11</v>
      </c>
      <c r="M20" s="3">
        <v>4</v>
      </c>
      <c r="N20" s="2">
        <f>SUM(F20:M20)</f>
        <v>93</v>
      </c>
      <c r="O20" s="5">
        <f>(1*G20+1.5*H20+2*I20+2.5*J20+3*K20+3.5*L20+4*M20)/N20</f>
        <v>2.403225806451613</v>
      </c>
      <c r="P20" s="5">
        <f>SQRT((F20*0^2+G20*1^2+H20*1.5^2+I20*2^2+J20*2.5^2+K20*3^2+L20*3.5^2+M20*4^2)/N20-O20^2)</f>
        <v>0.8432466205031244</v>
      </c>
      <c r="Q20" s="2">
        <v>0</v>
      </c>
      <c r="R20" s="2">
        <v>0</v>
      </c>
    </row>
    <row r="21" spans="1:18" ht="21.75">
      <c r="A21" s="93"/>
      <c r="B21" s="3" t="s">
        <v>198</v>
      </c>
      <c r="C21" s="3" t="s">
        <v>496</v>
      </c>
      <c r="D21" s="1">
        <v>2</v>
      </c>
      <c r="E21" s="13">
        <f t="shared" si="0"/>
        <v>7</v>
      </c>
      <c r="F21" s="3">
        <v>0</v>
      </c>
      <c r="G21" s="3">
        <v>2</v>
      </c>
      <c r="H21" s="3">
        <v>0</v>
      </c>
      <c r="I21" s="3">
        <v>2</v>
      </c>
      <c r="J21" s="3">
        <v>0</v>
      </c>
      <c r="K21" s="3">
        <v>3</v>
      </c>
      <c r="L21" s="3">
        <v>0</v>
      </c>
      <c r="M21" s="3">
        <v>0</v>
      </c>
      <c r="N21" s="2">
        <f t="shared" si="1"/>
        <v>7</v>
      </c>
      <c r="O21" s="5">
        <f t="shared" si="2"/>
        <v>2.142857142857143</v>
      </c>
      <c r="P21" s="5">
        <f t="shared" si="3"/>
        <v>0.8329931278350431</v>
      </c>
      <c r="Q21" s="2">
        <v>0</v>
      </c>
      <c r="R21" s="2">
        <v>0</v>
      </c>
    </row>
    <row r="22" spans="1:18" ht="21.75">
      <c r="A22" s="93"/>
      <c r="B22" s="3" t="s">
        <v>471</v>
      </c>
      <c r="C22" s="3" t="s">
        <v>495</v>
      </c>
      <c r="D22" s="1">
        <v>2</v>
      </c>
      <c r="E22" s="13">
        <f t="shared" si="0"/>
        <v>17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9</v>
      </c>
      <c r="N22" s="2">
        <f t="shared" si="1"/>
        <v>9</v>
      </c>
      <c r="O22" s="5">
        <f t="shared" si="2"/>
        <v>4</v>
      </c>
      <c r="P22" s="5">
        <f t="shared" si="3"/>
        <v>0</v>
      </c>
      <c r="Q22" s="2">
        <v>0</v>
      </c>
      <c r="R22" s="2">
        <v>8</v>
      </c>
    </row>
    <row r="23" spans="1:18" ht="21.75">
      <c r="A23" s="93"/>
      <c r="B23" s="3" t="s">
        <v>472</v>
      </c>
      <c r="C23" s="3" t="s">
        <v>494</v>
      </c>
      <c r="D23" s="1">
        <v>2</v>
      </c>
      <c r="E23" s="13">
        <f t="shared" si="0"/>
        <v>17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3</v>
      </c>
      <c r="L23" s="3">
        <v>2</v>
      </c>
      <c r="M23" s="3">
        <v>12</v>
      </c>
      <c r="N23" s="2">
        <f t="shared" si="1"/>
        <v>17</v>
      </c>
      <c r="O23" s="5">
        <f t="shared" si="2"/>
        <v>3.764705882352941</v>
      </c>
      <c r="P23" s="5">
        <f t="shared" si="3"/>
        <v>0.38796782230214494</v>
      </c>
      <c r="Q23" s="2">
        <v>0</v>
      </c>
      <c r="R23" s="2">
        <v>0</v>
      </c>
    </row>
    <row r="24" spans="1:18" ht="21.75">
      <c r="A24" s="93"/>
      <c r="B24" s="3" t="s">
        <v>199</v>
      </c>
      <c r="C24" s="3" t="s">
        <v>200</v>
      </c>
      <c r="D24" s="1">
        <v>2</v>
      </c>
      <c r="E24" s="13">
        <f t="shared" si="0"/>
        <v>22</v>
      </c>
      <c r="F24" s="3">
        <v>1</v>
      </c>
      <c r="G24" s="3">
        <v>0</v>
      </c>
      <c r="H24" s="3">
        <v>0</v>
      </c>
      <c r="I24" s="3">
        <v>0</v>
      </c>
      <c r="J24" s="3">
        <v>2</v>
      </c>
      <c r="K24" s="3">
        <v>17</v>
      </c>
      <c r="L24" s="3">
        <v>2</v>
      </c>
      <c r="M24" s="3">
        <v>0</v>
      </c>
      <c r="N24" s="2">
        <f t="shared" si="1"/>
        <v>22</v>
      </c>
      <c r="O24" s="5">
        <f t="shared" si="2"/>
        <v>2.8636363636363638</v>
      </c>
      <c r="P24" s="5">
        <f t="shared" si="3"/>
        <v>0.6602654111969969</v>
      </c>
      <c r="Q24" s="2">
        <v>0</v>
      </c>
      <c r="R24" s="2">
        <v>0</v>
      </c>
    </row>
    <row r="25" spans="1:18" ht="21.75">
      <c r="A25" s="93"/>
      <c r="B25" s="3" t="s">
        <v>201</v>
      </c>
      <c r="C25" s="3" t="s">
        <v>202</v>
      </c>
      <c r="D25" s="1">
        <v>2</v>
      </c>
      <c r="E25" s="13">
        <f t="shared" si="0"/>
        <v>24</v>
      </c>
      <c r="F25" s="3">
        <v>0</v>
      </c>
      <c r="G25" s="3">
        <v>1</v>
      </c>
      <c r="H25" s="3">
        <v>1</v>
      </c>
      <c r="I25" s="3">
        <v>3</v>
      </c>
      <c r="J25" s="3">
        <v>9</v>
      </c>
      <c r="K25" s="3">
        <v>4</v>
      </c>
      <c r="L25" s="3">
        <v>5</v>
      </c>
      <c r="M25" s="3">
        <v>1</v>
      </c>
      <c r="N25" s="2">
        <f t="shared" si="1"/>
        <v>24</v>
      </c>
      <c r="O25" s="5">
        <f t="shared" si="2"/>
        <v>2.6875</v>
      </c>
      <c r="P25" s="5">
        <f t="shared" si="3"/>
        <v>0.6893913378239293</v>
      </c>
      <c r="Q25" s="2">
        <v>0</v>
      </c>
      <c r="R25" s="2">
        <v>0</v>
      </c>
    </row>
    <row r="26" spans="1:18" ht="21.75">
      <c r="A26" s="93"/>
      <c r="B26" s="3" t="s">
        <v>203</v>
      </c>
      <c r="C26" s="3" t="s">
        <v>204</v>
      </c>
      <c r="D26" s="1">
        <v>2</v>
      </c>
      <c r="E26" s="13">
        <f t="shared" si="0"/>
        <v>457</v>
      </c>
      <c r="F26" s="3">
        <v>8</v>
      </c>
      <c r="G26" s="3">
        <v>8</v>
      </c>
      <c r="H26" s="3">
        <v>8</v>
      </c>
      <c r="I26" s="3">
        <v>24</v>
      </c>
      <c r="J26" s="3">
        <v>49</v>
      </c>
      <c r="K26" s="3">
        <v>120</v>
      </c>
      <c r="L26" s="3">
        <v>102</v>
      </c>
      <c r="M26" s="3">
        <v>137</v>
      </c>
      <c r="N26" s="2">
        <f t="shared" si="1"/>
        <v>456</v>
      </c>
      <c r="O26" s="5">
        <f t="shared" si="2"/>
        <v>3.191885964912281</v>
      </c>
      <c r="P26" s="5">
        <f t="shared" si="3"/>
        <v>0.8164428328283007</v>
      </c>
      <c r="Q26" s="2">
        <v>0</v>
      </c>
      <c r="R26" s="2">
        <v>1</v>
      </c>
    </row>
    <row r="27" spans="1:18" ht="21.75">
      <c r="A27" s="93"/>
      <c r="B27" s="3" t="s">
        <v>205</v>
      </c>
      <c r="C27" s="3" t="s">
        <v>206</v>
      </c>
      <c r="D27" s="1">
        <v>1</v>
      </c>
      <c r="E27" s="13">
        <f t="shared" si="0"/>
        <v>462</v>
      </c>
      <c r="F27" s="3">
        <v>12</v>
      </c>
      <c r="G27" s="3">
        <v>22</v>
      </c>
      <c r="H27" s="3">
        <v>46</v>
      </c>
      <c r="I27" s="3">
        <v>44</v>
      </c>
      <c r="J27" s="3">
        <v>42</v>
      </c>
      <c r="K27" s="3">
        <v>57</v>
      </c>
      <c r="L27" s="3">
        <v>106</v>
      </c>
      <c r="M27" s="3">
        <v>133</v>
      </c>
      <c r="N27" s="2">
        <f t="shared" si="1"/>
        <v>462</v>
      </c>
      <c r="O27" s="5">
        <f t="shared" si="2"/>
        <v>2.9393939393939394</v>
      </c>
      <c r="P27" s="5">
        <f t="shared" si="3"/>
        <v>1.05252019785355</v>
      </c>
      <c r="Q27" s="2">
        <v>0</v>
      </c>
      <c r="R27" s="2">
        <v>0</v>
      </c>
    </row>
    <row r="28" spans="1:18" ht="21.75">
      <c r="A28" s="93"/>
      <c r="B28" s="3" t="s">
        <v>207</v>
      </c>
      <c r="C28" s="3" t="s">
        <v>32</v>
      </c>
      <c r="D28" s="1">
        <v>2</v>
      </c>
      <c r="E28" s="13">
        <f t="shared" si="0"/>
        <v>462</v>
      </c>
      <c r="F28" s="3">
        <v>23</v>
      </c>
      <c r="G28" s="3">
        <v>86</v>
      </c>
      <c r="H28" s="3">
        <v>45</v>
      </c>
      <c r="I28" s="3">
        <v>91</v>
      </c>
      <c r="J28" s="3">
        <v>88</v>
      </c>
      <c r="K28" s="3">
        <v>92</v>
      </c>
      <c r="L28" s="3">
        <v>25</v>
      </c>
      <c r="M28" s="3">
        <v>12</v>
      </c>
      <c r="N28" s="2">
        <f t="shared" si="1"/>
        <v>462</v>
      </c>
      <c r="O28" s="5">
        <f t="shared" si="2"/>
        <v>2.093073593073593</v>
      </c>
      <c r="P28" s="5">
        <f t="shared" si="3"/>
        <v>0.9345437059372901</v>
      </c>
      <c r="Q28" s="2">
        <v>0</v>
      </c>
      <c r="R28" s="2">
        <v>0</v>
      </c>
    </row>
    <row r="29" spans="1:18" ht="21.75">
      <c r="A29" s="93"/>
      <c r="B29" s="3" t="s">
        <v>208</v>
      </c>
      <c r="C29" s="3" t="s">
        <v>33</v>
      </c>
      <c r="D29" s="1">
        <v>1</v>
      </c>
      <c r="E29" s="13">
        <f t="shared" si="0"/>
        <v>140</v>
      </c>
      <c r="F29" s="3">
        <v>9</v>
      </c>
      <c r="G29" s="3">
        <v>5</v>
      </c>
      <c r="H29" s="3">
        <v>2</v>
      </c>
      <c r="I29" s="3">
        <v>3</v>
      </c>
      <c r="J29" s="3">
        <v>3</v>
      </c>
      <c r="K29" s="3">
        <v>10</v>
      </c>
      <c r="L29" s="3">
        <v>28</v>
      </c>
      <c r="M29" s="3">
        <v>80</v>
      </c>
      <c r="N29" s="2">
        <f t="shared" si="1"/>
        <v>140</v>
      </c>
      <c r="O29" s="5">
        <f t="shared" si="2"/>
        <v>3.3535714285714286</v>
      </c>
      <c r="P29" s="5">
        <f t="shared" si="3"/>
        <v>1.129943785851169</v>
      </c>
      <c r="Q29" s="2">
        <v>0</v>
      </c>
      <c r="R29" s="2">
        <v>0</v>
      </c>
    </row>
    <row r="30" spans="1:18" ht="21.75">
      <c r="A30" s="93"/>
      <c r="B30" s="3" t="s">
        <v>209</v>
      </c>
      <c r="C30" s="3" t="s">
        <v>210</v>
      </c>
      <c r="D30" s="1">
        <v>4</v>
      </c>
      <c r="E30" s="13">
        <f t="shared" si="0"/>
        <v>48</v>
      </c>
      <c r="F30" s="3">
        <v>2</v>
      </c>
      <c r="G30" s="3">
        <v>8</v>
      </c>
      <c r="H30" s="3">
        <v>8</v>
      </c>
      <c r="I30" s="3">
        <v>9</v>
      </c>
      <c r="J30" s="3">
        <v>6</v>
      </c>
      <c r="K30" s="3">
        <v>6</v>
      </c>
      <c r="L30" s="3">
        <v>4</v>
      </c>
      <c r="M30" s="3">
        <v>5</v>
      </c>
      <c r="N30" s="2">
        <f>SUM(F30:M30)</f>
        <v>48</v>
      </c>
      <c r="O30" s="5">
        <f>(1*G30+1.5*H30+2*I30+2.5*J30+3*K30+3.5*L30+4*M30)/N30</f>
        <v>2.1875</v>
      </c>
      <c r="P30" s="5">
        <f>SQRT((F30*0^2+G30*1^2+H30*1.5^2+I30*2^2+J30*2.5^2+K30*3^2+L30*3.5^2+M30*4^2)/N30-O30^2)</f>
        <v>1.0489329895978423</v>
      </c>
      <c r="Q30" s="2">
        <v>0</v>
      </c>
      <c r="R30" s="2">
        <v>0</v>
      </c>
    </row>
    <row r="31" spans="1:18" ht="21.75">
      <c r="A31" s="93"/>
      <c r="B31" s="95" t="s">
        <v>211</v>
      </c>
      <c r="C31" s="95"/>
      <c r="D31" s="95"/>
      <c r="E31" s="38">
        <f>SUM(E18:E30)</f>
        <v>2075</v>
      </c>
      <c r="F31" s="38">
        <f>SUM(F18:F30)</f>
        <v>61</v>
      </c>
      <c r="G31" s="38">
        <f aca="true" t="shared" si="6" ref="G31:M31">SUM(G18:G30)</f>
        <v>151</v>
      </c>
      <c r="H31" s="38">
        <f t="shared" si="6"/>
        <v>156</v>
      </c>
      <c r="I31" s="38">
        <f t="shared" si="6"/>
        <v>254</v>
      </c>
      <c r="J31" s="38">
        <f t="shared" si="6"/>
        <v>270</v>
      </c>
      <c r="K31" s="38">
        <f t="shared" si="6"/>
        <v>385</v>
      </c>
      <c r="L31" s="38">
        <f t="shared" si="6"/>
        <v>336</v>
      </c>
      <c r="M31" s="38">
        <f t="shared" si="6"/>
        <v>453</v>
      </c>
      <c r="N31" s="38">
        <f>SUM(F31:M31)</f>
        <v>2066</v>
      </c>
      <c r="O31" s="96">
        <f t="shared" si="2"/>
        <v>2.7642787996127782</v>
      </c>
      <c r="P31" s="96">
        <f t="shared" si="3"/>
        <v>1.04304820237325</v>
      </c>
      <c r="Q31" s="38">
        <f>SUM(Q18:Q30)</f>
        <v>0</v>
      </c>
      <c r="R31" s="38">
        <f>SUM(R18:R30)</f>
        <v>9</v>
      </c>
    </row>
    <row r="32" spans="1:18" ht="22.5" thickBot="1">
      <c r="A32" s="98"/>
      <c r="B32" s="100" t="s">
        <v>212</v>
      </c>
      <c r="C32" s="100"/>
      <c r="D32" s="100"/>
      <c r="E32" s="40">
        <f>E31*100/$E$31</f>
        <v>100</v>
      </c>
      <c r="F32" s="40">
        <f aca="true" t="shared" si="7" ref="F32:R32">F31*100/$E$31</f>
        <v>2.9397590361445785</v>
      </c>
      <c r="G32" s="40">
        <f t="shared" si="7"/>
        <v>7.27710843373494</v>
      </c>
      <c r="H32" s="40">
        <f t="shared" si="7"/>
        <v>7.518072289156627</v>
      </c>
      <c r="I32" s="40">
        <f t="shared" si="7"/>
        <v>12.240963855421686</v>
      </c>
      <c r="J32" s="40">
        <f t="shared" si="7"/>
        <v>13.012048192771084</v>
      </c>
      <c r="K32" s="40">
        <f t="shared" si="7"/>
        <v>18.55421686746988</v>
      </c>
      <c r="L32" s="40">
        <f t="shared" si="7"/>
        <v>16.19277108433735</v>
      </c>
      <c r="M32" s="40">
        <f t="shared" si="7"/>
        <v>21.83132530120482</v>
      </c>
      <c r="N32" s="40">
        <f t="shared" si="7"/>
        <v>99.56626506024097</v>
      </c>
      <c r="O32" s="99"/>
      <c r="P32" s="99"/>
      <c r="Q32" s="40">
        <f t="shared" si="7"/>
        <v>0</v>
      </c>
      <c r="R32" s="40">
        <f t="shared" si="7"/>
        <v>0.43373493975903615</v>
      </c>
    </row>
    <row r="33" spans="1:18" ht="22.5" thickTop="1">
      <c r="A33" s="101" t="s">
        <v>11</v>
      </c>
      <c r="B33" s="101"/>
      <c r="C33" s="101"/>
      <c r="D33" s="101"/>
      <c r="E33" s="41">
        <f aca="true" t="shared" si="8" ref="E33:N33">SUM(E14,E31)</f>
        <v>6687</v>
      </c>
      <c r="F33" s="41">
        <f t="shared" si="8"/>
        <v>256</v>
      </c>
      <c r="G33" s="41">
        <f t="shared" si="8"/>
        <v>351</v>
      </c>
      <c r="H33" s="41">
        <f t="shared" si="8"/>
        <v>350</v>
      </c>
      <c r="I33" s="41">
        <f t="shared" si="8"/>
        <v>610</v>
      </c>
      <c r="J33" s="41">
        <f t="shared" si="8"/>
        <v>687</v>
      </c>
      <c r="K33" s="41">
        <f t="shared" si="8"/>
        <v>1242</v>
      </c>
      <c r="L33" s="41">
        <f t="shared" si="8"/>
        <v>1110</v>
      </c>
      <c r="M33" s="41">
        <f t="shared" si="8"/>
        <v>2067</v>
      </c>
      <c r="N33" s="41">
        <f t="shared" si="8"/>
        <v>6673</v>
      </c>
      <c r="O33" s="96">
        <f>(1*G33+1.5*H33+2*I33+2.5*J33+3*K33+3.5*L33+4*M33)/N33</f>
        <v>2.9510714820920128</v>
      </c>
      <c r="P33" s="96">
        <f>SQRT((F33*0^2+G33*1^2+H33*1.5^2+I33*2^2+J33*2.5^2+K33*3^2+L33*3.5^2+M33*4^2)/N33-O33^2)</f>
        <v>1.0676064029292158</v>
      </c>
      <c r="Q33" s="41">
        <f>SUM(Q14,Q31)</f>
        <v>5</v>
      </c>
      <c r="R33" s="41">
        <f>SUM(R14,R31)</f>
        <v>9</v>
      </c>
    </row>
    <row r="34" spans="1:18" ht="22.5" thickBot="1">
      <c r="A34" s="100" t="s">
        <v>12</v>
      </c>
      <c r="B34" s="100"/>
      <c r="C34" s="100"/>
      <c r="D34" s="100"/>
      <c r="E34" s="40">
        <f>E33*100/$E$33</f>
        <v>100</v>
      </c>
      <c r="F34" s="40">
        <f aca="true" t="shared" si="9" ref="F34:N34">F33*100/$E$33</f>
        <v>3.8283236129804097</v>
      </c>
      <c r="G34" s="40">
        <f t="shared" si="9"/>
        <v>5.248990578734858</v>
      </c>
      <c r="H34" s="40">
        <f t="shared" si="9"/>
        <v>5.234036189621654</v>
      </c>
      <c r="I34" s="40">
        <f t="shared" si="9"/>
        <v>9.122177359054882</v>
      </c>
      <c r="J34" s="40">
        <f t="shared" si="9"/>
        <v>10.273665320771647</v>
      </c>
      <c r="K34" s="40">
        <f t="shared" si="9"/>
        <v>18.57335127860027</v>
      </c>
      <c r="L34" s="40">
        <f t="shared" si="9"/>
        <v>16.599371915657244</v>
      </c>
      <c r="M34" s="40">
        <f t="shared" si="9"/>
        <v>30.91072229699417</v>
      </c>
      <c r="N34" s="40">
        <f t="shared" si="9"/>
        <v>99.79063855241513</v>
      </c>
      <c r="O34" s="99"/>
      <c r="P34" s="99"/>
      <c r="Q34" s="40">
        <f>Q33*100/$E$33</f>
        <v>0.07477194556602362</v>
      </c>
      <c r="R34" s="40">
        <f>R33*100/$E$33</f>
        <v>0.13458950201884254</v>
      </c>
    </row>
    <row r="35" ht="22.5" thickTop="1"/>
    <row r="58" spans="2:18" ht="23.25">
      <c r="B58" s="34"/>
      <c r="C58" s="35" t="s">
        <v>431</v>
      </c>
      <c r="R58" s="37"/>
    </row>
    <row r="59" spans="1:18" ht="21.75">
      <c r="A59" s="90" t="s">
        <v>176</v>
      </c>
      <c r="B59" s="90" t="s">
        <v>0</v>
      </c>
      <c r="C59" s="90" t="s">
        <v>1</v>
      </c>
      <c r="D59" s="90" t="s">
        <v>177</v>
      </c>
      <c r="E59" s="91" t="s">
        <v>178</v>
      </c>
      <c r="F59" s="78" t="s">
        <v>179</v>
      </c>
      <c r="G59" s="79"/>
      <c r="H59" s="79"/>
      <c r="I59" s="79"/>
      <c r="J59" s="79"/>
      <c r="K59" s="79"/>
      <c r="L59" s="79"/>
      <c r="M59" s="80"/>
      <c r="N59" s="90" t="s">
        <v>180</v>
      </c>
      <c r="O59" s="90" t="s">
        <v>6</v>
      </c>
      <c r="P59" s="90" t="s">
        <v>7</v>
      </c>
      <c r="Q59" s="88" t="s">
        <v>181</v>
      </c>
      <c r="R59" s="88"/>
    </row>
    <row r="60" spans="1:18" ht="21.75">
      <c r="A60" s="90"/>
      <c r="B60" s="90"/>
      <c r="C60" s="90"/>
      <c r="D60" s="90"/>
      <c r="E60" s="91"/>
      <c r="F60" s="2">
        <v>0</v>
      </c>
      <c r="G60" s="2">
        <v>1</v>
      </c>
      <c r="H60" s="2">
        <v>1.5</v>
      </c>
      <c r="I60" s="2">
        <v>2</v>
      </c>
      <c r="J60" s="2">
        <v>2.5</v>
      </c>
      <c r="K60" s="2">
        <v>3</v>
      </c>
      <c r="L60" s="2">
        <v>3.5</v>
      </c>
      <c r="M60" s="2">
        <v>4</v>
      </c>
      <c r="N60" s="90"/>
      <c r="O60" s="90"/>
      <c r="P60" s="90"/>
      <c r="Q60" s="2" t="s">
        <v>9</v>
      </c>
      <c r="R60" s="5" t="s">
        <v>10</v>
      </c>
    </row>
    <row r="61" spans="1:18" ht="21.75">
      <c r="A61" s="92" t="s">
        <v>182</v>
      </c>
      <c r="B61" s="3" t="s">
        <v>213</v>
      </c>
      <c r="C61" s="8" t="s">
        <v>223</v>
      </c>
      <c r="D61" s="1">
        <v>3</v>
      </c>
      <c r="E61" s="13">
        <f>SUM(Q61:R61,F61:M61)</f>
        <v>423</v>
      </c>
      <c r="F61" s="3">
        <v>27</v>
      </c>
      <c r="G61" s="3">
        <v>100</v>
      </c>
      <c r="H61" s="3">
        <v>29</v>
      </c>
      <c r="I61" s="3">
        <v>56</v>
      </c>
      <c r="J61" s="3">
        <v>34</v>
      </c>
      <c r="K61" s="3">
        <v>61</v>
      </c>
      <c r="L61" s="3">
        <v>44</v>
      </c>
      <c r="M61" s="3">
        <v>71</v>
      </c>
      <c r="N61" s="2">
        <f>SUM(F61:M61)</f>
        <v>422</v>
      </c>
      <c r="O61" s="5">
        <f>(1*G61+1.5*H61+2*I61+2.5*J61+3*K61+3.5*L61+4*M61)/N61</f>
        <v>2.278436018957346</v>
      </c>
      <c r="P61" s="5">
        <f>SQRT((F61*0^2+G61*1^2+H61*1.5^2+I61*2^2+J61*2.5^2+K61*3^2+L61*3.5^2+M61*4^2)/N61-O61^2)</f>
        <v>1.2267107869873668</v>
      </c>
      <c r="Q61" s="2">
        <v>1</v>
      </c>
      <c r="R61" s="2">
        <v>0</v>
      </c>
    </row>
    <row r="62" spans="1:18" ht="21.75">
      <c r="A62" s="93"/>
      <c r="B62" s="3" t="s">
        <v>214</v>
      </c>
      <c r="C62" s="8" t="s">
        <v>224</v>
      </c>
      <c r="D62" s="1">
        <v>3</v>
      </c>
      <c r="E62" s="13">
        <f aca="true" t="shared" si="10" ref="E62:E88">SUM(Q62:R62,F62:M62)</f>
        <v>424</v>
      </c>
      <c r="F62" s="3">
        <v>33</v>
      </c>
      <c r="G62" s="3">
        <v>128</v>
      </c>
      <c r="H62" s="3">
        <v>33</v>
      </c>
      <c r="I62" s="3">
        <v>61</v>
      </c>
      <c r="J62" s="3">
        <v>49</v>
      </c>
      <c r="K62" s="3">
        <v>45</v>
      </c>
      <c r="L62" s="3">
        <v>27</v>
      </c>
      <c r="M62" s="3">
        <v>48</v>
      </c>
      <c r="N62" s="2">
        <f aca="true" t="shared" si="11" ref="N62:N88">SUM(F62:M62)</f>
        <v>424</v>
      </c>
      <c r="O62" s="5">
        <f aca="true" t="shared" si="12" ref="O62:O89">(1*G62+1.5*H62+2*I62+2.5*J62+3*K62+3.5*L62+4*M62)/N62</f>
        <v>1.9893867924528301</v>
      </c>
      <c r="P62" s="5">
        <f aca="true" t="shared" si="13" ref="P62:P89">SQRT((F62*0^2+G62*1^2+H62*1.5^2+I62*2^2+J62*2.5^2+K62*3^2+L62*3.5^2+M62*4^2)/N62-O62^2)</f>
        <v>1.167769039509475</v>
      </c>
      <c r="Q62" s="2">
        <v>0</v>
      </c>
      <c r="R62" s="2">
        <v>0</v>
      </c>
    </row>
    <row r="63" spans="1:18" ht="21.75">
      <c r="A63" s="93"/>
      <c r="B63" s="3" t="s">
        <v>215</v>
      </c>
      <c r="C63" s="8" t="s">
        <v>24</v>
      </c>
      <c r="D63" s="1">
        <v>2</v>
      </c>
      <c r="E63" s="13">
        <f t="shared" si="10"/>
        <v>420</v>
      </c>
      <c r="F63" s="3">
        <v>26</v>
      </c>
      <c r="G63" s="3">
        <v>84</v>
      </c>
      <c r="H63" s="3">
        <v>38</v>
      </c>
      <c r="I63" s="3">
        <v>57</v>
      </c>
      <c r="J63" s="3">
        <v>94</v>
      </c>
      <c r="K63" s="3">
        <v>62</v>
      </c>
      <c r="L63" s="3">
        <v>25</v>
      </c>
      <c r="M63" s="3">
        <v>34</v>
      </c>
      <c r="N63" s="2">
        <f t="shared" si="11"/>
        <v>420</v>
      </c>
      <c r="O63" s="5">
        <f t="shared" si="12"/>
        <v>2.1416666666666666</v>
      </c>
      <c r="P63" s="5">
        <f t="shared" si="13"/>
        <v>1.0542666525140476</v>
      </c>
      <c r="Q63" s="2">
        <v>0</v>
      </c>
      <c r="R63" s="2">
        <v>0</v>
      </c>
    </row>
    <row r="64" spans="1:18" ht="21.75">
      <c r="A64" s="93"/>
      <c r="B64" s="3" t="s">
        <v>216</v>
      </c>
      <c r="C64" s="8" t="s">
        <v>225</v>
      </c>
      <c r="D64" s="1">
        <v>2</v>
      </c>
      <c r="E64" s="13">
        <f t="shared" si="10"/>
        <v>423</v>
      </c>
      <c r="F64" s="3">
        <v>50</v>
      </c>
      <c r="G64" s="3">
        <v>25</v>
      </c>
      <c r="H64" s="3">
        <v>18</v>
      </c>
      <c r="I64" s="3">
        <v>36</v>
      </c>
      <c r="J64" s="3">
        <v>36</v>
      </c>
      <c r="K64" s="3">
        <v>63</v>
      </c>
      <c r="L64" s="3">
        <v>83</v>
      </c>
      <c r="M64" s="3">
        <v>112</v>
      </c>
      <c r="N64" s="2">
        <f t="shared" si="11"/>
        <v>423</v>
      </c>
      <c r="O64" s="5">
        <f t="shared" si="12"/>
        <v>2.698581560283688</v>
      </c>
      <c r="P64" s="5">
        <f t="shared" si="13"/>
        <v>1.31352227907519</v>
      </c>
      <c r="Q64" s="2">
        <v>0</v>
      </c>
      <c r="R64" s="2">
        <v>0</v>
      </c>
    </row>
    <row r="65" spans="1:18" ht="21.75">
      <c r="A65" s="93"/>
      <c r="B65" s="3" t="s">
        <v>217</v>
      </c>
      <c r="C65" s="8" t="s">
        <v>226</v>
      </c>
      <c r="D65" s="1">
        <v>2</v>
      </c>
      <c r="E65" s="13">
        <f t="shared" si="10"/>
        <v>427</v>
      </c>
      <c r="F65" s="3">
        <v>34</v>
      </c>
      <c r="G65" s="3">
        <v>105</v>
      </c>
      <c r="H65" s="3">
        <v>46</v>
      </c>
      <c r="I65" s="3">
        <v>69</v>
      </c>
      <c r="J65" s="3">
        <v>71</v>
      </c>
      <c r="K65" s="3">
        <v>57</v>
      </c>
      <c r="L65" s="3">
        <v>29</v>
      </c>
      <c r="M65" s="3">
        <v>16</v>
      </c>
      <c r="N65" s="2">
        <f t="shared" si="11"/>
        <v>427</v>
      </c>
      <c r="O65" s="5">
        <f t="shared" si="12"/>
        <v>1.9344262295081966</v>
      </c>
      <c r="P65" s="5">
        <f t="shared" si="13"/>
        <v>1.0318850380140963</v>
      </c>
      <c r="Q65" s="2">
        <v>0</v>
      </c>
      <c r="R65" s="2">
        <v>0</v>
      </c>
    </row>
    <row r="66" spans="1:18" ht="21.75">
      <c r="A66" s="93"/>
      <c r="B66" s="3" t="s">
        <v>218</v>
      </c>
      <c r="C66" s="8" t="s">
        <v>227</v>
      </c>
      <c r="D66" s="1">
        <v>1</v>
      </c>
      <c r="E66" s="13">
        <f t="shared" si="10"/>
        <v>427</v>
      </c>
      <c r="F66" s="3">
        <v>45</v>
      </c>
      <c r="G66" s="3">
        <v>31</v>
      </c>
      <c r="H66" s="3">
        <v>18</v>
      </c>
      <c r="I66" s="3">
        <v>19</v>
      </c>
      <c r="J66" s="3">
        <v>19</v>
      </c>
      <c r="K66" s="3">
        <v>33</v>
      </c>
      <c r="L66" s="3">
        <v>30</v>
      </c>
      <c r="M66" s="3">
        <v>232</v>
      </c>
      <c r="N66" s="2">
        <f t="shared" si="11"/>
        <v>427</v>
      </c>
      <c r="O66" s="5">
        <f t="shared" si="12"/>
        <v>2.98711943793911</v>
      </c>
      <c r="P66" s="5">
        <f t="shared" si="13"/>
        <v>1.3964484534555743</v>
      </c>
      <c r="Q66" s="2">
        <v>0</v>
      </c>
      <c r="R66" s="2">
        <v>0</v>
      </c>
    </row>
    <row r="67" spans="1:18" ht="21.75">
      <c r="A67" s="93"/>
      <c r="B67" s="3" t="s">
        <v>219</v>
      </c>
      <c r="C67" s="8" t="s">
        <v>228</v>
      </c>
      <c r="D67" s="1">
        <v>1</v>
      </c>
      <c r="E67" s="13">
        <f t="shared" si="10"/>
        <v>427</v>
      </c>
      <c r="F67" s="3">
        <v>21</v>
      </c>
      <c r="G67" s="3">
        <v>18</v>
      </c>
      <c r="H67" s="3">
        <v>2</v>
      </c>
      <c r="I67" s="3">
        <v>5</v>
      </c>
      <c r="J67" s="3">
        <v>25</v>
      </c>
      <c r="K67" s="3">
        <v>47</v>
      </c>
      <c r="L67" s="3">
        <v>142</v>
      </c>
      <c r="M67" s="3">
        <v>167</v>
      </c>
      <c r="N67" s="2">
        <f t="shared" si="11"/>
        <v>427</v>
      </c>
      <c r="O67" s="5">
        <f t="shared" si="12"/>
        <v>3.2775175644028103</v>
      </c>
      <c r="P67" s="5">
        <f t="shared" si="13"/>
        <v>1.0224232690165005</v>
      </c>
      <c r="Q67" s="2">
        <v>0</v>
      </c>
      <c r="R67" s="2">
        <v>0</v>
      </c>
    </row>
    <row r="68" spans="1:18" ht="21.75">
      <c r="A68" s="93"/>
      <c r="B68" s="3" t="s">
        <v>220</v>
      </c>
      <c r="C68" s="8" t="s">
        <v>229</v>
      </c>
      <c r="D68" s="1">
        <v>1</v>
      </c>
      <c r="E68" s="13">
        <f t="shared" si="10"/>
        <v>427</v>
      </c>
      <c r="F68" s="3">
        <v>41</v>
      </c>
      <c r="G68" s="3">
        <v>37</v>
      </c>
      <c r="H68" s="3">
        <v>28</v>
      </c>
      <c r="I68" s="3">
        <v>41</v>
      </c>
      <c r="J68" s="3">
        <v>66</v>
      </c>
      <c r="K68" s="3">
        <v>76</v>
      </c>
      <c r="L68" s="3">
        <v>66</v>
      </c>
      <c r="M68" s="3">
        <v>72</v>
      </c>
      <c r="N68" s="2">
        <f t="shared" si="11"/>
        <v>427</v>
      </c>
      <c r="O68" s="5">
        <f t="shared" si="12"/>
        <v>2.51288056206089</v>
      </c>
      <c r="P68" s="5">
        <f t="shared" si="13"/>
        <v>1.2095242226674738</v>
      </c>
      <c r="Q68" s="2">
        <v>0</v>
      </c>
      <c r="R68" s="2">
        <v>0</v>
      </c>
    </row>
    <row r="69" spans="1:18" ht="21.75">
      <c r="A69" s="93"/>
      <c r="B69" s="3" t="s">
        <v>221</v>
      </c>
      <c r="C69" s="3" t="s">
        <v>230</v>
      </c>
      <c r="D69" s="1">
        <v>2</v>
      </c>
      <c r="E69" s="13">
        <f t="shared" si="10"/>
        <v>427</v>
      </c>
      <c r="F69" s="3">
        <v>23</v>
      </c>
      <c r="G69" s="3">
        <v>9</v>
      </c>
      <c r="H69" s="3">
        <v>8</v>
      </c>
      <c r="I69" s="3">
        <v>18</v>
      </c>
      <c r="J69" s="3">
        <v>20</v>
      </c>
      <c r="K69" s="3">
        <v>45</v>
      </c>
      <c r="L69" s="3">
        <v>78</v>
      </c>
      <c r="M69" s="3">
        <v>226</v>
      </c>
      <c r="N69" s="2">
        <f t="shared" si="11"/>
        <v>427</v>
      </c>
      <c r="O69" s="5">
        <f t="shared" si="12"/>
        <v>3.323185011709602</v>
      </c>
      <c r="P69" s="5">
        <f t="shared" si="13"/>
        <v>1.065644540460729</v>
      </c>
      <c r="Q69" s="2">
        <v>0</v>
      </c>
      <c r="R69" s="2">
        <v>0</v>
      </c>
    </row>
    <row r="70" spans="1:18" ht="21.75">
      <c r="A70" s="93"/>
      <c r="B70" s="3" t="s">
        <v>222</v>
      </c>
      <c r="C70" s="3" t="s">
        <v>231</v>
      </c>
      <c r="D70" s="1">
        <v>3</v>
      </c>
      <c r="E70" s="13">
        <f t="shared" si="10"/>
        <v>386</v>
      </c>
      <c r="F70" s="3">
        <v>10</v>
      </c>
      <c r="G70" s="3">
        <v>24</v>
      </c>
      <c r="H70" s="3">
        <v>37</v>
      </c>
      <c r="I70" s="3">
        <v>60</v>
      </c>
      <c r="J70" s="3">
        <v>79</v>
      </c>
      <c r="K70" s="3">
        <v>71</v>
      </c>
      <c r="L70" s="3">
        <v>49</v>
      </c>
      <c r="M70" s="3">
        <v>56</v>
      </c>
      <c r="N70" s="2">
        <f t="shared" si="11"/>
        <v>386</v>
      </c>
      <c r="O70" s="5">
        <f t="shared" si="12"/>
        <v>2.604922279792746</v>
      </c>
      <c r="P70" s="5">
        <f t="shared" si="13"/>
        <v>0.9617027317308804</v>
      </c>
      <c r="Q70" s="2">
        <v>0</v>
      </c>
      <c r="R70" s="2">
        <v>0</v>
      </c>
    </row>
    <row r="71" spans="1:18" ht="21.75">
      <c r="A71" s="93"/>
      <c r="B71" s="95" t="s">
        <v>11</v>
      </c>
      <c r="C71" s="95"/>
      <c r="D71" s="95"/>
      <c r="E71" s="38">
        <f>SUM(E61:E70)</f>
        <v>4211</v>
      </c>
      <c r="F71" s="38">
        <f aca="true" t="shared" si="14" ref="F71:N71">SUM(F61:F70)</f>
        <v>310</v>
      </c>
      <c r="G71" s="38">
        <f t="shared" si="14"/>
        <v>561</v>
      </c>
      <c r="H71" s="38">
        <f t="shared" si="14"/>
        <v>257</v>
      </c>
      <c r="I71" s="38">
        <f t="shared" si="14"/>
        <v>422</v>
      </c>
      <c r="J71" s="38">
        <f t="shared" si="14"/>
        <v>493</v>
      </c>
      <c r="K71" s="38">
        <f t="shared" si="14"/>
        <v>560</v>
      </c>
      <c r="L71" s="38">
        <f t="shared" si="14"/>
        <v>573</v>
      </c>
      <c r="M71" s="38">
        <f t="shared" si="14"/>
        <v>1034</v>
      </c>
      <c r="N71" s="38">
        <f t="shared" si="14"/>
        <v>4210</v>
      </c>
      <c r="O71" s="96">
        <f t="shared" si="12"/>
        <v>2.5758907363420427</v>
      </c>
      <c r="P71" s="96">
        <f t="shared" si="13"/>
        <v>1.2499408926394608</v>
      </c>
      <c r="Q71" s="38">
        <f>SUM(Q61:Q70)</f>
        <v>1</v>
      </c>
      <c r="R71" s="38">
        <f>SUM(R61:R70)</f>
        <v>0</v>
      </c>
    </row>
    <row r="72" spans="1:18" ht="21.75">
      <c r="A72" s="94"/>
      <c r="B72" s="95" t="s">
        <v>12</v>
      </c>
      <c r="C72" s="95"/>
      <c r="D72" s="95"/>
      <c r="E72" s="39">
        <f>E71*100/$E$71</f>
        <v>100</v>
      </c>
      <c r="F72" s="39">
        <f aca="true" t="shared" si="15" ref="F72:N72">F71*100/$E$71</f>
        <v>7.361671811921159</v>
      </c>
      <c r="G72" s="39">
        <f t="shared" si="15"/>
        <v>13.322251246734742</v>
      </c>
      <c r="H72" s="39">
        <f t="shared" si="15"/>
        <v>6.103063405366896</v>
      </c>
      <c r="I72" s="39">
        <f t="shared" si="15"/>
        <v>10.021372595582998</v>
      </c>
      <c r="J72" s="39">
        <f t="shared" si="15"/>
        <v>11.707432913797199</v>
      </c>
      <c r="K72" s="39">
        <f t="shared" si="15"/>
        <v>13.29850391830919</v>
      </c>
      <c r="L72" s="39">
        <f t="shared" si="15"/>
        <v>13.607219187841368</v>
      </c>
      <c r="M72" s="39">
        <f t="shared" si="15"/>
        <v>24.5547375920209</v>
      </c>
      <c r="N72" s="39">
        <f t="shared" si="15"/>
        <v>99.97625267157444</v>
      </c>
      <c r="O72" s="97"/>
      <c r="P72" s="97"/>
      <c r="Q72" s="39">
        <f>Q71*100/$E$71</f>
        <v>0.023747328425552126</v>
      </c>
      <c r="R72" s="39">
        <f>R71*100/$E$71</f>
        <v>0</v>
      </c>
    </row>
    <row r="73" spans="1:18" ht="21.75">
      <c r="A73" s="90" t="s">
        <v>176</v>
      </c>
      <c r="B73" s="90" t="s">
        <v>0</v>
      </c>
      <c r="C73" s="90" t="s">
        <v>1</v>
      </c>
      <c r="D73" s="90" t="s">
        <v>177</v>
      </c>
      <c r="E73" s="91" t="s">
        <v>178</v>
      </c>
      <c r="F73" s="78" t="s">
        <v>179</v>
      </c>
      <c r="G73" s="79"/>
      <c r="H73" s="79"/>
      <c r="I73" s="79"/>
      <c r="J73" s="79"/>
      <c r="K73" s="79"/>
      <c r="L73" s="79"/>
      <c r="M73" s="80"/>
      <c r="N73" s="90" t="s">
        <v>180</v>
      </c>
      <c r="O73" s="90" t="s">
        <v>6</v>
      </c>
      <c r="P73" s="90" t="s">
        <v>7</v>
      </c>
      <c r="Q73" s="88" t="s">
        <v>181</v>
      </c>
      <c r="R73" s="88"/>
    </row>
    <row r="74" spans="1:18" ht="21.75">
      <c r="A74" s="90"/>
      <c r="B74" s="90"/>
      <c r="C74" s="90"/>
      <c r="D74" s="90"/>
      <c r="E74" s="91"/>
      <c r="F74" s="2">
        <v>0</v>
      </c>
      <c r="G74" s="2">
        <v>1</v>
      </c>
      <c r="H74" s="2">
        <v>1.5</v>
      </c>
      <c r="I74" s="2">
        <v>2</v>
      </c>
      <c r="J74" s="2">
        <v>2.5</v>
      </c>
      <c r="K74" s="2">
        <v>3</v>
      </c>
      <c r="L74" s="2">
        <v>3.5</v>
      </c>
      <c r="M74" s="2">
        <v>4</v>
      </c>
      <c r="N74" s="90"/>
      <c r="O74" s="90"/>
      <c r="P74" s="90"/>
      <c r="Q74" s="2" t="s">
        <v>9</v>
      </c>
      <c r="R74" s="5" t="s">
        <v>10</v>
      </c>
    </row>
    <row r="75" spans="1:18" ht="19.5" customHeight="1">
      <c r="A75" s="92" t="s">
        <v>194</v>
      </c>
      <c r="B75" s="3" t="s">
        <v>232</v>
      </c>
      <c r="C75" s="8" t="s">
        <v>394</v>
      </c>
      <c r="D75" s="1">
        <v>1</v>
      </c>
      <c r="E75" s="13">
        <f t="shared" si="10"/>
        <v>85</v>
      </c>
      <c r="F75" s="3">
        <v>4</v>
      </c>
      <c r="G75" s="3">
        <v>5</v>
      </c>
      <c r="H75" s="3">
        <v>5</v>
      </c>
      <c r="I75" s="3">
        <v>14</v>
      </c>
      <c r="J75" s="3">
        <v>14</v>
      </c>
      <c r="K75" s="3">
        <v>18</v>
      </c>
      <c r="L75" s="3">
        <v>12</v>
      </c>
      <c r="M75" s="3">
        <v>13</v>
      </c>
      <c r="N75" s="2">
        <f t="shared" si="11"/>
        <v>85</v>
      </c>
      <c r="O75" s="5">
        <f t="shared" si="12"/>
        <v>2.6294117647058823</v>
      </c>
      <c r="P75" s="5">
        <f t="shared" si="13"/>
        <v>1.0236984309398207</v>
      </c>
      <c r="Q75" s="2">
        <v>0</v>
      </c>
      <c r="R75" s="2">
        <v>0</v>
      </c>
    </row>
    <row r="76" spans="1:18" ht="19.5" customHeight="1">
      <c r="A76" s="93"/>
      <c r="B76" s="3" t="s">
        <v>233</v>
      </c>
      <c r="C76" s="8" t="s">
        <v>242</v>
      </c>
      <c r="D76" s="1">
        <v>3</v>
      </c>
      <c r="E76" s="13">
        <f t="shared" si="10"/>
        <v>218</v>
      </c>
      <c r="F76" s="3">
        <v>6</v>
      </c>
      <c r="G76" s="3">
        <v>14</v>
      </c>
      <c r="H76" s="3">
        <v>19</v>
      </c>
      <c r="I76" s="3">
        <v>48</v>
      </c>
      <c r="J76" s="3">
        <v>41</v>
      </c>
      <c r="K76" s="3">
        <v>37</v>
      </c>
      <c r="L76" s="3">
        <v>22</v>
      </c>
      <c r="M76" s="3">
        <v>30</v>
      </c>
      <c r="N76" s="2">
        <f t="shared" si="11"/>
        <v>217</v>
      </c>
      <c r="O76" s="5">
        <f t="shared" si="12"/>
        <v>2.5299539170506913</v>
      </c>
      <c r="P76" s="5">
        <f t="shared" si="13"/>
        <v>0.9565570450134383</v>
      </c>
      <c r="Q76" s="2">
        <v>1</v>
      </c>
      <c r="R76" s="2">
        <v>0</v>
      </c>
    </row>
    <row r="77" spans="1:18" ht="19.5" customHeight="1">
      <c r="A77" s="93"/>
      <c r="B77" s="3" t="s">
        <v>234</v>
      </c>
      <c r="C77" s="8" t="s">
        <v>243</v>
      </c>
      <c r="D77" s="1">
        <v>1</v>
      </c>
      <c r="E77" s="13">
        <f t="shared" si="10"/>
        <v>223</v>
      </c>
      <c r="F77" s="3">
        <v>3</v>
      </c>
      <c r="G77" s="3">
        <v>13</v>
      </c>
      <c r="H77" s="3">
        <v>9</v>
      </c>
      <c r="I77" s="3">
        <v>13</v>
      </c>
      <c r="J77" s="3">
        <v>9</v>
      </c>
      <c r="K77" s="3">
        <v>17</v>
      </c>
      <c r="L77" s="3">
        <v>14</v>
      </c>
      <c r="M77" s="3">
        <v>145</v>
      </c>
      <c r="N77" s="2">
        <f t="shared" si="11"/>
        <v>223</v>
      </c>
      <c r="O77" s="5">
        <f t="shared" si="12"/>
        <v>3.3856502242152464</v>
      </c>
      <c r="P77" s="5">
        <f t="shared" si="13"/>
        <v>1.015207418152639</v>
      </c>
      <c r="Q77" s="2">
        <v>0</v>
      </c>
      <c r="R77" s="2">
        <v>0</v>
      </c>
    </row>
    <row r="78" spans="1:18" ht="19.5" customHeight="1">
      <c r="A78" s="93"/>
      <c r="B78" s="3" t="s">
        <v>357</v>
      </c>
      <c r="C78" s="8" t="s">
        <v>358</v>
      </c>
      <c r="D78" s="1">
        <v>1</v>
      </c>
      <c r="E78" s="13">
        <f t="shared" si="10"/>
        <v>86</v>
      </c>
      <c r="F78" s="3">
        <v>0</v>
      </c>
      <c r="G78" s="3">
        <v>23</v>
      </c>
      <c r="H78" s="3">
        <v>15</v>
      </c>
      <c r="I78" s="3">
        <v>23</v>
      </c>
      <c r="J78" s="3">
        <v>10</v>
      </c>
      <c r="K78" s="3">
        <v>9</v>
      </c>
      <c r="L78" s="3">
        <v>4</v>
      </c>
      <c r="M78" s="3">
        <v>0</v>
      </c>
      <c r="N78" s="2">
        <f t="shared" si="11"/>
        <v>84</v>
      </c>
      <c r="O78" s="5">
        <f t="shared" si="12"/>
        <v>1.875</v>
      </c>
      <c r="P78" s="5">
        <f t="shared" si="13"/>
        <v>0.739509972887452</v>
      </c>
      <c r="Q78" s="2">
        <v>2</v>
      </c>
      <c r="R78" s="2">
        <v>0</v>
      </c>
    </row>
    <row r="79" spans="1:18" ht="19.5" customHeight="1">
      <c r="A79" s="93"/>
      <c r="B79" s="3" t="s">
        <v>373</v>
      </c>
      <c r="C79" s="8" t="s">
        <v>384</v>
      </c>
      <c r="D79" s="1">
        <v>4</v>
      </c>
      <c r="E79" s="13">
        <f t="shared" si="10"/>
        <v>11</v>
      </c>
      <c r="F79" s="3">
        <v>3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8</v>
      </c>
      <c r="N79" s="2">
        <f t="shared" si="11"/>
        <v>11</v>
      </c>
      <c r="O79" s="5">
        <f t="shared" si="12"/>
        <v>2.909090909090909</v>
      </c>
      <c r="P79" s="5">
        <f t="shared" si="13"/>
        <v>1.7814470856604931</v>
      </c>
      <c r="Q79" s="2">
        <v>0</v>
      </c>
      <c r="R79" s="2">
        <v>0</v>
      </c>
    </row>
    <row r="80" spans="1:18" ht="19.5" customHeight="1">
      <c r="A80" s="93"/>
      <c r="B80" s="3" t="s">
        <v>235</v>
      </c>
      <c r="C80" s="8" t="s">
        <v>244</v>
      </c>
      <c r="D80" s="1">
        <v>4</v>
      </c>
      <c r="E80" s="13">
        <f t="shared" si="10"/>
        <v>14</v>
      </c>
      <c r="F80" s="3">
        <v>3</v>
      </c>
      <c r="G80" s="3">
        <v>7</v>
      </c>
      <c r="H80" s="3">
        <v>1</v>
      </c>
      <c r="I80" s="3">
        <v>1</v>
      </c>
      <c r="J80" s="3">
        <v>0</v>
      </c>
      <c r="K80" s="3">
        <v>0</v>
      </c>
      <c r="L80" s="3">
        <v>0</v>
      </c>
      <c r="M80" s="3">
        <v>2</v>
      </c>
      <c r="N80" s="2">
        <f t="shared" si="11"/>
        <v>14</v>
      </c>
      <c r="O80" s="5">
        <f t="shared" si="12"/>
        <v>1.3214285714285714</v>
      </c>
      <c r="P80" s="5">
        <f t="shared" si="13"/>
        <v>1.2190034404197152</v>
      </c>
      <c r="Q80" s="2">
        <v>0</v>
      </c>
      <c r="R80" s="2">
        <v>0</v>
      </c>
    </row>
    <row r="81" spans="1:18" ht="19.5" customHeight="1">
      <c r="A81" s="93"/>
      <c r="B81" s="3" t="s">
        <v>473</v>
      </c>
      <c r="C81" s="8" t="s">
        <v>498</v>
      </c>
      <c r="D81" s="1">
        <v>4</v>
      </c>
      <c r="E81" s="13">
        <f t="shared" si="10"/>
        <v>14</v>
      </c>
      <c r="F81" s="3">
        <v>1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13</v>
      </c>
      <c r="N81" s="2">
        <f t="shared" si="11"/>
        <v>14</v>
      </c>
      <c r="O81" s="5">
        <f t="shared" si="12"/>
        <v>3.7142857142857144</v>
      </c>
      <c r="P81" s="5">
        <f t="shared" si="13"/>
        <v>1.0301575072754257</v>
      </c>
      <c r="Q81" s="2">
        <v>0</v>
      </c>
      <c r="R81" s="2">
        <v>0</v>
      </c>
    </row>
    <row r="82" spans="1:18" ht="19.5" customHeight="1">
      <c r="A82" s="93"/>
      <c r="B82" s="3" t="s">
        <v>236</v>
      </c>
      <c r="C82" s="8" t="s">
        <v>245</v>
      </c>
      <c r="D82" s="1">
        <v>2</v>
      </c>
      <c r="E82" s="13">
        <f t="shared" si="10"/>
        <v>20</v>
      </c>
      <c r="F82" s="3">
        <v>0</v>
      </c>
      <c r="G82" s="3">
        <v>0</v>
      </c>
      <c r="H82" s="3">
        <v>1</v>
      </c>
      <c r="I82" s="3">
        <v>0</v>
      </c>
      <c r="J82" s="3">
        <v>0</v>
      </c>
      <c r="K82" s="3">
        <v>0</v>
      </c>
      <c r="L82" s="3">
        <v>0</v>
      </c>
      <c r="M82" s="3">
        <v>19</v>
      </c>
      <c r="N82" s="2">
        <f t="shared" si="11"/>
        <v>20</v>
      </c>
      <c r="O82" s="5">
        <f t="shared" si="12"/>
        <v>3.875</v>
      </c>
      <c r="P82" s="5">
        <f t="shared" si="13"/>
        <v>0.5448623679425842</v>
      </c>
      <c r="Q82" s="2">
        <v>0</v>
      </c>
      <c r="R82" s="2">
        <v>0</v>
      </c>
    </row>
    <row r="83" spans="1:18" ht="19.5" customHeight="1">
      <c r="A83" s="93"/>
      <c r="B83" s="3" t="s">
        <v>237</v>
      </c>
      <c r="C83" s="8" t="s">
        <v>383</v>
      </c>
      <c r="D83" s="1">
        <v>2</v>
      </c>
      <c r="E83" s="13">
        <f t="shared" si="10"/>
        <v>20</v>
      </c>
      <c r="F83" s="3">
        <v>0</v>
      </c>
      <c r="G83" s="3">
        <v>1</v>
      </c>
      <c r="H83" s="3">
        <v>0</v>
      </c>
      <c r="I83" s="3">
        <v>0</v>
      </c>
      <c r="J83" s="3">
        <v>0</v>
      </c>
      <c r="K83" s="3">
        <v>0</v>
      </c>
      <c r="L83" s="3">
        <v>1</v>
      </c>
      <c r="M83" s="3">
        <v>18</v>
      </c>
      <c r="N83" s="2">
        <f t="shared" si="11"/>
        <v>20</v>
      </c>
      <c r="O83" s="5">
        <f t="shared" si="12"/>
        <v>3.825</v>
      </c>
      <c r="P83" s="5">
        <f t="shared" si="13"/>
        <v>0.6571719714047443</v>
      </c>
      <c r="Q83" s="2">
        <v>0</v>
      </c>
      <c r="R83" s="2">
        <v>0</v>
      </c>
    </row>
    <row r="84" spans="1:18" ht="19.5" customHeight="1">
      <c r="A84" s="93"/>
      <c r="B84" s="3" t="s">
        <v>238</v>
      </c>
      <c r="C84" s="8" t="s">
        <v>246</v>
      </c>
      <c r="D84" s="1">
        <v>4</v>
      </c>
      <c r="E84" s="13">
        <f t="shared" si="10"/>
        <v>19</v>
      </c>
      <c r="F84" s="3">
        <v>1</v>
      </c>
      <c r="G84" s="3">
        <v>0</v>
      </c>
      <c r="H84" s="3">
        <v>0</v>
      </c>
      <c r="I84" s="3">
        <v>0</v>
      </c>
      <c r="J84" s="3">
        <v>2</v>
      </c>
      <c r="K84" s="3">
        <v>4</v>
      </c>
      <c r="L84" s="3">
        <v>2</v>
      </c>
      <c r="M84" s="3">
        <v>10</v>
      </c>
      <c r="N84" s="2">
        <f t="shared" si="11"/>
        <v>19</v>
      </c>
      <c r="O84" s="5">
        <f t="shared" si="12"/>
        <v>3.3684210526315788</v>
      </c>
      <c r="P84" s="5">
        <f t="shared" si="13"/>
        <v>0.957547652561067</v>
      </c>
      <c r="Q84" s="2">
        <v>0</v>
      </c>
      <c r="R84" s="2">
        <v>0</v>
      </c>
    </row>
    <row r="85" spans="1:18" ht="19.5" customHeight="1">
      <c r="A85" s="93"/>
      <c r="B85" s="3" t="s">
        <v>239</v>
      </c>
      <c r="C85" s="8" t="s">
        <v>247</v>
      </c>
      <c r="D85" s="1">
        <v>2</v>
      </c>
      <c r="E85" s="13">
        <f t="shared" si="10"/>
        <v>423</v>
      </c>
      <c r="F85" s="3">
        <v>121</v>
      </c>
      <c r="G85" s="3">
        <v>26</v>
      </c>
      <c r="H85" s="3">
        <v>18</v>
      </c>
      <c r="I85" s="3">
        <v>27</v>
      </c>
      <c r="J85" s="3">
        <v>34</v>
      </c>
      <c r="K85" s="3">
        <v>30</v>
      </c>
      <c r="L85" s="3">
        <v>38</v>
      </c>
      <c r="M85" s="3">
        <v>129</v>
      </c>
      <c r="N85" s="2">
        <f t="shared" si="11"/>
        <v>423</v>
      </c>
      <c r="O85" s="5">
        <f t="shared" si="12"/>
        <v>2.2009456264775413</v>
      </c>
      <c r="P85" s="5">
        <f t="shared" si="13"/>
        <v>1.6397973277217313</v>
      </c>
      <c r="Q85" s="2">
        <v>0</v>
      </c>
      <c r="R85" s="2">
        <v>0</v>
      </c>
    </row>
    <row r="86" spans="1:18" ht="19.5" customHeight="1">
      <c r="A86" s="93"/>
      <c r="B86" s="3" t="s">
        <v>240</v>
      </c>
      <c r="C86" s="8" t="s">
        <v>248</v>
      </c>
      <c r="D86" s="1">
        <v>1</v>
      </c>
      <c r="E86" s="13">
        <f>SUM(Q86:R86,F86:M86)</f>
        <v>221</v>
      </c>
      <c r="F86" s="3">
        <v>2</v>
      </c>
      <c r="G86" s="3">
        <v>0</v>
      </c>
      <c r="H86" s="3">
        <v>0</v>
      </c>
      <c r="I86" s="3">
        <v>2</v>
      </c>
      <c r="J86" s="3">
        <v>10</v>
      </c>
      <c r="K86" s="3">
        <v>50</v>
      </c>
      <c r="L86" s="3">
        <v>100</v>
      </c>
      <c r="M86" s="3">
        <v>57</v>
      </c>
      <c r="N86" s="2">
        <f>SUM(F86:M86)</f>
        <v>221</v>
      </c>
      <c r="O86" s="5">
        <f>(1*G86+1.5*H86+2*I86+2.5*J86+3*K86+3.5*L86+4*M86)/N86</f>
        <v>3.425339366515837</v>
      </c>
      <c r="P86" s="5">
        <f>SQRT((F86*0^2+G86*1^2+H86*1.5^2+I86*2^2+J86*2.5^2+K86*3^2+L86*3.5^2+M86*4^2)/N86-O86^2)</f>
        <v>0.5403120413473483</v>
      </c>
      <c r="Q86" s="2">
        <v>0</v>
      </c>
      <c r="R86" s="2">
        <v>0</v>
      </c>
    </row>
    <row r="87" spans="1:18" ht="19.5" customHeight="1">
      <c r="A87" s="93"/>
      <c r="B87" s="3" t="s">
        <v>241</v>
      </c>
      <c r="C87" s="8" t="s">
        <v>43</v>
      </c>
      <c r="D87" s="1">
        <v>2</v>
      </c>
      <c r="E87" s="13">
        <f t="shared" si="10"/>
        <v>128</v>
      </c>
      <c r="F87" s="3">
        <v>2</v>
      </c>
      <c r="G87" s="3">
        <v>0</v>
      </c>
      <c r="H87" s="3">
        <v>2</v>
      </c>
      <c r="I87" s="3">
        <v>0</v>
      </c>
      <c r="J87" s="3">
        <v>1</v>
      </c>
      <c r="K87" s="3">
        <v>6</v>
      </c>
      <c r="L87" s="3">
        <v>22</v>
      </c>
      <c r="M87" s="3">
        <v>95</v>
      </c>
      <c r="N87" s="2">
        <f t="shared" si="11"/>
        <v>128</v>
      </c>
      <c r="O87" s="5">
        <f t="shared" si="12"/>
        <v>3.75390625</v>
      </c>
      <c r="P87" s="5">
        <f t="shared" si="13"/>
        <v>0.6281050797525343</v>
      </c>
      <c r="Q87" s="2">
        <v>0</v>
      </c>
      <c r="R87" s="2">
        <v>0</v>
      </c>
    </row>
    <row r="88" spans="1:18" ht="19.5" customHeight="1">
      <c r="A88" s="93"/>
      <c r="B88" s="3" t="s">
        <v>395</v>
      </c>
      <c r="C88" s="8" t="s">
        <v>499</v>
      </c>
      <c r="D88" s="1">
        <v>4</v>
      </c>
      <c r="E88" s="13">
        <f t="shared" si="10"/>
        <v>43</v>
      </c>
      <c r="F88" s="3">
        <v>8</v>
      </c>
      <c r="G88" s="3">
        <v>12</v>
      </c>
      <c r="H88" s="3">
        <v>2</v>
      </c>
      <c r="I88" s="3">
        <v>6</v>
      </c>
      <c r="J88" s="3">
        <v>7</v>
      </c>
      <c r="K88" s="3">
        <v>1</v>
      </c>
      <c r="L88" s="3">
        <v>1</v>
      </c>
      <c r="M88" s="3">
        <v>6</v>
      </c>
      <c r="N88" s="2">
        <f t="shared" si="11"/>
        <v>43</v>
      </c>
      <c r="O88" s="5">
        <f t="shared" si="12"/>
        <v>1.744186046511628</v>
      </c>
      <c r="P88" s="5">
        <f t="shared" si="13"/>
        <v>1.2821316417521427</v>
      </c>
      <c r="Q88" s="2">
        <v>0</v>
      </c>
      <c r="R88" s="2">
        <v>0</v>
      </c>
    </row>
    <row r="89" spans="1:18" ht="19.5" customHeight="1">
      <c r="A89" s="93"/>
      <c r="B89" s="95" t="s">
        <v>211</v>
      </c>
      <c r="C89" s="95"/>
      <c r="D89" s="95"/>
      <c r="E89" s="38">
        <f aca="true" t="shared" si="16" ref="E89:N89">SUM(E75:E88)</f>
        <v>1525</v>
      </c>
      <c r="F89" s="38">
        <f t="shared" si="16"/>
        <v>154</v>
      </c>
      <c r="G89" s="38">
        <f t="shared" si="16"/>
        <v>101</v>
      </c>
      <c r="H89" s="38">
        <f t="shared" si="16"/>
        <v>72</v>
      </c>
      <c r="I89" s="38">
        <f t="shared" si="16"/>
        <v>134</v>
      </c>
      <c r="J89" s="38">
        <f t="shared" si="16"/>
        <v>128</v>
      </c>
      <c r="K89" s="38">
        <f t="shared" si="16"/>
        <v>172</v>
      </c>
      <c r="L89" s="38">
        <f t="shared" si="16"/>
        <v>216</v>
      </c>
      <c r="M89" s="38">
        <f t="shared" si="16"/>
        <v>545</v>
      </c>
      <c r="N89" s="38">
        <f t="shared" si="16"/>
        <v>1522</v>
      </c>
      <c r="O89" s="96">
        <f t="shared" si="12"/>
        <v>2.7917214191852824</v>
      </c>
      <c r="P89" s="96">
        <f t="shared" si="13"/>
        <v>1.3197617776421573</v>
      </c>
      <c r="Q89" s="38">
        <f>SUM(Q75:Q88)</f>
        <v>3</v>
      </c>
      <c r="R89" s="38">
        <f>SUM(R75:R88)</f>
        <v>0</v>
      </c>
    </row>
    <row r="90" spans="1:18" ht="19.5" customHeight="1" thickBot="1">
      <c r="A90" s="98"/>
      <c r="B90" s="100" t="s">
        <v>212</v>
      </c>
      <c r="C90" s="100"/>
      <c r="D90" s="100"/>
      <c r="E90" s="40">
        <f>E89*100/$E$89</f>
        <v>100</v>
      </c>
      <c r="F90" s="40">
        <f aca="true" t="shared" si="17" ref="F90:N90">F89*100/$E$89</f>
        <v>10.098360655737705</v>
      </c>
      <c r="G90" s="40">
        <f t="shared" si="17"/>
        <v>6.622950819672131</v>
      </c>
      <c r="H90" s="40">
        <f t="shared" si="17"/>
        <v>4.721311475409836</v>
      </c>
      <c r="I90" s="40">
        <f t="shared" si="17"/>
        <v>8.78688524590164</v>
      </c>
      <c r="J90" s="40">
        <f t="shared" si="17"/>
        <v>8.39344262295082</v>
      </c>
      <c r="K90" s="40">
        <f t="shared" si="17"/>
        <v>11.278688524590164</v>
      </c>
      <c r="L90" s="40">
        <f t="shared" si="17"/>
        <v>14.163934426229508</v>
      </c>
      <c r="M90" s="40">
        <f t="shared" si="17"/>
        <v>35.73770491803279</v>
      </c>
      <c r="N90" s="40">
        <f t="shared" si="17"/>
        <v>99.80327868852459</v>
      </c>
      <c r="O90" s="99"/>
      <c r="P90" s="99"/>
      <c r="Q90" s="40">
        <f>Q89*100/$E$89</f>
        <v>0.19672131147540983</v>
      </c>
      <c r="R90" s="40">
        <f>R89*100/$E$89</f>
        <v>0</v>
      </c>
    </row>
    <row r="91" spans="1:18" ht="19.5" customHeight="1" thickTop="1">
      <c r="A91" s="101" t="s">
        <v>11</v>
      </c>
      <c r="B91" s="101"/>
      <c r="C91" s="101"/>
      <c r="D91" s="101"/>
      <c r="E91" s="41">
        <f aca="true" t="shared" si="18" ref="E91:N91">SUM(E71,E89)</f>
        <v>5736</v>
      </c>
      <c r="F91" s="41">
        <f t="shared" si="18"/>
        <v>464</v>
      </c>
      <c r="G91" s="41">
        <f t="shared" si="18"/>
        <v>662</v>
      </c>
      <c r="H91" s="41">
        <f t="shared" si="18"/>
        <v>329</v>
      </c>
      <c r="I91" s="41">
        <f t="shared" si="18"/>
        <v>556</v>
      </c>
      <c r="J91" s="41">
        <f t="shared" si="18"/>
        <v>621</v>
      </c>
      <c r="K91" s="41">
        <f t="shared" si="18"/>
        <v>732</v>
      </c>
      <c r="L91" s="41">
        <f t="shared" si="18"/>
        <v>789</v>
      </c>
      <c r="M91" s="41">
        <f t="shared" si="18"/>
        <v>1579</v>
      </c>
      <c r="N91" s="41">
        <f t="shared" si="18"/>
        <v>5732</v>
      </c>
      <c r="O91" s="96">
        <f>(1*G91+1.5*H91+2*I91+2.5*J91+3*K91+3.5*L91+4*M91)/N91</f>
        <v>2.6331995812979763</v>
      </c>
      <c r="P91" s="96">
        <f>SQRT((F91*0^2+G91*1^2+H91*1.5^2+I91*2^2+J91*2.5^2+K91*3^2+L91*3.5^2+M91*4^2)/N91-O91^2)</f>
        <v>1.2724297547422758</v>
      </c>
      <c r="Q91" s="41">
        <f>SUM(Q71,Q89)</f>
        <v>4</v>
      </c>
      <c r="R91" s="41">
        <f>SUM(R71,R89)</f>
        <v>0</v>
      </c>
    </row>
    <row r="92" spans="1:18" ht="19.5" customHeight="1" thickBot="1">
      <c r="A92" s="100" t="s">
        <v>12</v>
      </c>
      <c r="B92" s="100"/>
      <c r="C92" s="100"/>
      <c r="D92" s="100"/>
      <c r="E92" s="40">
        <f>E91*100/$E$91</f>
        <v>100</v>
      </c>
      <c r="F92" s="40">
        <f aca="true" t="shared" si="19" ref="F92:N92">F91*100/$E$91</f>
        <v>8.089260808926081</v>
      </c>
      <c r="G92" s="40">
        <f t="shared" si="19"/>
        <v>11.541143654114366</v>
      </c>
      <c r="H92" s="40">
        <f t="shared" si="19"/>
        <v>5.735704323570432</v>
      </c>
      <c r="I92" s="40">
        <f t="shared" si="19"/>
        <v>9.693165969316597</v>
      </c>
      <c r="J92" s="40">
        <f t="shared" si="19"/>
        <v>10.826359832635983</v>
      </c>
      <c r="K92" s="40">
        <f t="shared" si="19"/>
        <v>12.761506276150628</v>
      </c>
      <c r="L92" s="40">
        <f t="shared" si="19"/>
        <v>13.755230125523013</v>
      </c>
      <c r="M92" s="40">
        <f t="shared" si="19"/>
        <v>27.5278940027894</v>
      </c>
      <c r="N92" s="40">
        <f t="shared" si="19"/>
        <v>99.9302649930265</v>
      </c>
      <c r="O92" s="99"/>
      <c r="P92" s="99"/>
      <c r="Q92" s="40">
        <f>Q91*100/$E$91</f>
        <v>0.0697350069735007</v>
      </c>
      <c r="R92" s="40">
        <f>R91*100/$E$91</f>
        <v>0</v>
      </c>
    </row>
    <row r="93" ht="22.5" thickTop="1"/>
    <row r="115" spans="2:18" ht="23.25">
      <c r="B115" s="34"/>
      <c r="C115" s="35" t="s">
        <v>432</v>
      </c>
      <c r="R115" s="37"/>
    </row>
    <row r="116" spans="1:18" ht="21.75">
      <c r="A116" s="90" t="s">
        <v>176</v>
      </c>
      <c r="B116" s="90" t="s">
        <v>0</v>
      </c>
      <c r="C116" s="90" t="s">
        <v>1</v>
      </c>
      <c r="D116" s="90" t="s">
        <v>177</v>
      </c>
      <c r="E116" s="91" t="s">
        <v>178</v>
      </c>
      <c r="F116" s="78" t="s">
        <v>179</v>
      </c>
      <c r="G116" s="79"/>
      <c r="H116" s="79"/>
      <c r="I116" s="79"/>
      <c r="J116" s="79"/>
      <c r="K116" s="79"/>
      <c r="L116" s="79"/>
      <c r="M116" s="80"/>
      <c r="N116" s="90" t="s">
        <v>180</v>
      </c>
      <c r="O116" s="90" t="s">
        <v>6</v>
      </c>
      <c r="P116" s="90" t="s">
        <v>7</v>
      </c>
      <c r="Q116" s="88" t="s">
        <v>181</v>
      </c>
      <c r="R116" s="88"/>
    </row>
    <row r="117" spans="1:18" ht="21.75">
      <c r="A117" s="90"/>
      <c r="B117" s="90"/>
      <c r="C117" s="90"/>
      <c r="D117" s="90"/>
      <c r="E117" s="91"/>
      <c r="F117" s="2">
        <v>0</v>
      </c>
      <c r="G117" s="2">
        <v>1</v>
      </c>
      <c r="H117" s="2">
        <v>1.5</v>
      </c>
      <c r="I117" s="2">
        <v>2</v>
      </c>
      <c r="J117" s="2">
        <v>2.5</v>
      </c>
      <c r="K117" s="2">
        <v>3</v>
      </c>
      <c r="L117" s="2">
        <v>3.5</v>
      </c>
      <c r="M117" s="2">
        <v>4</v>
      </c>
      <c r="N117" s="90"/>
      <c r="O117" s="90"/>
      <c r="P117" s="90"/>
      <c r="Q117" s="2" t="s">
        <v>9</v>
      </c>
      <c r="R117" s="5" t="s">
        <v>10</v>
      </c>
    </row>
    <row r="118" spans="1:18" ht="21.75">
      <c r="A118" s="92" t="s">
        <v>182</v>
      </c>
      <c r="B118" s="3" t="s">
        <v>249</v>
      </c>
      <c r="C118" s="8" t="s">
        <v>150</v>
      </c>
      <c r="D118" s="1">
        <v>3</v>
      </c>
      <c r="E118" s="13">
        <f>SUM(Q118:R118,F118:M118)</f>
        <v>377</v>
      </c>
      <c r="F118" s="3">
        <v>14</v>
      </c>
      <c r="G118" s="3">
        <v>101</v>
      </c>
      <c r="H118" s="3">
        <v>52</v>
      </c>
      <c r="I118" s="3">
        <v>44</v>
      </c>
      <c r="J118" s="3">
        <v>44</v>
      </c>
      <c r="K118" s="3">
        <v>51</v>
      </c>
      <c r="L118" s="3">
        <v>31</v>
      </c>
      <c r="M118" s="3">
        <v>40</v>
      </c>
      <c r="N118" s="2">
        <f>SUM(F118:M118)</f>
        <v>377</v>
      </c>
      <c r="O118" s="5">
        <f>(1*G118+1.5*H118+2*I118+2.5*J118+3*K118+3.5*L118+4*M118)/N118</f>
        <v>2.118037135278515</v>
      </c>
      <c r="P118" s="5">
        <f>SQRT((F118*0^2+G118*1^2+H118*1.5^2+I118*2^2+J118*2.5^2+K118*3^2+L118*3.5^2+M118*4^2)/N118-O118^2)</f>
        <v>1.1003946090849401</v>
      </c>
      <c r="Q118" s="2">
        <v>0</v>
      </c>
      <c r="R118" s="2">
        <v>0</v>
      </c>
    </row>
    <row r="119" spans="1:18" ht="21.75">
      <c r="A119" s="93"/>
      <c r="B119" s="3" t="s">
        <v>250</v>
      </c>
      <c r="C119" s="8" t="s">
        <v>13</v>
      </c>
      <c r="D119" s="1">
        <v>3</v>
      </c>
      <c r="E119" s="13">
        <f aca="true" t="shared" si="20" ref="E119:E148">SUM(Q119:R119,F119:M119)</f>
        <v>378</v>
      </c>
      <c r="F119" s="3">
        <v>12</v>
      </c>
      <c r="G119" s="3">
        <v>15</v>
      </c>
      <c r="H119" s="3">
        <v>30</v>
      </c>
      <c r="I119" s="3">
        <v>89</v>
      </c>
      <c r="J119" s="3">
        <v>67</v>
      </c>
      <c r="K119" s="3">
        <v>61</v>
      </c>
      <c r="L119" s="3">
        <v>46</v>
      </c>
      <c r="M119" s="3">
        <v>57</v>
      </c>
      <c r="N119" s="2">
        <f aca="true" t="shared" si="21" ref="N119:N147">SUM(F119:M119)</f>
        <v>377</v>
      </c>
      <c r="O119" s="5">
        <f aca="true" t="shared" si="22" ref="O119:O149">(1*G119+1.5*H119+2*I119+2.5*J119+3*K119+3.5*L119+4*M119)/N119</f>
        <v>2.592838196286472</v>
      </c>
      <c r="P119" s="5">
        <f aca="true" t="shared" si="23" ref="P119:P149">SQRT((F119*0^2+G119*1^2+H119*1.5^2+I119*2^2+J119*2.5^2+K119*3^2+L119*3.5^2+M119*4^2)/N119-O119^2)</f>
        <v>0.9597339694529659</v>
      </c>
      <c r="Q119" s="2">
        <v>1</v>
      </c>
      <c r="R119" s="2">
        <v>0</v>
      </c>
    </row>
    <row r="120" spans="1:18" ht="21.75">
      <c r="A120" s="93"/>
      <c r="B120" s="3" t="s">
        <v>251</v>
      </c>
      <c r="C120" s="8" t="s">
        <v>267</v>
      </c>
      <c r="D120" s="1">
        <v>2</v>
      </c>
      <c r="E120" s="13">
        <f t="shared" si="20"/>
        <v>379</v>
      </c>
      <c r="F120" s="3">
        <v>15</v>
      </c>
      <c r="G120" s="3">
        <v>69</v>
      </c>
      <c r="H120" s="3">
        <v>37</v>
      </c>
      <c r="I120" s="3">
        <v>54</v>
      </c>
      <c r="J120" s="3">
        <v>57</v>
      </c>
      <c r="K120" s="3">
        <v>57</v>
      </c>
      <c r="L120" s="3">
        <v>47</v>
      </c>
      <c r="M120" s="3">
        <v>43</v>
      </c>
      <c r="N120" s="2">
        <f t="shared" si="21"/>
        <v>379</v>
      </c>
      <c r="O120" s="5">
        <f t="shared" si="22"/>
        <v>2.3284960422163588</v>
      </c>
      <c r="P120" s="5">
        <f t="shared" si="23"/>
        <v>1.0852236649735563</v>
      </c>
      <c r="Q120" s="2">
        <v>0</v>
      </c>
      <c r="R120" s="2">
        <v>0</v>
      </c>
    </row>
    <row r="121" spans="1:18" ht="21.75">
      <c r="A121" s="93"/>
      <c r="B121" s="3" t="s">
        <v>252</v>
      </c>
      <c r="C121" s="8" t="s">
        <v>39</v>
      </c>
      <c r="D121" s="1">
        <v>2</v>
      </c>
      <c r="E121" s="13">
        <f t="shared" si="20"/>
        <v>379</v>
      </c>
      <c r="F121" s="3">
        <v>14</v>
      </c>
      <c r="G121" s="3">
        <v>89</v>
      </c>
      <c r="H121" s="3">
        <v>27</v>
      </c>
      <c r="I121" s="3">
        <v>57</v>
      </c>
      <c r="J121" s="3">
        <v>56</v>
      </c>
      <c r="K121" s="3">
        <v>53</v>
      </c>
      <c r="L121" s="3">
        <v>29</v>
      </c>
      <c r="M121" s="3">
        <v>54</v>
      </c>
      <c r="N121" s="2">
        <f t="shared" si="21"/>
        <v>379</v>
      </c>
      <c r="O121" s="5">
        <f t="shared" si="22"/>
        <v>2.2691292875989446</v>
      </c>
      <c r="P121" s="5">
        <f t="shared" si="23"/>
        <v>1.1166157084139559</v>
      </c>
      <c r="Q121" s="2">
        <v>0</v>
      </c>
      <c r="R121" s="2">
        <v>0</v>
      </c>
    </row>
    <row r="122" spans="1:18" ht="21.75">
      <c r="A122" s="93"/>
      <c r="B122" s="3" t="s">
        <v>253</v>
      </c>
      <c r="C122" s="8" t="s">
        <v>98</v>
      </c>
      <c r="D122" s="1">
        <v>2</v>
      </c>
      <c r="E122" s="13">
        <f t="shared" si="20"/>
        <v>379</v>
      </c>
      <c r="F122" s="3">
        <v>14</v>
      </c>
      <c r="G122" s="3">
        <v>80</v>
      </c>
      <c r="H122" s="3">
        <v>22</v>
      </c>
      <c r="I122" s="3">
        <v>22</v>
      </c>
      <c r="J122" s="3">
        <v>41</v>
      </c>
      <c r="K122" s="3">
        <v>51</v>
      </c>
      <c r="L122" s="3">
        <v>53</v>
      </c>
      <c r="M122" s="3">
        <v>96</v>
      </c>
      <c r="N122" s="2">
        <f t="shared" si="21"/>
        <v>379</v>
      </c>
      <c r="O122" s="5">
        <f t="shared" si="22"/>
        <v>2.5910290237467017</v>
      </c>
      <c r="P122" s="5">
        <f t="shared" si="23"/>
        <v>1.2302363703216177</v>
      </c>
      <c r="Q122" s="2">
        <v>0</v>
      </c>
      <c r="R122" s="2">
        <v>0</v>
      </c>
    </row>
    <row r="123" spans="1:18" ht="21.75">
      <c r="A123" s="93"/>
      <c r="B123" s="3" t="s">
        <v>254</v>
      </c>
      <c r="C123" s="8" t="s">
        <v>40</v>
      </c>
      <c r="D123" s="1">
        <v>1</v>
      </c>
      <c r="E123" s="13">
        <f t="shared" si="20"/>
        <v>379</v>
      </c>
      <c r="F123" s="3">
        <v>14</v>
      </c>
      <c r="G123" s="3">
        <v>27</v>
      </c>
      <c r="H123" s="3">
        <v>18</v>
      </c>
      <c r="I123" s="3">
        <v>39</v>
      </c>
      <c r="J123" s="3">
        <v>45</v>
      </c>
      <c r="K123" s="3">
        <v>69</v>
      </c>
      <c r="L123" s="3">
        <v>49</v>
      </c>
      <c r="M123" s="3">
        <v>118</v>
      </c>
      <c r="N123" s="2">
        <f t="shared" si="21"/>
        <v>379</v>
      </c>
      <c r="O123" s="5">
        <f t="shared" si="22"/>
        <v>2.8891820580474934</v>
      </c>
      <c r="P123" s="5">
        <f t="shared" si="23"/>
        <v>1.0900674695755763</v>
      </c>
      <c r="Q123" s="2">
        <v>0</v>
      </c>
      <c r="R123" s="2">
        <v>0</v>
      </c>
    </row>
    <row r="124" spans="1:18" ht="21.75">
      <c r="A124" s="93"/>
      <c r="B124" s="3" t="s">
        <v>255</v>
      </c>
      <c r="C124" s="8" t="s">
        <v>268</v>
      </c>
      <c r="D124" s="1">
        <v>1</v>
      </c>
      <c r="E124" s="13">
        <f t="shared" si="20"/>
        <v>379</v>
      </c>
      <c r="F124" s="3">
        <v>14</v>
      </c>
      <c r="G124" s="3">
        <v>2</v>
      </c>
      <c r="H124" s="3">
        <v>0</v>
      </c>
      <c r="I124" s="3">
        <v>1</v>
      </c>
      <c r="J124" s="3">
        <v>0</v>
      </c>
      <c r="K124" s="3">
        <v>153</v>
      </c>
      <c r="L124" s="3">
        <v>77</v>
      </c>
      <c r="M124" s="3">
        <v>132</v>
      </c>
      <c r="N124" s="2">
        <f t="shared" si="21"/>
        <v>379</v>
      </c>
      <c r="O124" s="5">
        <f t="shared" si="22"/>
        <v>3.325857519788918</v>
      </c>
      <c r="P124" s="5">
        <f t="shared" si="23"/>
        <v>0.8056636529296185</v>
      </c>
      <c r="Q124" s="2">
        <v>0</v>
      </c>
      <c r="R124" s="2">
        <v>0</v>
      </c>
    </row>
    <row r="125" spans="1:18" ht="21.75">
      <c r="A125" s="93"/>
      <c r="B125" s="3" t="s">
        <v>256</v>
      </c>
      <c r="C125" s="8" t="s">
        <v>80</v>
      </c>
      <c r="D125" s="1">
        <v>1</v>
      </c>
      <c r="E125" s="13">
        <f t="shared" si="20"/>
        <v>379</v>
      </c>
      <c r="F125" s="3">
        <v>0</v>
      </c>
      <c r="G125" s="3">
        <v>30</v>
      </c>
      <c r="H125" s="3">
        <v>15</v>
      </c>
      <c r="I125" s="3">
        <v>14</v>
      </c>
      <c r="J125" s="3">
        <v>20</v>
      </c>
      <c r="K125" s="3">
        <v>42</v>
      </c>
      <c r="L125" s="3">
        <v>37</v>
      </c>
      <c r="M125" s="3">
        <v>210</v>
      </c>
      <c r="N125" s="2">
        <f t="shared" si="21"/>
        <v>368</v>
      </c>
      <c r="O125" s="5">
        <f t="shared" si="22"/>
        <v>3.3315217391304346</v>
      </c>
      <c r="P125" s="5">
        <f t="shared" si="23"/>
        <v>0.977399983521732</v>
      </c>
      <c r="Q125" s="2">
        <v>11</v>
      </c>
      <c r="R125" s="2">
        <v>0</v>
      </c>
    </row>
    <row r="126" spans="1:18" ht="21.75">
      <c r="A126" s="93"/>
      <c r="B126" s="3" t="s">
        <v>257</v>
      </c>
      <c r="C126" s="8" t="s">
        <v>269</v>
      </c>
      <c r="D126" s="1">
        <v>2</v>
      </c>
      <c r="E126" s="13">
        <f t="shared" si="20"/>
        <v>365</v>
      </c>
      <c r="F126" s="3">
        <v>0</v>
      </c>
      <c r="G126" s="3">
        <v>13</v>
      </c>
      <c r="H126" s="3">
        <v>8</v>
      </c>
      <c r="I126" s="3">
        <v>20</v>
      </c>
      <c r="J126" s="3">
        <v>22</v>
      </c>
      <c r="K126" s="3">
        <v>42</v>
      </c>
      <c r="L126" s="3">
        <v>75</v>
      </c>
      <c r="M126" s="3">
        <v>185</v>
      </c>
      <c r="N126" s="2">
        <f t="shared" si="21"/>
        <v>365</v>
      </c>
      <c r="O126" s="5">
        <f t="shared" si="22"/>
        <v>3.4205479452054797</v>
      </c>
      <c r="P126" s="5">
        <f t="shared" si="23"/>
        <v>0.8018743289830884</v>
      </c>
      <c r="Q126" s="2">
        <v>0</v>
      </c>
      <c r="R126" s="2">
        <v>0</v>
      </c>
    </row>
    <row r="127" spans="1:18" ht="21.75">
      <c r="A127" s="93"/>
      <c r="B127" s="3" t="s">
        <v>258</v>
      </c>
      <c r="C127" s="8" t="s">
        <v>81</v>
      </c>
      <c r="D127" s="1">
        <v>3</v>
      </c>
      <c r="E127" s="13">
        <f t="shared" si="20"/>
        <v>379</v>
      </c>
      <c r="F127" s="3">
        <v>17</v>
      </c>
      <c r="G127" s="3">
        <v>51</v>
      </c>
      <c r="H127" s="3">
        <v>43</v>
      </c>
      <c r="I127" s="3">
        <v>48</v>
      </c>
      <c r="J127" s="3">
        <v>61</v>
      </c>
      <c r="K127" s="3">
        <v>71</v>
      </c>
      <c r="L127" s="3">
        <v>41</v>
      </c>
      <c r="M127" s="3">
        <v>46</v>
      </c>
      <c r="N127" s="2">
        <f t="shared" si="21"/>
        <v>378</v>
      </c>
      <c r="O127" s="5">
        <f t="shared" si="22"/>
        <v>2.392857142857143</v>
      </c>
      <c r="P127" s="5">
        <f t="shared" si="23"/>
        <v>1.0714065253463785</v>
      </c>
      <c r="Q127" s="2">
        <v>1</v>
      </c>
      <c r="R127" s="2">
        <v>0</v>
      </c>
    </row>
    <row r="128" spans="1:18" ht="21.75">
      <c r="A128" s="93"/>
      <c r="B128" s="95" t="s">
        <v>11</v>
      </c>
      <c r="C128" s="95"/>
      <c r="D128" s="95"/>
      <c r="E128" s="38">
        <f>SUM(E118:E127)</f>
        <v>3773</v>
      </c>
      <c r="F128" s="38">
        <f aca="true" t="shared" si="24" ref="F128:N128">SUM(F118:F127)</f>
        <v>114</v>
      </c>
      <c r="G128" s="38">
        <f t="shared" si="24"/>
        <v>477</v>
      </c>
      <c r="H128" s="38">
        <f t="shared" si="24"/>
        <v>252</v>
      </c>
      <c r="I128" s="38">
        <f t="shared" si="24"/>
        <v>388</v>
      </c>
      <c r="J128" s="38">
        <f t="shared" si="24"/>
        <v>413</v>
      </c>
      <c r="K128" s="38">
        <f t="shared" si="24"/>
        <v>650</v>
      </c>
      <c r="L128" s="38">
        <f t="shared" si="24"/>
        <v>485</v>
      </c>
      <c r="M128" s="38">
        <f>SUM(M118:M127)</f>
        <v>981</v>
      </c>
      <c r="N128" s="38">
        <f t="shared" si="24"/>
        <v>3760</v>
      </c>
      <c r="O128" s="96">
        <f t="shared" si="22"/>
        <v>2.7220744680851063</v>
      </c>
      <c r="P128" s="96">
        <f t="shared" si="23"/>
        <v>1.1303440235060218</v>
      </c>
      <c r="Q128" s="38">
        <f>SUM(Q118:Q127)</f>
        <v>13</v>
      </c>
      <c r="R128" s="38">
        <f>SUM(R118:R127)</f>
        <v>0</v>
      </c>
    </row>
    <row r="129" spans="1:18" ht="21.75">
      <c r="A129" s="94"/>
      <c r="B129" s="95" t="s">
        <v>12</v>
      </c>
      <c r="C129" s="95"/>
      <c r="D129" s="95"/>
      <c r="E129" s="39">
        <f>E128*100/$E$128</f>
        <v>100</v>
      </c>
      <c r="F129" s="39">
        <f aca="true" t="shared" si="25" ref="F129:N129">F128*100/$E$128</f>
        <v>3.0214683275907768</v>
      </c>
      <c r="G129" s="39">
        <f t="shared" si="25"/>
        <v>12.64245958123509</v>
      </c>
      <c r="H129" s="39">
        <f t="shared" si="25"/>
        <v>6.679035250463822</v>
      </c>
      <c r="I129" s="39">
        <f t="shared" si="25"/>
        <v>10.283593957063346</v>
      </c>
      <c r="J129" s="39">
        <f t="shared" si="25"/>
        <v>10.946196660482375</v>
      </c>
      <c r="K129" s="39">
        <f t="shared" si="25"/>
        <v>17.227670288894778</v>
      </c>
      <c r="L129" s="39">
        <f t="shared" si="25"/>
        <v>12.85449244632918</v>
      </c>
      <c r="M129" s="39">
        <f t="shared" si="25"/>
        <v>26.000530082162737</v>
      </c>
      <c r="N129" s="39">
        <f t="shared" si="25"/>
        <v>99.6554465942221</v>
      </c>
      <c r="O129" s="97"/>
      <c r="P129" s="97"/>
      <c r="Q129" s="39">
        <f>Q128*100/$E$128</f>
        <v>0.34455340577789556</v>
      </c>
      <c r="R129" s="39">
        <f>R128*100/$E$128</f>
        <v>0</v>
      </c>
    </row>
    <row r="130" spans="1:18" ht="21.75">
      <c r="A130" s="90" t="s">
        <v>176</v>
      </c>
      <c r="B130" s="90" t="s">
        <v>0</v>
      </c>
      <c r="C130" s="90" t="s">
        <v>1</v>
      </c>
      <c r="D130" s="90" t="s">
        <v>177</v>
      </c>
      <c r="E130" s="91" t="s">
        <v>178</v>
      </c>
      <c r="F130" s="78" t="s">
        <v>179</v>
      </c>
      <c r="G130" s="79"/>
      <c r="H130" s="79"/>
      <c r="I130" s="79"/>
      <c r="J130" s="79"/>
      <c r="K130" s="79"/>
      <c r="L130" s="79"/>
      <c r="M130" s="80"/>
      <c r="N130" s="90" t="s">
        <v>180</v>
      </c>
      <c r="O130" s="90" t="s">
        <v>6</v>
      </c>
      <c r="P130" s="90" t="s">
        <v>7</v>
      </c>
      <c r="Q130" s="88" t="s">
        <v>181</v>
      </c>
      <c r="R130" s="88"/>
    </row>
    <row r="131" spans="1:18" ht="21.75">
      <c r="A131" s="90"/>
      <c r="B131" s="90"/>
      <c r="C131" s="90"/>
      <c r="D131" s="90"/>
      <c r="E131" s="91"/>
      <c r="F131" s="2">
        <v>0</v>
      </c>
      <c r="G131" s="2">
        <v>1</v>
      </c>
      <c r="H131" s="2">
        <v>1.5</v>
      </c>
      <c r="I131" s="2">
        <v>2</v>
      </c>
      <c r="J131" s="2">
        <v>2.5</v>
      </c>
      <c r="K131" s="2">
        <v>3</v>
      </c>
      <c r="L131" s="2">
        <v>3.5</v>
      </c>
      <c r="M131" s="2">
        <v>4</v>
      </c>
      <c r="N131" s="90"/>
      <c r="O131" s="90"/>
      <c r="P131" s="90"/>
      <c r="Q131" s="2" t="s">
        <v>9</v>
      </c>
      <c r="R131" s="5" t="s">
        <v>10</v>
      </c>
    </row>
    <row r="132" spans="1:18" ht="21.75" customHeight="1">
      <c r="A132" s="92" t="s">
        <v>194</v>
      </c>
      <c r="B132" s="3" t="s">
        <v>396</v>
      </c>
      <c r="C132" s="8" t="s">
        <v>397</v>
      </c>
      <c r="D132" s="15">
        <v>1</v>
      </c>
      <c r="E132" s="13">
        <f t="shared" si="20"/>
        <v>76</v>
      </c>
      <c r="F132" s="3">
        <v>0</v>
      </c>
      <c r="G132" s="3">
        <v>21</v>
      </c>
      <c r="H132" s="3">
        <v>12</v>
      </c>
      <c r="I132" s="3">
        <v>7</v>
      </c>
      <c r="J132" s="3">
        <v>18</v>
      </c>
      <c r="K132" s="3">
        <v>12</v>
      </c>
      <c r="L132" s="3">
        <v>3</v>
      </c>
      <c r="M132" s="3">
        <v>1</v>
      </c>
      <c r="N132" s="2">
        <f>SUM(F132:M132)</f>
        <v>74</v>
      </c>
      <c r="O132" s="5">
        <f>(1*G132+1.5*H132+2*I132+2.5*J132+3*K132+3.5*L132+4*M132)/N132</f>
        <v>2.0067567567567566</v>
      </c>
      <c r="P132" s="5">
        <f>SQRT((F132*0^2+G132*1^2+H132*1.5^2+I132*2^2+J132*2.5^2+K132*3^2+L132*3.5^2+M132*4^2)/N132-O132^2)</f>
        <v>0.8321790154802624</v>
      </c>
      <c r="Q132" s="2">
        <v>2</v>
      </c>
      <c r="R132" s="2">
        <v>0</v>
      </c>
    </row>
    <row r="133" spans="1:18" ht="21.75" customHeight="1">
      <c r="A133" s="93"/>
      <c r="B133" s="3" t="s">
        <v>259</v>
      </c>
      <c r="C133" s="8" t="s">
        <v>35</v>
      </c>
      <c r="D133" s="15">
        <v>3</v>
      </c>
      <c r="E133" s="13">
        <f t="shared" si="20"/>
        <v>203</v>
      </c>
      <c r="F133" s="3">
        <v>0</v>
      </c>
      <c r="G133" s="3">
        <v>1</v>
      </c>
      <c r="H133" s="3">
        <v>8</v>
      </c>
      <c r="I133" s="3">
        <v>57</v>
      </c>
      <c r="J133" s="3">
        <v>78</v>
      </c>
      <c r="K133" s="3">
        <v>27</v>
      </c>
      <c r="L133" s="3">
        <v>10</v>
      </c>
      <c r="M133" s="3">
        <v>21</v>
      </c>
      <c r="N133" s="2">
        <f t="shared" si="21"/>
        <v>202</v>
      </c>
      <c r="O133" s="5">
        <f t="shared" si="22"/>
        <v>2.5841584158415842</v>
      </c>
      <c r="P133" s="5">
        <f t="shared" si="23"/>
        <v>0.6565334514891249</v>
      </c>
      <c r="Q133" s="2">
        <v>1</v>
      </c>
      <c r="R133" s="2">
        <v>0</v>
      </c>
    </row>
    <row r="134" spans="1:18" ht="21.75">
      <c r="A134" s="93"/>
      <c r="B134" s="3" t="s">
        <v>260</v>
      </c>
      <c r="C134" s="8" t="s">
        <v>359</v>
      </c>
      <c r="D134" s="15">
        <v>1</v>
      </c>
      <c r="E134" s="13">
        <f>SUM(Q134:R134,F134:M134)</f>
        <v>205</v>
      </c>
      <c r="F134" s="3">
        <v>3</v>
      </c>
      <c r="G134" s="3">
        <v>39</v>
      </c>
      <c r="H134" s="3">
        <v>24</v>
      </c>
      <c r="I134" s="3">
        <v>34</v>
      </c>
      <c r="J134" s="3">
        <v>31</v>
      </c>
      <c r="K134" s="3">
        <v>41</v>
      </c>
      <c r="L134" s="3">
        <v>21</v>
      </c>
      <c r="M134" s="3">
        <v>12</v>
      </c>
      <c r="N134" s="2">
        <f>SUM(F134:M134)</f>
        <v>205</v>
      </c>
      <c r="O134" s="5">
        <f>(1*G134+1.5*H134+2*I134+2.5*J134+3*K134+3.5*L134+4*M134)/N134</f>
        <v>2.268292682926829</v>
      </c>
      <c r="P134" s="5">
        <f>SQRT((F134*0^2+G134*1^2+H134*1.5^2+I134*2^2+J134*2.5^2+K134*3^2+L134*3.5^2+M134*4^2)/N134-O134^2)</f>
        <v>0.9531562522304374</v>
      </c>
      <c r="Q134" s="2">
        <v>0</v>
      </c>
      <c r="R134" s="2">
        <v>0</v>
      </c>
    </row>
    <row r="135" spans="1:18" ht="21.75">
      <c r="A135" s="93"/>
      <c r="B135" s="3" t="s">
        <v>360</v>
      </c>
      <c r="C135" s="8" t="s">
        <v>361</v>
      </c>
      <c r="D135" s="15">
        <v>1</v>
      </c>
      <c r="E135" s="13">
        <f t="shared" si="20"/>
        <v>76</v>
      </c>
      <c r="F135" s="3">
        <v>0</v>
      </c>
      <c r="G135" s="3">
        <v>2</v>
      </c>
      <c r="H135" s="3">
        <v>3</v>
      </c>
      <c r="I135" s="3">
        <v>19</v>
      </c>
      <c r="J135" s="3">
        <v>20</v>
      </c>
      <c r="K135" s="3">
        <v>16</v>
      </c>
      <c r="L135" s="3">
        <v>9</v>
      </c>
      <c r="M135" s="3">
        <v>7</v>
      </c>
      <c r="N135" s="2">
        <f t="shared" si="21"/>
        <v>76</v>
      </c>
      <c r="O135" s="5">
        <f t="shared" si="22"/>
        <v>2.6578947368421053</v>
      </c>
      <c r="P135" s="5">
        <f t="shared" si="23"/>
        <v>0.717316482654684</v>
      </c>
      <c r="Q135" s="2">
        <v>0</v>
      </c>
      <c r="R135" s="2">
        <v>0</v>
      </c>
    </row>
    <row r="136" spans="1:18" ht="21.75">
      <c r="A136" s="93"/>
      <c r="B136" s="3" t="s">
        <v>374</v>
      </c>
      <c r="C136" s="8" t="s">
        <v>385</v>
      </c>
      <c r="D136" s="15">
        <v>4</v>
      </c>
      <c r="E136" s="13">
        <f t="shared" si="20"/>
        <v>7</v>
      </c>
      <c r="F136" s="3">
        <v>3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4</v>
      </c>
      <c r="N136" s="2">
        <f t="shared" si="21"/>
        <v>7</v>
      </c>
      <c r="O136" s="5">
        <f t="shared" si="22"/>
        <v>2.2857142857142856</v>
      </c>
      <c r="P136" s="5">
        <f t="shared" si="23"/>
        <v>1.979486637221574</v>
      </c>
      <c r="Q136" s="2">
        <v>0</v>
      </c>
      <c r="R136" s="2">
        <v>0</v>
      </c>
    </row>
    <row r="137" spans="1:18" ht="21.75">
      <c r="A137" s="93"/>
      <c r="B137" s="3" t="s">
        <v>474</v>
      </c>
      <c r="C137" s="8" t="s">
        <v>500</v>
      </c>
      <c r="D137" s="15">
        <v>4</v>
      </c>
      <c r="E137" s="13">
        <f t="shared" si="20"/>
        <v>13</v>
      </c>
      <c r="F137" s="3">
        <v>1</v>
      </c>
      <c r="G137" s="3">
        <v>0</v>
      </c>
      <c r="H137" s="3">
        <v>0</v>
      </c>
      <c r="I137" s="3">
        <v>0</v>
      </c>
      <c r="J137" s="3">
        <v>0</v>
      </c>
      <c r="K137" s="3">
        <v>1</v>
      </c>
      <c r="L137" s="3">
        <v>0</v>
      </c>
      <c r="M137" s="3">
        <v>11</v>
      </c>
      <c r="N137" s="2">
        <f t="shared" si="21"/>
        <v>13</v>
      </c>
      <c r="O137" s="5">
        <f t="shared" si="22"/>
        <v>3.6153846153846154</v>
      </c>
      <c r="P137" s="5">
        <f t="shared" si="23"/>
        <v>1.0769230769230769</v>
      </c>
      <c r="Q137" s="2">
        <v>0</v>
      </c>
      <c r="R137" s="2">
        <v>0</v>
      </c>
    </row>
    <row r="138" spans="1:18" ht="21.75">
      <c r="A138" s="93"/>
      <c r="B138" s="3" t="s">
        <v>261</v>
      </c>
      <c r="C138" s="8" t="s">
        <v>501</v>
      </c>
      <c r="D138" s="15">
        <v>4</v>
      </c>
      <c r="E138" s="13">
        <f t="shared" si="20"/>
        <v>14</v>
      </c>
      <c r="F138" s="3">
        <v>0</v>
      </c>
      <c r="G138" s="3">
        <v>0</v>
      </c>
      <c r="H138" s="3">
        <v>2</v>
      </c>
      <c r="I138" s="3">
        <v>2</v>
      </c>
      <c r="J138" s="3">
        <v>2</v>
      </c>
      <c r="K138" s="3">
        <v>1</v>
      </c>
      <c r="L138" s="3">
        <v>1</v>
      </c>
      <c r="M138" s="3">
        <v>6</v>
      </c>
      <c r="N138" s="2">
        <f t="shared" si="21"/>
        <v>14</v>
      </c>
      <c r="O138" s="5">
        <f t="shared" si="22"/>
        <v>3.0357142857142856</v>
      </c>
      <c r="P138" s="5">
        <f t="shared" si="23"/>
        <v>0.9721898277725866</v>
      </c>
      <c r="Q138" s="2">
        <v>0</v>
      </c>
      <c r="R138" s="2">
        <v>0</v>
      </c>
    </row>
    <row r="139" spans="1:18" ht="21.75">
      <c r="A139" s="93"/>
      <c r="B139" s="3" t="s">
        <v>262</v>
      </c>
      <c r="C139" s="8" t="s">
        <v>386</v>
      </c>
      <c r="D139" s="15">
        <v>4</v>
      </c>
      <c r="E139" s="13">
        <f t="shared" si="20"/>
        <v>1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1</v>
      </c>
      <c r="L139" s="3">
        <v>0</v>
      </c>
      <c r="M139" s="3">
        <v>0</v>
      </c>
      <c r="N139" s="2">
        <f t="shared" si="21"/>
        <v>1</v>
      </c>
      <c r="O139" s="5">
        <f t="shared" si="22"/>
        <v>3</v>
      </c>
      <c r="P139" s="5">
        <f t="shared" si="23"/>
        <v>0</v>
      </c>
      <c r="Q139" s="2">
        <v>0</v>
      </c>
      <c r="R139" s="2">
        <v>0</v>
      </c>
    </row>
    <row r="140" spans="1:18" ht="21.75">
      <c r="A140" s="93"/>
      <c r="B140" s="3" t="s">
        <v>265</v>
      </c>
      <c r="C140" s="8" t="s">
        <v>272</v>
      </c>
      <c r="D140" s="15">
        <v>2</v>
      </c>
      <c r="E140" s="13">
        <f t="shared" si="20"/>
        <v>379</v>
      </c>
      <c r="F140" s="3">
        <v>13</v>
      </c>
      <c r="G140" s="3">
        <v>73</v>
      </c>
      <c r="H140" s="3">
        <v>33</v>
      </c>
      <c r="I140" s="3">
        <v>59</v>
      </c>
      <c r="J140" s="3">
        <v>52</v>
      </c>
      <c r="K140" s="3">
        <v>57</v>
      </c>
      <c r="L140" s="3">
        <v>53</v>
      </c>
      <c r="M140" s="3">
        <v>39</v>
      </c>
      <c r="N140" s="2">
        <f t="shared" si="21"/>
        <v>379</v>
      </c>
      <c r="O140" s="5">
        <f t="shared" si="22"/>
        <v>2.3298153034300793</v>
      </c>
      <c r="P140" s="5">
        <f t="shared" si="23"/>
        <v>1.074129809265932</v>
      </c>
      <c r="Q140" s="2">
        <v>0</v>
      </c>
      <c r="R140" s="2">
        <v>0</v>
      </c>
    </row>
    <row r="141" spans="1:18" ht="21.75">
      <c r="A141" s="93"/>
      <c r="B141" s="3" t="s">
        <v>398</v>
      </c>
      <c r="C141" s="8" t="s">
        <v>502</v>
      </c>
      <c r="D141" s="15">
        <v>2</v>
      </c>
      <c r="E141" s="13">
        <f t="shared" si="20"/>
        <v>10</v>
      </c>
      <c r="F141" s="3">
        <v>1</v>
      </c>
      <c r="G141" s="3">
        <v>0</v>
      </c>
      <c r="H141" s="3">
        <v>0</v>
      </c>
      <c r="I141" s="3">
        <v>1</v>
      </c>
      <c r="J141" s="3">
        <v>1</v>
      </c>
      <c r="K141" s="3">
        <v>2</v>
      </c>
      <c r="L141" s="3">
        <v>5</v>
      </c>
      <c r="M141" s="3">
        <v>0</v>
      </c>
      <c r="N141" s="2">
        <f t="shared" si="21"/>
        <v>10</v>
      </c>
      <c r="O141" s="5">
        <f t="shared" si="22"/>
        <v>2.8</v>
      </c>
      <c r="P141" s="5">
        <f t="shared" si="23"/>
        <v>1.053565375285274</v>
      </c>
      <c r="Q141" s="2">
        <v>0</v>
      </c>
      <c r="R141" s="2">
        <v>0</v>
      </c>
    </row>
    <row r="142" spans="1:18" ht="21.75">
      <c r="A142" s="93"/>
      <c r="B142" s="3" t="s">
        <v>399</v>
      </c>
      <c r="C142" s="8" t="s">
        <v>400</v>
      </c>
      <c r="D142" s="15">
        <v>2</v>
      </c>
      <c r="E142" s="13">
        <f t="shared" si="20"/>
        <v>9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2</v>
      </c>
      <c r="M142" s="3">
        <v>7</v>
      </c>
      <c r="N142" s="2">
        <f t="shared" si="21"/>
        <v>9</v>
      </c>
      <c r="O142" s="5">
        <f t="shared" si="22"/>
        <v>3.888888888888889</v>
      </c>
      <c r="P142" s="5">
        <f t="shared" si="23"/>
        <v>0.20786985482077605</v>
      </c>
      <c r="Q142" s="2">
        <v>0</v>
      </c>
      <c r="R142" s="2">
        <v>0</v>
      </c>
    </row>
    <row r="143" spans="1:18" ht="21.75">
      <c r="A143" s="93"/>
      <c r="B143" s="3" t="s">
        <v>375</v>
      </c>
      <c r="C143" s="8" t="s">
        <v>387</v>
      </c>
      <c r="D143" s="15">
        <v>2</v>
      </c>
      <c r="E143" s="13">
        <f t="shared" si="20"/>
        <v>10</v>
      </c>
      <c r="F143" s="3">
        <v>2</v>
      </c>
      <c r="G143" s="3">
        <v>0</v>
      </c>
      <c r="H143" s="3">
        <v>0</v>
      </c>
      <c r="I143" s="3">
        <v>0</v>
      </c>
      <c r="J143" s="3">
        <v>1</v>
      </c>
      <c r="K143" s="3">
        <v>3</v>
      </c>
      <c r="L143" s="3">
        <v>3</v>
      </c>
      <c r="M143" s="3">
        <v>1</v>
      </c>
      <c r="N143" s="2">
        <f t="shared" si="21"/>
        <v>10</v>
      </c>
      <c r="O143" s="5">
        <f t="shared" si="22"/>
        <v>2.6</v>
      </c>
      <c r="P143" s="5">
        <f t="shared" si="23"/>
        <v>1.3564659966250532</v>
      </c>
      <c r="Q143" s="2">
        <v>0</v>
      </c>
      <c r="R143" s="2">
        <v>0</v>
      </c>
    </row>
    <row r="144" spans="1:18" ht="21.75">
      <c r="A144" s="93"/>
      <c r="B144" s="3" t="s">
        <v>263</v>
      </c>
      <c r="C144" s="8" t="s">
        <v>270</v>
      </c>
      <c r="D144" s="15">
        <v>2</v>
      </c>
      <c r="E144" s="13">
        <f t="shared" si="20"/>
        <v>10</v>
      </c>
      <c r="F144" s="3">
        <v>2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8</v>
      </c>
      <c r="N144" s="2">
        <f t="shared" si="21"/>
        <v>10</v>
      </c>
      <c r="O144" s="5">
        <f t="shared" si="22"/>
        <v>3.2</v>
      </c>
      <c r="P144" s="5">
        <f t="shared" si="23"/>
        <v>1.5999999999999996</v>
      </c>
      <c r="Q144" s="2">
        <v>0</v>
      </c>
      <c r="R144" s="2">
        <v>0</v>
      </c>
    </row>
    <row r="145" spans="1:18" ht="21.75">
      <c r="A145" s="93"/>
      <c r="B145" s="3" t="s">
        <v>264</v>
      </c>
      <c r="C145" s="8" t="s">
        <v>271</v>
      </c>
      <c r="D145" s="15">
        <v>4</v>
      </c>
      <c r="E145" s="13">
        <f t="shared" si="20"/>
        <v>15</v>
      </c>
      <c r="F145" s="3">
        <v>0</v>
      </c>
      <c r="G145" s="3">
        <v>0</v>
      </c>
      <c r="H145" s="3">
        <v>1</v>
      </c>
      <c r="I145" s="3">
        <v>2</v>
      </c>
      <c r="J145" s="3">
        <v>1</v>
      </c>
      <c r="K145" s="3">
        <v>5</v>
      </c>
      <c r="L145" s="3">
        <v>4</v>
      </c>
      <c r="M145" s="3">
        <v>2</v>
      </c>
      <c r="N145" s="2">
        <f t="shared" si="21"/>
        <v>15</v>
      </c>
      <c r="O145" s="5">
        <f t="shared" si="22"/>
        <v>3</v>
      </c>
      <c r="P145" s="5">
        <f t="shared" si="23"/>
        <v>0.7071067811865476</v>
      </c>
      <c r="Q145" s="2">
        <v>0</v>
      </c>
      <c r="R145" s="2">
        <v>0</v>
      </c>
    </row>
    <row r="146" spans="1:18" ht="21.75">
      <c r="A146" s="93"/>
      <c r="B146" s="3" t="s">
        <v>475</v>
      </c>
      <c r="C146" s="8" t="s">
        <v>274</v>
      </c>
      <c r="D146" s="15">
        <v>1</v>
      </c>
      <c r="E146" s="13">
        <f t="shared" si="20"/>
        <v>204</v>
      </c>
      <c r="F146" s="3">
        <v>3</v>
      </c>
      <c r="G146" s="3">
        <v>22</v>
      </c>
      <c r="H146" s="3">
        <v>15</v>
      </c>
      <c r="I146" s="3">
        <v>17</v>
      </c>
      <c r="J146" s="3">
        <v>20</v>
      </c>
      <c r="K146" s="3">
        <v>22</v>
      </c>
      <c r="L146" s="3">
        <v>18</v>
      </c>
      <c r="M146" s="3">
        <v>87</v>
      </c>
      <c r="N146" s="2">
        <f t="shared" si="21"/>
        <v>204</v>
      </c>
      <c r="O146" s="5">
        <f t="shared" si="22"/>
        <v>2.968137254901961</v>
      </c>
      <c r="P146" s="5">
        <f t="shared" si="23"/>
        <v>1.1333684225180665</v>
      </c>
      <c r="Q146" s="2">
        <v>0</v>
      </c>
      <c r="R146" s="2">
        <v>0</v>
      </c>
    </row>
    <row r="147" spans="1:18" ht="21.75">
      <c r="A147" s="93"/>
      <c r="B147" s="3" t="s">
        <v>266</v>
      </c>
      <c r="C147" s="8" t="s">
        <v>273</v>
      </c>
      <c r="D147" s="15">
        <v>2</v>
      </c>
      <c r="E147" s="13">
        <f t="shared" si="20"/>
        <v>105</v>
      </c>
      <c r="F147" s="3">
        <v>1</v>
      </c>
      <c r="G147" s="3">
        <v>0</v>
      </c>
      <c r="H147" s="3">
        <v>0</v>
      </c>
      <c r="I147" s="3">
        <v>0</v>
      </c>
      <c r="J147" s="3">
        <v>4</v>
      </c>
      <c r="K147" s="3">
        <v>21</v>
      </c>
      <c r="L147" s="3">
        <v>21</v>
      </c>
      <c r="M147" s="3">
        <v>58</v>
      </c>
      <c r="N147" s="2">
        <f t="shared" si="21"/>
        <v>105</v>
      </c>
      <c r="O147" s="5">
        <f t="shared" si="22"/>
        <v>3.604761904761905</v>
      </c>
      <c r="P147" s="5">
        <f t="shared" si="23"/>
        <v>0.5760920813271089</v>
      </c>
      <c r="Q147" s="2">
        <v>0</v>
      </c>
      <c r="R147" s="2">
        <v>0</v>
      </c>
    </row>
    <row r="148" spans="1:18" ht="21.75">
      <c r="A148" s="93"/>
      <c r="B148" s="3" t="s">
        <v>476</v>
      </c>
      <c r="C148" s="8" t="s">
        <v>503</v>
      </c>
      <c r="D148" s="15">
        <v>4</v>
      </c>
      <c r="E148" s="13">
        <f t="shared" si="20"/>
        <v>29</v>
      </c>
      <c r="F148" s="3">
        <v>4</v>
      </c>
      <c r="G148" s="3">
        <v>9</v>
      </c>
      <c r="H148" s="3">
        <v>4</v>
      </c>
      <c r="I148" s="3">
        <v>2</v>
      </c>
      <c r="J148" s="3">
        <v>1</v>
      </c>
      <c r="K148" s="3">
        <v>1</v>
      </c>
      <c r="L148" s="3">
        <v>1</v>
      </c>
      <c r="M148" s="3">
        <v>7</v>
      </c>
      <c r="N148" s="2"/>
      <c r="O148" s="5"/>
      <c r="P148" s="5"/>
      <c r="Q148" s="2">
        <v>0</v>
      </c>
      <c r="R148" s="2">
        <v>0</v>
      </c>
    </row>
    <row r="149" spans="1:18" ht="21.75">
      <c r="A149" s="93"/>
      <c r="B149" s="95" t="s">
        <v>211</v>
      </c>
      <c r="C149" s="95"/>
      <c r="D149" s="95"/>
      <c r="E149" s="38">
        <f>SUM(E132:E148)</f>
        <v>1366</v>
      </c>
      <c r="F149" s="38">
        <f aca="true" t="shared" si="26" ref="F149:N149">SUM(F132:F147)</f>
        <v>29</v>
      </c>
      <c r="G149" s="38">
        <f t="shared" si="26"/>
        <v>158</v>
      </c>
      <c r="H149" s="38">
        <f t="shared" si="26"/>
        <v>98</v>
      </c>
      <c r="I149" s="38">
        <f t="shared" si="26"/>
        <v>198</v>
      </c>
      <c r="J149" s="38">
        <f t="shared" si="26"/>
        <v>228</v>
      </c>
      <c r="K149" s="38">
        <f t="shared" si="26"/>
        <v>209</v>
      </c>
      <c r="L149" s="38">
        <f t="shared" si="26"/>
        <v>150</v>
      </c>
      <c r="M149" s="38">
        <f t="shared" si="26"/>
        <v>264</v>
      </c>
      <c r="N149" s="38">
        <f t="shared" si="26"/>
        <v>1334</v>
      </c>
      <c r="O149" s="96">
        <f t="shared" si="22"/>
        <v>2.607946026986507</v>
      </c>
      <c r="P149" s="96">
        <f t="shared" si="23"/>
        <v>1.047934990928755</v>
      </c>
      <c r="Q149" s="38">
        <f>SUM(Q132:Q148)</f>
        <v>3</v>
      </c>
      <c r="R149" s="38">
        <f>SUM(R132:R148)</f>
        <v>0</v>
      </c>
    </row>
    <row r="150" spans="1:18" ht="22.5" thickBot="1">
      <c r="A150" s="98"/>
      <c r="B150" s="100" t="s">
        <v>212</v>
      </c>
      <c r="C150" s="100"/>
      <c r="D150" s="100"/>
      <c r="E150" s="40">
        <f>E149*100/$E$149</f>
        <v>100</v>
      </c>
      <c r="F150" s="40">
        <f aca="true" t="shared" si="27" ref="F150:N150">F149*100/$E$149</f>
        <v>2.12298682284041</v>
      </c>
      <c r="G150" s="40">
        <f t="shared" si="27"/>
        <v>11.566617862371888</v>
      </c>
      <c r="H150" s="40">
        <f t="shared" si="27"/>
        <v>7.174231332357247</v>
      </c>
      <c r="I150" s="40">
        <f t="shared" si="27"/>
        <v>14.494875549048317</v>
      </c>
      <c r="J150" s="40">
        <f t="shared" si="27"/>
        <v>16.691068814055637</v>
      </c>
      <c r="K150" s="40">
        <f t="shared" si="27"/>
        <v>15.300146412884335</v>
      </c>
      <c r="L150" s="40">
        <f t="shared" si="27"/>
        <v>10.980966325036603</v>
      </c>
      <c r="M150" s="40">
        <f t="shared" si="27"/>
        <v>19.32650073206442</v>
      </c>
      <c r="N150" s="40">
        <f t="shared" si="27"/>
        <v>97.65739385065886</v>
      </c>
      <c r="O150" s="99"/>
      <c r="P150" s="99"/>
      <c r="Q150" s="40">
        <f>Q149*100/$E$149</f>
        <v>0.21961932650073207</v>
      </c>
      <c r="R150" s="40">
        <f>R149*100/$E$149</f>
        <v>0</v>
      </c>
    </row>
    <row r="151" spans="1:18" ht="22.5" thickTop="1">
      <c r="A151" s="101" t="s">
        <v>11</v>
      </c>
      <c r="B151" s="101"/>
      <c r="C151" s="101"/>
      <c r="D151" s="101"/>
      <c r="E151" s="41">
        <f>SUM(E128,E149)</f>
        <v>5139</v>
      </c>
      <c r="F151" s="41">
        <f aca="true" t="shared" si="28" ref="F151:N151">SUM(F128,F149)</f>
        <v>143</v>
      </c>
      <c r="G151" s="41">
        <f t="shared" si="28"/>
        <v>635</v>
      </c>
      <c r="H151" s="41">
        <f t="shared" si="28"/>
        <v>350</v>
      </c>
      <c r="I151" s="41">
        <f t="shared" si="28"/>
        <v>586</v>
      </c>
      <c r="J151" s="41">
        <f t="shared" si="28"/>
        <v>641</v>
      </c>
      <c r="K151" s="41">
        <f t="shared" si="28"/>
        <v>859</v>
      </c>
      <c r="L151" s="41">
        <f t="shared" si="28"/>
        <v>635</v>
      </c>
      <c r="M151" s="41">
        <f t="shared" si="28"/>
        <v>1245</v>
      </c>
      <c r="N151" s="41">
        <f t="shared" si="28"/>
        <v>5094</v>
      </c>
      <c r="O151" s="96">
        <f>(1*G151+1.5*H151+2*I151+2.5*J151+3*K151+3.5*L151+4*M151)/N151</f>
        <v>2.692186886533176</v>
      </c>
      <c r="P151" s="96">
        <f>SQRT((F151*0^2+G151*1^2+H151*1.5^2+I151*2^2+J151*2.5^2+K151*3^2+L151*3.5^2+M151*4^2)/N151-O151^2)</f>
        <v>1.1104890420272093</v>
      </c>
      <c r="Q151" s="41">
        <f>SUM(Q128,Q149)</f>
        <v>16</v>
      </c>
      <c r="R151" s="41">
        <f>SUM(R128,R149)</f>
        <v>0</v>
      </c>
    </row>
    <row r="152" spans="1:18" ht="22.5" thickBot="1">
      <c r="A152" s="100" t="s">
        <v>12</v>
      </c>
      <c r="B152" s="100"/>
      <c r="C152" s="100"/>
      <c r="D152" s="100"/>
      <c r="E152" s="40">
        <f>E151*100/$E$151</f>
        <v>100</v>
      </c>
      <c r="F152" s="40">
        <f aca="true" t="shared" si="29" ref="F152:N152">F151*100/$E$151</f>
        <v>2.7826425374586496</v>
      </c>
      <c r="G152" s="40">
        <f t="shared" si="29"/>
        <v>12.356489589414283</v>
      </c>
      <c r="H152" s="40">
        <f t="shared" si="29"/>
        <v>6.810663553220471</v>
      </c>
      <c r="I152" s="40">
        <f t="shared" si="29"/>
        <v>11.402996691963416</v>
      </c>
      <c r="J152" s="40">
        <f t="shared" si="29"/>
        <v>12.473243821755204</v>
      </c>
      <c r="K152" s="40">
        <f t="shared" si="29"/>
        <v>16.715314263475385</v>
      </c>
      <c r="L152" s="40">
        <f t="shared" si="29"/>
        <v>12.356489589414283</v>
      </c>
      <c r="M152" s="40">
        <f t="shared" si="29"/>
        <v>24.226503210741388</v>
      </c>
      <c r="N152" s="40">
        <f t="shared" si="29"/>
        <v>99.12434325744309</v>
      </c>
      <c r="O152" s="99"/>
      <c r="P152" s="99"/>
      <c r="Q152" s="40">
        <f>Q151*100/$E$151</f>
        <v>0.31134461957579296</v>
      </c>
      <c r="R152" s="40">
        <f>R151*100/$E$151</f>
        <v>0</v>
      </c>
    </row>
    <row r="153" ht="22.5" thickTop="1"/>
    <row r="175" spans="2:18" ht="23.25">
      <c r="B175" s="34"/>
      <c r="C175" s="35" t="s">
        <v>433</v>
      </c>
      <c r="R175" s="37"/>
    </row>
    <row r="176" spans="1:18" ht="21.75">
      <c r="A176" s="90" t="s">
        <v>176</v>
      </c>
      <c r="B176" s="90" t="s">
        <v>0</v>
      </c>
      <c r="C176" s="90" t="s">
        <v>1</v>
      </c>
      <c r="D176" s="90" t="s">
        <v>177</v>
      </c>
      <c r="E176" s="91" t="s">
        <v>178</v>
      </c>
      <c r="F176" s="78" t="s">
        <v>179</v>
      </c>
      <c r="G176" s="79"/>
      <c r="H176" s="79"/>
      <c r="I176" s="79"/>
      <c r="J176" s="79"/>
      <c r="K176" s="79"/>
      <c r="L176" s="79"/>
      <c r="M176" s="80"/>
      <c r="N176" s="90" t="s">
        <v>180</v>
      </c>
      <c r="O176" s="90" t="s">
        <v>6</v>
      </c>
      <c r="P176" s="90" t="s">
        <v>7</v>
      </c>
      <c r="Q176" s="88" t="s">
        <v>181</v>
      </c>
      <c r="R176" s="88"/>
    </row>
    <row r="177" spans="1:18" ht="21.75">
      <c r="A177" s="90"/>
      <c r="B177" s="90"/>
      <c r="C177" s="90"/>
      <c r="D177" s="90"/>
      <c r="E177" s="91"/>
      <c r="F177" s="2">
        <v>0</v>
      </c>
      <c r="G177" s="2">
        <v>1</v>
      </c>
      <c r="H177" s="2">
        <v>1.5</v>
      </c>
      <c r="I177" s="2">
        <v>2</v>
      </c>
      <c r="J177" s="2">
        <v>2.5</v>
      </c>
      <c r="K177" s="2">
        <v>3</v>
      </c>
      <c r="L177" s="2">
        <v>3.5</v>
      </c>
      <c r="M177" s="2">
        <v>4</v>
      </c>
      <c r="N177" s="90"/>
      <c r="O177" s="90"/>
      <c r="P177" s="90"/>
      <c r="Q177" s="2" t="s">
        <v>9</v>
      </c>
      <c r="R177" s="5" t="s">
        <v>10</v>
      </c>
    </row>
    <row r="178" spans="1:18" ht="21.75">
      <c r="A178" s="92" t="s">
        <v>182</v>
      </c>
      <c r="B178" s="3" t="s">
        <v>275</v>
      </c>
      <c r="C178" s="8" t="s">
        <v>223</v>
      </c>
      <c r="D178" s="1">
        <v>1</v>
      </c>
      <c r="E178" s="13">
        <f>SUM(Q178:R178,F178:M178)</f>
        <v>341</v>
      </c>
      <c r="F178" s="2">
        <v>25</v>
      </c>
      <c r="G178" s="2">
        <v>35</v>
      </c>
      <c r="H178" s="2">
        <v>38</v>
      </c>
      <c r="I178" s="2">
        <v>58</v>
      </c>
      <c r="J178" s="2">
        <v>55</v>
      </c>
      <c r="K178" s="2">
        <v>64</v>
      </c>
      <c r="L178" s="2">
        <v>36</v>
      </c>
      <c r="M178" s="2">
        <v>30</v>
      </c>
      <c r="N178" s="2">
        <f>SUM(F178:M178)</f>
        <v>341</v>
      </c>
      <c r="O178" s="5">
        <f>(1*G178+1.5*H178+2*I178+2.5*J178+3*K178+3.5*L178+4*M178)/N178</f>
        <v>2.2976539589442817</v>
      </c>
      <c r="P178" s="5">
        <f>SQRT((F178*0^2+G178*1^2+H178*1.5^2+I178*2^2+J178*2.5^2+K178*3^2+L178*3.5^2+M178*4^2)/N178-O178^2)</f>
        <v>1.0735941816002224</v>
      </c>
      <c r="Q178" s="2">
        <v>0</v>
      </c>
      <c r="R178" s="2">
        <v>0</v>
      </c>
    </row>
    <row r="179" spans="1:18" ht="21.75">
      <c r="A179" s="93"/>
      <c r="B179" s="3" t="s">
        <v>276</v>
      </c>
      <c r="C179" s="8" t="s">
        <v>224</v>
      </c>
      <c r="D179" s="1">
        <v>1</v>
      </c>
      <c r="E179" s="13">
        <f aca="true" t="shared" si="30" ref="E179:E209">SUM(Q179:R179,F179:M179)</f>
        <v>330</v>
      </c>
      <c r="F179" s="2">
        <v>44</v>
      </c>
      <c r="G179" s="2">
        <v>23</v>
      </c>
      <c r="H179" s="2">
        <v>29</v>
      </c>
      <c r="I179" s="2">
        <v>47</v>
      </c>
      <c r="J179" s="2">
        <v>44</v>
      </c>
      <c r="K179" s="2">
        <v>60</v>
      </c>
      <c r="L179" s="2">
        <v>36</v>
      </c>
      <c r="M179" s="2">
        <v>47</v>
      </c>
      <c r="N179" s="2">
        <f aca="true" t="shared" si="31" ref="N179:N207">SUM(F179:M179)</f>
        <v>330</v>
      </c>
      <c r="O179" s="5">
        <f aca="true" t="shared" si="32" ref="O179:O210">(1*G179+1.5*H179+2*I179+2.5*J179+3*K179+3.5*L179+4*M179)/N179</f>
        <v>2.316666666666667</v>
      </c>
      <c r="P179" s="5">
        <f aca="true" t="shared" si="33" ref="P179:P210">SQRT((F179*0^2+G179*1^2+H179*1.5^2+I179*2^2+J179*2.5^2+K179*3^2+L179*3.5^2+M179*4^2)/N179-O179^2)</f>
        <v>1.2470065166330335</v>
      </c>
      <c r="Q179" s="2">
        <v>0</v>
      </c>
      <c r="R179" s="2">
        <v>0</v>
      </c>
    </row>
    <row r="180" spans="1:18" ht="21.75">
      <c r="A180" s="93"/>
      <c r="B180" s="3" t="s">
        <v>277</v>
      </c>
      <c r="C180" s="8" t="s">
        <v>267</v>
      </c>
      <c r="D180" s="1">
        <v>1.5</v>
      </c>
      <c r="E180" s="13">
        <f t="shared" si="30"/>
        <v>341</v>
      </c>
      <c r="F180" s="2">
        <v>38</v>
      </c>
      <c r="G180" s="2">
        <v>35</v>
      </c>
      <c r="H180" s="2">
        <v>8</v>
      </c>
      <c r="I180" s="2">
        <v>33</v>
      </c>
      <c r="J180" s="2">
        <v>54</v>
      </c>
      <c r="K180" s="2">
        <v>77</v>
      </c>
      <c r="L180" s="2">
        <v>43</v>
      </c>
      <c r="M180" s="2">
        <v>53</v>
      </c>
      <c r="N180" s="2">
        <f t="shared" si="31"/>
        <v>341</v>
      </c>
      <c r="O180" s="5">
        <f t="shared" si="32"/>
        <v>2.467741935483871</v>
      </c>
      <c r="P180" s="5">
        <f t="shared" si="33"/>
        <v>1.2273103908843896</v>
      </c>
      <c r="Q180" s="2">
        <v>0</v>
      </c>
      <c r="R180" s="2">
        <v>0</v>
      </c>
    </row>
    <row r="181" spans="1:18" ht="21.75">
      <c r="A181" s="93"/>
      <c r="B181" s="3" t="s">
        <v>278</v>
      </c>
      <c r="C181" s="8" t="s">
        <v>287</v>
      </c>
      <c r="D181" s="1">
        <v>1.5</v>
      </c>
      <c r="E181" s="13">
        <f t="shared" si="30"/>
        <v>330</v>
      </c>
      <c r="F181" s="2">
        <v>7</v>
      </c>
      <c r="G181" s="2">
        <v>26</v>
      </c>
      <c r="H181" s="2">
        <v>26</v>
      </c>
      <c r="I181" s="2">
        <v>40</v>
      </c>
      <c r="J181" s="2">
        <v>39</v>
      </c>
      <c r="K181" s="2">
        <v>49</v>
      </c>
      <c r="L181" s="2">
        <v>46</v>
      </c>
      <c r="M181" s="2">
        <v>96</v>
      </c>
      <c r="N181" s="2">
        <f t="shared" si="31"/>
        <v>329</v>
      </c>
      <c r="O181" s="5">
        <f t="shared" si="32"/>
        <v>2.8404255319148937</v>
      </c>
      <c r="P181" s="5">
        <f t="shared" si="33"/>
        <v>1.066728573404559</v>
      </c>
      <c r="Q181" s="2">
        <v>1</v>
      </c>
      <c r="R181" s="2">
        <v>0</v>
      </c>
    </row>
    <row r="182" spans="1:18" ht="21.75">
      <c r="A182" s="93"/>
      <c r="B182" s="3" t="s">
        <v>279</v>
      </c>
      <c r="C182" s="8" t="s">
        <v>225</v>
      </c>
      <c r="D182" s="1">
        <v>1.5</v>
      </c>
      <c r="E182" s="13">
        <f t="shared" si="30"/>
        <v>341</v>
      </c>
      <c r="F182" s="2">
        <v>21</v>
      </c>
      <c r="G182" s="2">
        <v>32</v>
      </c>
      <c r="H182" s="2">
        <v>35</v>
      </c>
      <c r="I182" s="2">
        <v>56</v>
      </c>
      <c r="J182" s="2">
        <v>75</v>
      </c>
      <c r="K182" s="2">
        <v>75</v>
      </c>
      <c r="L182" s="2">
        <v>26</v>
      </c>
      <c r="M182" s="2">
        <v>21</v>
      </c>
      <c r="N182" s="2">
        <f t="shared" si="31"/>
        <v>341</v>
      </c>
      <c r="O182" s="5">
        <f t="shared" si="32"/>
        <v>2.2991202346041058</v>
      </c>
      <c r="P182" s="5">
        <f t="shared" si="33"/>
        <v>0.984468441161699</v>
      </c>
      <c r="Q182" s="2">
        <v>0</v>
      </c>
      <c r="R182" s="2">
        <v>0</v>
      </c>
    </row>
    <row r="183" spans="1:18" ht="21.75">
      <c r="A183" s="93"/>
      <c r="B183" s="3" t="s">
        <v>280</v>
      </c>
      <c r="C183" s="8" t="s">
        <v>226</v>
      </c>
      <c r="D183" s="1">
        <v>0.5</v>
      </c>
      <c r="E183" s="13">
        <f t="shared" si="30"/>
        <v>341</v>
      </c>
      <c r="F183" s="2">
        <v>43</v>
      </c>
      <c r="G183" s="2">
        <v>51</v>
      </c>
      <c r="H183" s="2">
        <v>50</v>
      </c>
      <c r="I183" s="2">
        <v>45</v>
      </c>
      <c r="J183" s="2">
        <v>57</v>
      </c>
      <c r="K183" s="2">
        <v>60</v>
      </c>
      <c r="L183" s="2">
        <v>14</v>
      </c>
      <c r="M183" s="2">
        <v>17</v>
      </c>
      <c r="N183" s="2">
        <f t="shared" si="31"/>
        <v>337</v>
      </c>
      <c r="O183" s="5">
        <f t="shared" si="32"/>
        <v>1.9451038575667656</v>
      </c>
      <c r="P183" s="5">
        <f t="shared" si="33"/>
        <v>1.1006262330785184</v>
      </c>
      <c r="Q183" s="2">
        <v>4</v>
      </c>
      <c r="R183" s="2">
        <v>0</v>
      </c>
    </row>
    <row r="184" spans="1:18" ht="21.75">
      <c r="A184" s="93"/>
      <c r="B184" s="3" t="s">
        <v>281</v>
      </c>
      <c r="C184" s="8" t="s">
        <v>227</v>
      </c>
      <c r="D184" s="1">
        <v>0.5</v>
      </c>
      <c r="E184" s="13">
        <f t="shared" si="30"/>
        <v>330</v>
      </c>
      <c r="F184" s="2">
        <v>28</v>
      </c>
      <c r="G184" s="2">
        <v>18</v>
      </c>
      <c r="H184" s="2">
        <v>43</v>
      </c>
      <c r="I184" s="2">
        <v>83</v>
      </c>
      <c r="J184" s="2">
        <v>79</v>
      </c>
      <c r="K184" s="2">
        <v>39</v>
      </c>
      <c r="L184" s="2">
        <v>12</v>
      </c>
      <c r="M184" s="2">
        <v>24</v>
      </c>
      <c r="N184" s="2">
        <f t="shared" si="31"/>
        <v>326</v>
      </c>
      <c r="O184" s="5">
        <f t="shared" si="32"/>
        <v>2.1503067484662575</v>
      </c>
      <c r="P184" s="5">
        <f t="shared" si="33"/>
        <v>0.9831946323320135</v>
      </c>
      <c r="Q184" s="2">
        <v>4</v>
      </c>
      <c r="R184" s="2">
        <v>0</v>
      </c>
    </row>
    <row r="185" spans="1:18" ht="21.75">
      <c r="A185" s="93"/>
      <c r="B185" s="3" t="s">
        <v>282</v>
      </c>
      <c r="C185" s="8" t="s">
        <v>228</v>
      </c>
      <c r="D185" s="1">
        <v>0.5</v>
      </c>
      <c r="E185" s="13">
        <f t="shared" si="30"/>
        <v>341</v>
      </c>
      <c r="F185" s="2">
        <v>12</v>
      </c>
      <c r="G185" s="2">
        <v>3</v>
      </c>
      <c r="H185" s="2">
        <v>0</v>
      </c>
      <c r="I185" s="2">
        <v>32</v>
      </c>
      <c r="J185" s="2">
        <v>1</v>
      </c>
      <c r="K185" s="2">
        <v>20</v>
      </c>
      <c r="L185" s="2">
        <v>126</v>
      </c>
      <c r="M185" s="2">
        <v>147</v>
      </c>
      <c r="N185" s="2">
        <f t="shared" si="31"/>
        <v>341</v>
      </c>
      <c r="O185" s="5">
        <f t="shared" si="32"/>
        <v>3.397360703812317</v>
      </c>
      <c r="P185" s="5">
        <f t="shared" si="33"/>
        <v>0.901135849935728</v>
      </c>
      <c r="Q185" s="2">
        <v>0</v>
      </c>
      <c r="R185" s="2">
        <v>0</v>
      </c>
    </row>
    <row r="186" spans="1:18" ht="21.75">
      <c r="A186" s="93"/>
      <c r="B186" s="3" t="s">
        <v>283</v>
      </c>
      <c r="C186" s="8" t="s">
        <v>229</v>
      </c>
      <c r="D186" s="1">
        <v>0.5</v>
      </c>
      <c r="E186" s="13">
        <f t="shared" si="30"/>
        <v>341</v>
      </c>
      <c r="F186" s="2">
        <v>62</v>
      </c>
      <c r="G186" s="2">
        <v>25</v>
      </c>
      <c r="H186" s="2">
        <v>17</v>
      </c>
      <c r="I186" s="2">
        <v>22</v>
      </c>
      <c r="J186" s="2">
        <v>36</v>
      </c>
      <c r="K186" s="2">
        <v>25</v>
      </c>
      <c r="L186" s="2">
        <v>29</v>
      </c>
      <c r="M186" s="2">
        <v>125</v>
      </c>
      <c r="N186" s="2">
        <f t="shared" si="31"/>
        <v>341</v>
      </c>
      <c r="O186" s="5">
        <f t="shared" si="32"/>
        <v>2.5249266862170088</v>
      </c>
      <c r="P186" s="5">
        <f t="shared" si="33"/>
        <v>1.5148706894546424</v>
      </c>
      <c r="Q186" s="2">
        <v>0</v>
      </c>
      <c r="R186" s="2">
        <v>0</v>
      </c>
    </row>
    <row r="187" spans="1:18" ht="21.75">
      <c r="A187" s="93"/>
      <c r="B187" s="3" t="s">
        <v>284</v>
      </c>
      <c r="C187" s="8" t="s">
        <v>230</v>
      </c>
      <c r="D187" s="1">
        <v>1</v>
      </c>
      <c r="E187" s="13">
        <f t="shared" si="30"/>
        <v>341</v>
      </c>
      <c r="F187" s="2">
        <v>25</v>
      </c>
      <c r="G187" s="2">
        <v>5</v>
      </c>
      <c r="H187" s="2">
        <v>7</v>
      </c>
      <c r="I187" s="2">
        <v>10</v>
      </c>
      <c r="J187" s="2">
        <v>15</v>
      </c>
      <c r="K187" s="2">
        <v>17</v>
      </c>
      <c r="L187" s="2">
        <v>37</v>
      </c>
      <c r="M187" s="2">
        <v>225</v>
      </c>
      <c r="N187" s="2">
        <f>SUM(F187:M187)</f>
        <v>341</v>
      </c>
      <c r="O187" s="5">
        <f>(1*G187+1.5*H187+2*I187+2.5*J187+3*K187+3.5*L187+4*M187)/N187</f>
        <v>3.3826979472140764</v>
      </c>
      <c r="P187" s="5">
        <f>SQRT((F187*0^2+G187*1^2+H187*1.5^2+I187*2^2+J187*2.5^2+K187*3^2+L187*3.5^2+M187*4^2)/N187-O187^2)</f>
        <v>1.1599473113331917</v>
      </c>
      <c r="Q187" s="2">
        <v>0</v>
      </c>
      <c r="R187" s="2">
        <v>0</v>
      </c>
    </row>
    <row r="188" spans="1:18" ht="21.75">
      <c r="A188" s="93"/>
      <c r="B188" s="3" t="s">
        <v>285</v>
      </c>
      <c r="C188" s="8" t="s">
        <v>231</v>
      </c>
      <c r="D188" s="1">
        <v>2</v>
      </c>
      <c r="E188" s="13">
        <f t="shared" si="30"/>
        <v>329</v>
      </c>
      <c r="F188" s="2">
        <v>33</v>
      </c>
      <c r="G188" s="2">
        <v>30</v>
      </c>
      <c r="H188" s="2">
        <v>48</v>
      </c>
      <c r="I188" s="2">
        <v>52</v>
      </c>
      <c r="J188" s="2">
        <v>34</v>
      </c>
      <c r="K188" s="2">
        <v>44</v>
      </c>
      <c r="L188" s="2">
        <v>42</v>
      </c>
      <c r="M188" s="2">
        <v>46</v>
      </c>
      <c r="N188" s="2">
        <f>SUM(F188:M188)</f>
        <v>329</v>
      </c>
      <c r="O188" s="5">
        <f>(1*G188+1.5*H188+2*I188+2.5*J188+3*K188+3.5*L188+4*M188)/N188</f>
        <v>2.291793313069909</v>
      </c>
      <c r="P188" s="5">
        <f>SQRT((F188*0^2+G188*1^2+H188*1.5^2+I188*2^2+J188*2.5^2+K188*3^2+L188*3.5^2+M188*4^2)/N188-O188^2)</f>
        <v>1.2040810063041933</v>
      </c>
      <c r="Q188" s="2">
        <v>0</v>
      </c>
      <c r="R188" s="2">
        <v>0</v>
      </c>
    </row>
    <row r="189" spans="1:18" ht="21.75">
      <c r="A189" s="93"/>
      <c r="B189" s="95" t="s">
        <v>11</v>
      </c>
      <c r="C189" s="95"/>
      <c r="D189" s="95"/>
      <c r="E189" s="38">
        <f>SUM(E178:E188)</f>
        <v>3706</v>
      </c>
      <c r="F189" s="38">
        <f aca="true" t="shared" si="34" ref="F189:N189">SUM(F178:F188)</f>
        <v>338</v>
      </c>
      <c r="G189" s="38">
        <f t="shared" si="34"/>
        <v>283</v>
      </c>
      <c r="H189" s="38">
        <f t="shared" si="34"/>
        <v>301</v>
      </c>
      <c r="I189" s="38">
        <f t="shared" si="34"/>
        <v>478</v>
      </c>
      <c r="J189" s="38">
        <f t="shared" si="34"/>
        <v>489</v>
      </c>
      <c r="K189" s="38">
        <f t="shared" si="34"/>
        <v>530</v>
      </c>
      <c r="L189" s="38">
        <f t="shared" si="34"/>
        <v>447</v>
      </c>
      <c r="M189" s="38">
        <f t="shared" si="34"/>
        <v>831</v>
      </c>
      <c r="N189" s="38">
        <f t="shared" si="34"/>
        <v>3697</v>
      </c>
      <c r="O189" s="96">
        <f t="shared" si="32"/>
        <v>2.540302948336489</v>
      </c>
      <c r="P189" s="96">
        <f t="shared" si="33"/>
        <v>1.2321755787782358</v>
      </c>
      <c r="Q189" s="38">
        <f>SUM(Q178:Q188)</f>
        <v>9</v>
      </c>
      <c r="R189" s="38">
        <f>SUM(R178:R188)</f>
        <v>0</v>
      </c>
    </row>
    <row r="190" spans="1:18" ht="21.75">
      <c r="A190" s="94"/>
      <c r="B190" s="95" t="s">
        <v>12</v>
      </c>
      <c r="C190" s="95"/>
      <c r="D190" s="95"/>
      <c r="E190" s="39">
        <f>E189*100/$E$189</f>
        <v>100</v>
      </c>
      <c r="F190" s="39">
        <f aca="true" t="shared" si="35" ref="F190:N190">F189*100/$E$189</f>
        <v>9.120345385860766</v>
      </c>
      <c r="G190" s="39">
        <f t="shared" si="35"/>
        <v>7.636265515380464</v>
      </c>
      <c r="H190" s="39">
        <f t="shared" si="35"/>
        <v>8.121964382083108</v>
      </c>
      <c r="I190" s="39">
        <f t="shared" si="35"/>
        <v>12.898003237992445</v>
      </c>
      <c r="J190" s="39">
        <f t="shared" si="35"/>
        <v>13.194819212088506</v>
      </c>
      <c r="K190" s="39">
        <f t="shared" si="35"/>
        <v>14.301133297355639</v>
      </c>
      <c r="L190" s="39">
        <f t="shared" si="35"/>
        <v>12.061521856449001</v>
      </c>
      <c r="M190" s="39">
        <f t="shared" si="35"/>
        <v>22.423097679438747</v>
      </c>
      <c r="N190" s="39">
        <f t="shared" si="35"/>
        <v>99.75715056664868</v>
      </c>
      <c r="O190" s="97"/>
      <c r="P190" s="97"/>
      <c r="Q190" s="39">
        <f>Q189*100/$E$189</f>
        <v>0.24284943335132217</v>
      </c>
      <c r="R190" s="39">
        <f>R189*100/$E$189</f>
        <v>0</v>
      </c>
    </row>
    <row r="191" spans="1:18" ht="21.75">
      <c r="A191" s="90" t="s">
        <v>176</v>
      </c>
      <c r="B191" s="90" t="s">
        <v>0</v>
      </c>
      <c r="C191" s="90" t="s">
        <v>1</v>
      </c>
      <c r="D191" s="90" t="s">
        <v>177</v>
      </c>
      <c r="E191" s="91" t="s">
        <v>178</v>
      </c>
      <c r="F191" s="78" t="s">
        <v>179</v>
      </c>
      <c r="G191" s="79"/>
      <c r="H191" s="79"/>
      <c r="I191" s="79"/>
      <c r="J191" s="79"/>
      <c r="K191" s="79"/>
      <c r="L191" s="79"/>
      <c r="M191" s="80"/>
      <c r="N191" s="90" t="s">
        <v>180</v>
      </c>
      <c r="O191" s="90" t="s">
        <v>6</v>
      </c>
      <c r="P191" s="90" t="s">
        <v>7</v>
      </c>
      <c r="Q191" s="88" t="s">
        <v>181</v>
      </c>
      <c r="R191" s="88"/>
    </row>
    <row r="192" spans="1:18" ht="21.75">
      <c r="A192" s="90"/>
      <c r="B192" s="90"/>
      <c r="C192" s="90"/>
      <c r="D192" s="90"/>
      <c r="E192" s="91"/>
      <c r="F192" s="2">
        <v>0</v>
      </c>
      <c r="G192" s="2">
        <v>1</v>
      </c>
      <c r="H192" s="2">
        <v>1.5</v>
      </c>
      <c r="I192" s="2">
        <v>2</v>
      </c>
      <c r="J192" s="2">
        <v>2.5</v>
      </c>
      <c r="K192" s="2">
        <v>3</v>
      </c>
      <c r="L192" s="2">
        <v>3.5</v>
      </c>
      <c r="M192" s="2">
        <v>4</v>
      </c>
      <c r="N192" s="90"/>
      <c r="O192" s="90"/>
      <c r="P192" s="90"/>
      <c r="Q192" s="2" t="s">
        <v>9</v>
      </c>
      <c r="R192" s="5" t="s">
        <v>10</v>
      </c>
    </row>
    <row r="193" spans="1:18" ht="21.75">
      <c r="A193" s="92" t="s">
        <v>194</v>
      </c>
      <c r="B193" s="2" t="s">
        <v>51</v>
      </c>
      <c r="C193" s="8" t="s">
        <v>19</v>
      </c>
      <c r="D193" s="1">
        <v>1</v>
      </c>
      <c r="E193" s="13">
        <f t="shared" si="30"/>
        <v>77</v>
      </c>
      <c r="F193" s="3">
        <v>6</v>
      </c>
      <c r="G193" s="3">
        <v>8</v>
      </c>
      <c r="H193" s="3">
        <v>12</v>
      </c>
      <c r="I193" s="3">
        <v>7</v>
      </c>
      <c r="J193" s="3">
        <v>5</v>
      </c>
      <c r="K193" s="3">
        <v>7</v>
      </c>
      <c r="L193" s="3">
        <v>9</v>
      </c>
      <c r="M193" s="3">
        <v>23</v>
      </c>
      <c r="N193" s="2">
        <f t="shared" si="31"/>
        <v>77</v>
      </c>
      <c r="O193" s="5">
        <f t="shared" si="32"/>
        <v>2.5584415584415585</v>
      </c>
      <c r="P193" s="5">
        <f t="shared" si="33"/>
        <v>1.3067607069719698</v>
      </c>
      <c r="Q193" s="2">
        <v>0</v>
      </c>
      <c r="R193" s="2">
        <v>0</v>
      </c>
    </row>
    <row r="194" spans="1:18" ht="21.75">
      <c r="A194" s="93"/>
      <c r="B194" s="2" t="s">
        <v>401</v>
      </c>
      <c r="C194" s="8" t="s">
        <v>504</v>
      </c>
      <c r="D194" s="1">
        <v>1</v>
      </c>
      <c r="E194" s="13">
        <f t="shared" si="30"/>
        <v>78</v>
      </c>
      <c r="F194" s="3">
        <v>8</v>
      </c>
      <c r="G194" s="3">
        <v>4</v>
      </c>
      <c r="H194" s="3">
        <v>3</v>
      </c>
      <c r="I194" s="3">
        <v>7</v>
      </c>
      <c r="J194" s="3">
        <v>13</v>
      </c>
      <c r="K194" s="3">
        <v>19</v>
      </c>
      <c r="L194" s="3">
        <v>11</v>
      </c>
      <c r="M194" s="3">
        <v>13</v>
      </c>
      <c r="N194" s="2">
        <f t="shared" si="31"/>
        <v>78</v>
      </c>
      <c r="O194" s="5">
        <f t="shared" si="32"/>
        <v>2.5961538461538463</v>
      </c>
      <c r="P194" s="5">
        <f t="shared" si="33"/>
        <v>1.1768539446764799</v>
      </c>
      <c r="Q194" s="2">
        <v>0</v>
      </c>
      <c r="R194" s="2">
        <v>0</v>
      </c>
    </row>
    <row r="195" spans="1:18" ht="21.75">
      <c r="A195" s="93"/>
      <c r="B195" s="2" t="s">
        <v>288</v>
      </c>
      <c r="C195" s="8" t="s">
        <v>242</v>
      </c>
      <c r="D195" s="1">
        <v>2</v>
      </c>
      <c r="E195" s="13">
        <f t="shared" si="30"/>
        <v>123</v>
      </c>
      <c r="F195" s="3">
        <v>2</v>
      </c>
      <c r="G195" s="3">
        <v>12</v>
      </c>
      <c r="H195" s="3">
        <v>27</v>
      </c>
      <c r="I195" s="3">
        <v>25</v>
      </c>
      <c r="J195" s="3">
        <v>15</v>
      </c>
      <c r="K195" s="3">
        <v>17</v>
      </c>
      <c r="L195" s="3">
        <v>10</v>
      </c>
      <c r="M195" s="3">
        <v>15</v>
      </c>
      <c r="N195" s="2">
        <f t="shared" si="31"/>
        <v>123</v>
      </c>
      <c r="O195" s="5">
        <f t="shared" si="32"/>
        <v>2.3252032520325203</v>
      </c>
      <c r="P195" s="5">
        <f t="shared" si="33"/>
        <v>0.9752709438782455</v>
      </c>
      <c r="Q195" s="2">
        <v>0</v>
      </c>
      <c r="R195" s="2">
        <v>0</v>
      </c>
    </row>
    <row r="196" spans="1:18" ht="21.75">
      <c r="A196" s="93"/>
      <c r="B196" s="2" t="s">
        <v>289</v>
      </c>
      <c r="C196" s="8" t="s">
        <v>293</v>
      </c>
      <c r="D196" s="1">
        <v>1.5</v>
      </c>
      <c r="E196" s="13">
        <f t="shared" si="30"/>
        <v>75</v>
      </c>
      <c r="F196" s="3">
        <v>6</v>
      </c>
      <c r="G196" s="3">
        <v>13</v>
      </c>
      <c r="H196" s="3">
        <v>22</v>
      </c>
      <c r="I196" s="3">
        <v>17</v>
      </c>
      <c r="J196" s="3">
        <v>12</v>
      </c>
      <c r="K196" s="3">
        <v>5</v>
      </c>
      <c r="L196" s="3">
        <v>0</v>
      </c>
      <c r="M196" s="3">
        <v>0</v>
      </c>
      <c r="N196" s="2">
        <f t="shared" si="31"/>
        <v>75</v>
      </c>
      <c r="O196" s="5">
        <f t="shared" si="32"/>
        <v>1.6666666666666667</v>
      </c>
      <c r="P196" s="5">
        <f t="shared" si="33"/>
        <v>0.7498147919467992</v>
      </c>
      <c r="Q196" s="2">
        <v>0</v>
      </c>
      <c r="R196" s="2">
        <v>0</v>
      </c>
    </row>
    <row r="197" spans="1:18" ht="21.75">
      <c r="A197" s="93"/>
      <c r="B197" s="2" t="s">
        <v>376</v>
      </c>
      <c r="C197" s="8" t="s">
        <v>324</v>
      </c>
      <c r="D197" s="1">
        <v>1</v>
      </c>
      <c r="E197" s="13">
        <f t="shared" si="30"/>
        <v>160</v>
      </c>
      <c r="F197" s="3">
        <v>1</v>
      </c>
      <c r="G197" s="3">
        <v>1</v>
      </c>
      <c r="H197" s="3">
        <v>1</v>
      </c>
      <c r="I197" s="3">
        <v>0</v>
      </c>
      <c r="J197" s="3">
        <v>6</v>
      </c>
      <c r="K197" s="3">
        <v>23</v>
      </c>
      <c r="L197" s="3">
        <v>41</v>
      </c>
      <c r="M197" s="3">
        <v>87</v>
      </c>
      <c r="N197" s="2">
        <f t="shared" si="31"/>
        <v>160</v>
      </c>
      <c r="O197" s="5">
        <f t="shared" si="32"/>
        <v>3.6125</v>
      </c>
      <c r="P197" s="5">
        <f t="shared" si="33"/>
        <v>0.5808130077744476</v>
      </c>
      <c r="Q197" s="2">
        <v>0</v>
      </c>
      <c r="R197" s="2">
        <v>0</v>
      </c>
    </row>
    <row r="198" spans="1:18" ht="21.75">
      <c r="A198" s="93"/>
      <c r="B198" s="2" t="s">
        <v>290</v>
      </c>
      <c r="C198" s="8" t="s">
        <v>294</v>
      </c>
      <c r="D198" s="1">
        <v>1.5</v>
      </c>
      <c r="E198" s="13">
        <f t="shared" si="30"/>
        <v>163</v>
      </c>
      <c r="F198" s="3">
        <v>4</v>
      </c>
      <c r="G198" s="3">
        <v>19</v>
      </c>
      <c r="H198" s="3">
        <v>15</v>
      </c>
      <c r="I198" s="3">
        <v>21</v>
      </c>
      <c r="J198" s="3">
        <v>36</v>
      </c>
      <c r="K198" s="3">
        <v>24</v>
      </c>
      <c r="L198" s="3">
        <v>17</v>
      </c>
      <c r="M198" s="3">
        <v>27</v>
      </c>
      <c r="N198" s="2">
        <f t="shared" si="31"/>
        <v>163</v>
      </c>
      <c r="O198" s="5">
        <f t="shared" si="32"/>
        <v>2.5337423312883436</v>
      </c>
      <c r="P198" s="5">
        <f t="shared" si="33"/>
        <v>1.025934908595238</v>
      </c>
      <c r="Q198" s="2">
        <v>0</v>
      </c>
      <c r="R198" s="2">
        <v>0</v>
      </c>
    </row>
    <row r="199" spans="1:18" ht="21.75">
      <c r="A199" s="93"/>
      <c r="B199" s="2" t="s">
        <v>477</v>
      </c>
      <c r="C199" s="8" t="s">
        <v>505</v>
      </c>
      <c r="D199" s="1">
        <v>1</v>
      </c>
      <c r="E199" s="13">
        <f t="shared" si="30"/>
        <v>75</v>
      </c>
      <c r="F199" s="3">
        <v>4</v>
      </c>
      <c r="G199" s="3">
        <v>3</v>
      </c>
      <c r="H199" s="3">
        <v>8</v>
      </c>
      <c r="I199" s="3">
        <v>2</v>
      </c>
      <c r="J199" s="3">
        <v>5</v>
      </c>
      <c r="K199" s="3">
        <v>13</v>
      </c>
      <c r="L199" s="3">
        <v>11</v>
      </c>
      <c r="M199" s="3">
        <v>29</v>
      </c>
      <c r="N199" s="2">
        <f t="shared" si="31"/>
        <v>75</v>
      </c>
      <c r="O199" s="5">
        <f t="shared" si="32"/>
        <v>3</v>
      </c>
      <c r="P199" s="5">
        <f t="shared" si="33"/>
        <v>1.1604596790352804</v>
      </c>
      <c r="Q199" s="2">
        <v>0</v>
      </c>
      <c r="R199" s="2">
        <v>0</v>
      </c>
    </row>
    <row r="200" spans="1:18" ht="21.75">
      <c r="A200" s="93"/>
      <c r="B200" s="2" t="s">
        <v>478</v>
      </c>
      <c r="C200" s="8" t="s">
        <v>507</v>
      </c>
      <c r="D200" s="1">
        <v>2</v>
      </c>
      <c r="E200" s="13">
        <f t="shared" si="30"/>
        <v>8</v>
      </c>
      <c r="F200" s="3">
        <v>1</v>
      </c>
      <c r="G200" s="3">
        <v>0</v>
      </c>
      <c r="H200" s="3">
        <v>0</v>
      </c>
      <c r="I200" s="3">
        <v>1</v>
      </c>
      <c r="J200" s="3">
        <v>3</v>
      </c>
      <c r="K200" s="3">
        <v>1</v>
      </c>
      <c r="L200" s="3">
        <v>0</v>
      </c>
      <c r="M200" s="3">
        <v>2</v>
      </c>
      <c r="N200" s="2">
        <f t="shared" si="31"/>
        <v>8</v>
      </c>
      <c r="O200" s="5">
        <f t="shared" si="32"/>
        <v>2.5625</v>
      </c>
      <c r="P200" s="5">
        <f t="shared" si="33"/>
        <v>1.184205957593526</v>
      </c>
      <c r="Q200" s="2">
        <v>0</v>
      </c>
      <c r="R200" s="2">
        <v>0</v>
      </c>
    </row>
    <row r="201" spans="1:18" ht="21.75">
      <c r="A201" s="93"/>
      <c r="B201" s="2" t="s">
        <v>479</v>
      </c>
      <c r="C201" s="75" t="s">
        <v>506</v>
      </c>
      <c r="D201" s="1">
        <v>2</v>
      </c>
      <c r="E201" s="13">
        <f t="shared" si="30"/>
        <v>13</v>
      </c>
      <c r="F201" s="3">
        <v>0</v>
      </c>
      <c r="G201" s="3">
        <v>0</v>
      </c>
      <c r="H201" s="3">
        <v>1</v>
      </c>
      <c r="I201" s="3">
        <v>3</v>
      </c>
      <c r="J201" s="3">
        <v>1</v>
      </c>
      <c r="K201" s="3">
        <v>3</v>
      </c>
      <c r="L201" s="3">
        <v>3</v>
      </c>
      <c r="M201" s="3">
        <v>2</v>
      </c>
      <c r="N201" s="2">
        <f t="shared" si="31"/>
        <v>13</v>
      </c>
      <c r="O201" s="5">
        <f t="shared" si="32"/>
        <v>2.8846153846153846</v>
      </c>
      <c r="P201" s="5">
        <f t="shared" si="33"/>
        <v>0.7882269819968921</v>
      </c>
      <c r="Q201" s="2">
        <v>0</v>
      </c>
      <c r="R201" s="2">
        <v>0</v>
      </c>
    </row>
    <row r="202" spans="1:18" ht="21.75">
      <c r="A202" s="93"/>
      <c r="B202" s="2" t="s">
        <v>292</v>
      </c>
      <c r="C202" s="8" t="s">
        <v>412</v>
      </c>
      <c r="D202" s="1">
        <v>1</v>
      </c>
      <c r="E202" s="13">
        <f>SUM(Q202:R202,F202:M202)</f>
        <v>341</v>
      </c>
      <c r="F202" s="3">
        <v>26</v>
      </c>
      <c r="G202" s="3">
        <v>11</v>
      </c>
      <c r="H202" s="3">
        <v>16</v>
      </c>
      <c r="I202" s="3">
        <v>22</v>
      </c>
      <c r="J202" s="3">
        <v>30</v>
      </c>
      <c r="K202" s="3">
        <v>69</v>
      </c>
      <c r="L202" s="3">
        <v>59</v>
      </c>
      <c r="M202" s="3">
        <v>108</v>
      </c>
      <c r="N202" s="2">
        <f>SUM(F202:M202)</f>
        <v>341</v>
      </c>
      <c r="O202" s="5">
        <f>(1*G202+1.5*H202+2*I202+2.5*J202+3*K202+3.5*L202+4*M202)/N202</f>
        <v>2.93108504398827</v>
      </c>
      <c r="P202" s="5">
        <f>SQRT((F202*0^2+G202*1^2+H202*1.5^2+I202*2^2+J202*2.5^2+K202*3^2+L202*3.5^2+M202*4^2)/N202-O202^2)</f>
        <v>1.1672843619374949</v>
      </c>
      <c r="Q202" s="2">
        <v>0</v>
      </c>
      <c r="R202" s="2">
        <v>0</v>
      </c>
    </row>
    <row r="203" spans="1:18" ht="21.75">
      <c r="A203" s="93"/>
      <c r="B203" s="2" t="s">
        <v>480</v>
      </c>
      <c r="C203" s="75" t="s">
        <v>508</v>
      </c>
      <c r="D203" s="1">
        <v>1</v>
      </c>
      <c r="E203" s="13">
        <f>SUM(Q203:R203,F203:M203)</f>
        <v>40</v>
      </c>
      <c r="F203" s="3">
        <v>4</v>
      </c>
      <c r="G203" s="3">
        <v>3</v>
      </c>
      <c r="H203" s="3">
        <v>1</v>
      </c>
      <c r="I203" s="3">
        <v>1</v>
      </c>
      <c r="J203" s="3">
        <v>2</v>
      </c>
      <c r="K203" s="3">
        <v>7</v>
      </c>
      <c r="L203" s="3">
        <v>7</v>
      </c>
      <c r="M203" s="3">
        <v>15</v>
      </c>
      <c r="N203" s="2">
        <f>SUM(F203:M203)</f>
        <v>40</v>
      </c>
      <c r="O203" s="5">
        <f>(1*G203+1.5*H203+2*I203+2.5*J203+3*K203+3.5*L203+4*M203)/N203</f>
        <v>2.925</v>
      </c>
      <c r="P203" s="5">
        <f>SQRT((F203*0^2+G203*1^2+H203*1.5^2+I203*2^2+J203*2.5^2+K203*3^2+L203*3.5^2+M203*4^2)/N203-O203^2)</f>
        <v>1.306474263045392</v>
      </c>
      <c r="Q203" s="2">
        <v>0</v>
      </c>
      <c r="R203" s="2">
        <v>0</v>
      </c>
    </row>
    <row r="204" spans="1:18" ht="21.75">
      <c r="A204" s="93"/>
      <c r="B204" s="2" t="s">
        <v>409</v>
      </c>
      <c r="C204" s="8" t="s">
        <v>382</v>
      </c>
      <c r="D204" s="1">
        <v>1</v>
      </c>
      <c r="E204" s="13">
        <f>SUM(Q204:R204,F204:M204)</f>
        <v>10</v>
      </c>
      <c r="F204" s="3">
        <v>3</v>
      </c>
      <c r="G204" s="3">
        <v>1</v>
      </c>
      <c r="H204" s="3">
        <v>0</v>
      </c>
      <c r="I204" s="3">
        <v>0</v>
      </c>
      <c r="J204" s="3">
        <v>1</v>
      </c>
      <c r="K204" s="3">
        <v>1</v>
      </c>
      <c r="L204" s="3">
        <v>1</v>
      </c>
      <c r="M204" s="3">
        <v>3</v>
      </c>
      <c r="N204" s="2">
        <f>SUM(F204:M204)</f>
        <v>10</v>
      </c>
      <c r="O204" s="5">
        <f>(1*G204+1.5*H204+2*I204+2.5*J204+3*K204+3.5*L204+4*M204)/N204</f>
        <v>2.2</v>
      </c>
      <c r="P204" s="5">
        <f>SQRT((F204*0^2+G204*1^2+H204*1.5^2+I204*2^2+J204*2.5^2+K204*3^2+L204*3.5^2+M204*4^2)/N204-O204^2)</f>
        <v>1.676305461424021</v>
      </c>
      <c r="Q204" s="2">
        <v>0</v>
      </c>
      <c r="R204" s="2">
        <v>0</v>
      </c>
    </row>
    <row r="205" spans="1:18" ht="21.75">
      <c r="A205" s="93"/>
      <c r="B205" s="2" t="s">
        <v>291</v>
      </c>
      <c r="C205" s="8" t="s">
        <v>388</v>
      </c>
      <c r="D205" s="1">
        <v>2</v>
      </c>
      <c r="E205" s="13">
        <f>SUM(Q205:R205,F205:M205)</f>
        <v>18</v>
      </c>
      <c r="F205" s="3">
        <v>1</v>
      </c>
      <c r="G205" s="3">
        <v>0</v>
      </c>
      <c r="H205" s="3">
        <v>0</v>
      </c>
      <c r="I205" s="3">
        <v>0</v>
      </c>
      <c r="J205" s="3">
        <v>0</v>
      </c>
      <c r="K205" s="3">
        <v>2</v>
      </c>
      <c r="L205" s="3">
        <v>1</v>
      </c>
      <c r="M205" s="3">
        <v>14</v>
      </c>
      <c r="N205" s="2">
        <f>SUM(F205:M205)</f>
        <v>18</v>
      </c>
      <c r="O205" s="5">
        <f>(1*G205+1.5*H205+2*I205+2.5*J205+3*K205+3.5*L205+4*M205)/N205</f>
        <v>3.638888888888889</v>
      </c>
      <c r="P205" s="5">
        <f>SQRT((F205*0^2+G205*1^2+H205*1.5^2+I205*2^2+J205*2.5^2+K205*3^2+L205*3.5^2+M205*4^2)/N205-O205^2)</f>
        <v>0.9399402397604792</v>
      </c>
      <c r="Q205" s="2">
        <v>0</v>
      </c>
      <c r="R205" s="2">
        <v>0</v>
      </c>
    </row>
    <row r="206" spans="1:18" ht="21.75">
      <c r="A206" s="93"/>
      <c r="B206" s="2" t="s">
        <v>410</v>
      </c>
      <c r="C206" s="8" t="s">
        <v>411</v>
      </c>
      <c r="D206" s="1">
        <v>1</v>
      </c>
      <c r="E206" s="13">
        <f>SUM(Q206:R206,F206:M206)</f>
        <v>8</v>
      </c>
      <c r="F206" s="3">
        <v>2</v>
      </c>
      <c r="G206" s="3">
        <v>1</v>
      </c>
      <c r="H206" s="3">
        <v>0</v>
      </c>
      <c r="I206" s="3">
        <v>1</v>
      </c>
      <c r="J206" s="3">
        <v>0</v>
      </c>
      <c r="K206" s="3">
        <v>0</v>
      </c>
      <c r="L206" s="3">
        <v>0</v>
      </c>
      <c r="M206" s="3">
        <v>4</v>
      </c>
      <c r="N206" s="2">
        <f>SUM(F206:M206)</f>
        <v>8</v>
      </c>
      <c r="O206" s="5">
        <f>(1*G206+1.5*H206+2*I206+2.5*J206+3*K206+3.5*L206+4*M206)/N206</f>
        <v>2.375</v>
      </c>
      <c r="P206" s="5">
        <f>SQRT((F206*0^2+G206*1^2+H206*1.5^2+I206*2^2+J206*2.5^2+K206*3^2+L206*3.5^2+M206*4^2)/N206-O206^2)</f>
        <v>1.7275343701356567</v>
      </c>
      <c r="Q206" s="2">
        <v>0</v>
      </c>
      <c r="R206" s="2">
        <v>0</v>
      </c>
    </row>
    <row r="207" spans="1:18" ht="21.75">
      <c r="A207" s="93"/>
      <c r="B207" s="2" t="s">
        <v>405</v>
      </c>
      <c r="C207" s="8" t="s">
        <v>407</v>
      </c>
      <c r="D207" s="1">
        <v>1</v>
      </c>
      <c r="E207" s="13">
        <f t="shared" si="30"/>
        <v>19</v>
      </c>
      <c r="F207" s="3">
        <v>5</v>
      </c>
      <c r="G207" s="3">
        <v>3</v>
      </c>
      <c r="H207" s="3">
        <v>1</v>
      </c>
      <c r="I207" s="3">
        <v>2</v>
      </c>
      <c r="J207" s="3">
        <v>2</v>
      </c>
      <c r="K207" s="3">
        <v>2</v>
      </c>
      <c r="L207" s="3">
        <v>0</v>
      </c>
      <c r="M207" s="3">
        <v>4</v>
      </c>
      <c r="N207" s="2">
        <f t="shared" si="31"/>
        <v>19</v>
      </c>
      <c r="O207" s="5">
        <f t="shared" si="32"/>
        <v>1.868421052631579</v>
      </c>
      <c r="P207" s="5">
        <f t="shared" si="33"/>
        <v>1.476501067274267</v>
      </c>
      <c r="Q207" s="2">
        <v>0</v>
      </c>
      <c r="R207" s="2">
        <v>0</v>
      </c>
    </row>
    <row r="208" spans="1:18" ht="21.75">
      <c r="A208" s="93"/>
      <c r="B208" s="2" t="s">
        <v>406</v>
      </c>
      <c r="C208" s="8" t="s">
        <v>408</v>
      </c>
      <c r="D208" s="1">
        <v>1</v>
      </c>
      <c r="E208" s="13">
        <f t="shared" si="30"/>
        <v>19</v>
      </c>
      <c r="F208" s="3">
        <v>8</v>
      </c>
      <c r="G208" s="3">
        <v>4</v>
      </c>
      <c r="H208" s="3">
        <v>2</v>
      </c>
      <c r="I208" s="3">
        <v>3</v>
      </c>
      <c r="J208" s="3">
        <v>0</v>
      </c>
      <c r="K208" s="3">
        <v>1</v>
      </c>
      <c r="L208" s="3">
        <v>1</v>
      </c>
      <c r="M208" s="3">
        <v>0</v>
      </c>
      <c r="N208" s="2">
        <f>SUM(F208:M208)</f>
        <v>19</v>
      </c>
      <c r="O208" s="5">
        <f>(1*G208+1.5*H208+2*I208+2.5*J208+3*K208+3.5*L208+4*M208)/N208</f>
        <v>1.0263157894736843</v>
      </c>
      <c r="P208" s="5">
        <f>SQRT((F208*0^2+G208*1^2+H208*1.5^2+I208*2^2+J208*2.5^2+K208*3^2+L208*3.5^2+M208*4^2)/N208-O208^2)</f>
        <v>1.0696000754158723</v>
      </c>
      <c r="Q208" s="2">
        <v>0</v>
      </c>
      <c r="R208" s="2">
        <v>0</v>
      </c>
    </row>
    <row r="209" spans="1:18" ht="21.75">
      <c r="A209" s="93"/>
      <c r="B209" s="2" t="s">
        <v>76</v>
      </c>
      <c r="C209" s="75" t="s">
        <v>14</v>
      </c>
      <c r="D209" s="1">
        <v>1</v>
      </c>
      <c r="E209" s="13">
        <f t="shared" si="30"/>
        <v>110</v>
      </c>
      <c r="F209" s="3">
        <v>14</v>
      </c>
      <c r="G209" s="3">
        <v>34</v>
      </c>
      <c r="H209" s="3">
        <v>19</v>
      </c>
      <c r="I209" s="3">
        <v>13</v>
      </c>
      <c r="J209" s="3">
        <v>12</v>
      </c>
      <c r="K209" s="3">
        <v>9</v>
      </c>
      <c r="L209" s="3">
        <v>5</v>
      </c>
      <c r="M209" s="3">
        <v>4</v>
      </c>
      <c r="N209" s="2">
        <f>SUM(F209:M209)</f>
        <v>110</v>
      </c>
      <c r="O209" s="5">
        <f>(1*G209+1.5*H209+2*I209+2.5*J209+3*K209+3.5*L209+4*M209)/N209</f>
        <v>1.6272727272727272</v>
      </c>
      <c r="P209" s="5">
        <f>SQRT((F209*0^2+G209*1^2+H209*1.5^2+I209*2^2+J209*2.5^2+K209*3^2+L209*3.5^2+M209*4^2)/N209-O209^2)</f>
        <v>1.0388725611676861</v>
      </c>
      <c r="Q209" s="2">
        <v>0</v>
      </c>
      <c r="R209" s="2">
        <v>0</v>
      </c>
    </row>
    <row r="210" spans="1:18" ht="21.75">
      <c r="A210" s="93"/>
      <c r="B210" s="95" t="s">
        <v>211</v>
      </c>
      <c r="C210" s="95"/>
      <c r="D210" s="95"/>
      <c r="E210" s="38">
        <f>SUM(E193:E208)</f>
        <v>1227</v>
      </c>
      <c r="F210" s="38">
        <f aca="true" t="shared" si="36" ref="F210:N210">SUM(F193:F207)</f>
        <v>73</v>
      </c>
      <c r="G210" s="38">
        <f t="shared" si="36"/>
        <v>79</v>
      </c>
      <c r="H210" s="38">
        <f t="shared" si="36"/>
        <v>107</v>
      </c>
      <c r="I210" s="38">
        <f t="shared" si="36"/>
        <v>109</v>
      </c>
      <c r="J210" s="38">
        <f t="shared" si="36"/>
        <v>131</v>
      </c>
      <c r="K210" s="38">
        <f t="shared" si="36"/>
        <v>193</v>
      </c>
      <c r="L210" s="38">
        <f t="shared" si="36"/>
        <v>170</v>
      </c>
      <c r="M210" s="38">
        <f t="shared" si="36"/>
        <v>346</v>
      </c>
      <c r="N210" s="38">
        <f t="shared" si="36"/>
        <v>1208</v>
      </c>
      <c r="O210" s="96">
        <f t="shared" si="32"/>
        <v>2.767384105960265</v>
      </c>
      <c r="P210" s="96">
        <f t="shared" si="33"/>
        <v>1.178812306990226</v>
      </c>
      <c r="Q210" s="38">
        <f>SUM(Q193:Q209)</f>
        <v>0</v>
      </c>
      <c r="R210" s="38">
        <f>SUM(R193:R207)</f>
        <v>0</v>
      </c>
    </row>
    <row r="211" spans="1:18" ht="22.5" thickBot="1">
      <c r="A211" s="98"/>
      <c r="B211" s="100" t="s">
        <v>212</v>
      </c>
      <c r="C211" s="100"/>
      <c r="D211" s="100"/>
      <c r="E211" s="40">
        <f>E210*100/$E$210</f>
        <v>100</v>
      </c>
      <c r="F211" s="40">
        <f aca="true" t="shared" si="37" ref="F211:N211">F210*100/$E$210</f>
        <v>5.949470252648736</v>
      </c>
      <c r="G211" s="40">
        <f t="shared" si="37"/>
        <v>6.438467807660961</v>
      </c>
      <c r="H211" s="40">
        <f t="shared" si="37"/>
        <v>8.720456397718012</v>
      </c>
      <c r="I211" s="40">
        <f t="shared" si="37"/>
        <v>8.883455582722087</v>
      </c>
      <c r="J211" s="40">
        <f t="shared" si="37"/>
        <v>10.676446617766912</v>
      </c>
      <c r="K211" s="40">
        <f t="shared" si="37"/>
        <v>15.729421352893235</v>
      </c>
      <c r="L211" s="40">
        <f t="shared" si="37"/>
        <v>13.854930725346373</v>
      </c>
      <c r="M211" s="40">
        <f t="shared" si="37"/>
        <v>28.19885900570497</v>
      </c>
      <c r="N211" s="40">
        <f t="shared" si="37"/>
        <v>98.45150774246129</v>
      </c>
      <c r="O211" s="99"/>
      <c r="P211" s="99"/>
      <c r="Q211" s="40">
        <f>Q210*100/$E$210</f>
        <v>0</v>
      </c>
      <c r="R211" s="40">
        <f>R210*100/$E$210</f>
        <v>0</v>
      </c>
    </row>
    <row r="212" spans="1:18" ht="22.5" thickTop="1">
      <c r="A212" s="101" t="s">
        <v>11</v>
      </c>
      <c r="B212" s="101"/>
      <c r="C212" s="101"/>
      <c r="D212" s="101"/>
      <c r="E212" s="41">
        <f>SUM(E189,E210)</f>
        <v>4933</v>
      </c>
      <c r="F212" s="41">
        <f aca="true" t="shared" si="38" ref="F212:N212">SUM(F189,F210)</f>
        <v>411</v>
      </c>
      <c r="G212" s="41">
        <f t="shared" si="38"/>
        <v>362</v>
      </c>
      <c r="H212" s="41">
        <f t="shared" si="38"/>
        <v>408</v>
      </c>
      <c r="I212" s="41">
        <f t="shared" si="38"/>
        <v>587</v>
      </c>
      <c r="J212" s="41">
        <f t="shared" si="38"/>
        <v>620</v>
      </c>
      <c r="K212" s="41">
        <f t="shared" si="38"/>
        <v>723</v>
      </c>
      <c r="L212" s="41">
        <f t="shared" si="38"/>
        <v>617</v>
      </c>
      <c r="M212" s="41">
        <f t="shared" si="38"/>
        <v>1177</v>
      </c>
      <c r="N212" s="41">
        <f t="shared" si="38"/>
        <v>4905</v>
      </c>
      <c r="O212" s="96">
        <f>(1*G212+1.5*H212+2*I212+2.5*J212+3*K212+3.5*L212+4*M212)/N212</f>
        <v>2.596228338430173</v>
      </c>
      <c r="P212" s="96">
        <f>SQRT((F212*0^2+G212*1^2+H212*1.5^2+I212*2^2+J212*2.5^2+K212*3^2+L212*3.5^2+M212*4^2)/N212-O212^2)</f>
        <v>1.2231691449835334</v>
      </c>
      <c r="Q212" s="41">
        <f>SUM(Q189,Q210)</f>
        <v>9</v>
      </c>
      <c r="R212" s="41">
        <f>SUM(R189,R210)</f>
        <v>0</v>
      </c>
    </row>
    <row r="213" spans="1:18" ht="22.5" thickBot="1">
      <c r="A213" s="100" t="s">
        <v>12</v>
      </c>
      <c r="B213" s="100"/>
      <c r="C213" s="100"/>
      <c r="D213" s="100"/>
      <c r="E213" s="40">
        <f>E212*100/$E$212</f>
        <v>100</v>
      </c>
      <c r="F213" s="40">
        <f aca="true" t="shared" si="39" ref="F213:N213">F212*100/$E$212</f>
        <v>8.331644030002026</v>
      </c>
      <c r="G213" s="40">
        <f t="shared" si="39"/>
        <v>7.3383336711939995</v>
      </c>
      <c r="H213" s="40">
        <f t="shared" si="39"/>
        <v>8.270829110075004</v>
      </c>
      <c r="I213" s="40">
        <f t="shared" si="39"/>
        <v>11.899452665720657</v>
      </c>
      <c r="J213" s="40">
        <f t="shared" si="39"/>
        <v>12.5684167849179</v>
      </c>
      <c r="K213" s="40">
        <f t="shared" si="39"/>
        <v>14.656395702412325</v>
      </c>
      <c r="L213" s="40">
        <f t="shared" si="39"/>
        <v>12.507601864990878</v>
      </c>
      <c r="M213" s="40">
        <f t="shared" si="39"/>
        <v>23.859720251368337</v>
      </c>
      <c r="N213" s="40">
        <f t="shared" si="39"/>
        <v>99.43239408068112</v>
      </c>
      <c r="O213" s="99"/>
      <c r="P213" s="99"/>
      <c r="Q213" s="40">
        <f>Q212*100/$E$212</f>
        <v>0.18244475978106628</v>
      </c>
      <c r="R213" s="40">
        <f>R212*100/$E$212</f>
        <v>0</v>
      </c>
    </row>
    <row r="214" ht="22.5" thickTop="1"/>
    <row r="237" spans="2:18" ht="23.25">
      <c r="B237" s="34"/>
      <c r="C237" s="35" t="s">
        <v>434</v>
      </c>
      <c r="R237" s="37"/>
    </row>
    <row r="238" spans="1:18" ht="21.75">
      <c r="A238" s="90" t="s">
        <v>176</v>
      </c>
      <c r="B238" s="90" t="s">
        <v>0</v>
      </c>
      <c r="C238" s="90" t="s">
        <v>1</v>
      </c>
      <c r="D238" s="90" t="s">
        <v>177</v>
      </c>
      <c r="E238" s="91" t="s">
        <v>178</v>
      </c>
      <c r="F238" s="78" t="s">
        <v>179</v>
      </c>
      <c r="G238" s="79"/>
      <c r="H238" s="79"/>
      <c r="I238" s="79"/>
      <c r="J238" s="79"/>
      <c r="K238" s="79"/>
      <c r="L238" s="79"/>
      <c r="M238" s="80"/>
      <c r="N238" s="90" t="s">
        <v>180</v>
      </c>
      <c r="O238" s="90" t="s">
        <v>6</v>
      </c>
      <c r="P238" s="90" t="s">
        <v>7</v>
      </c>
      <c r="Q238" s="88" t="s">
        <v>181</v>
      </c>
      <c r="R238" s="88"/>
    </row>
    <row r="239" spans="1:18" ht="21.75">
      <c r="A239" s="90"/>
      <c r="B239" s="90"/>
      <c r="C239" s="90"/>
      <c r="D239" s="90"/>
      <c r="E239" s="91"/>
      <c r="F239" s="2">
        <v>0</v>
      </c>
      <c r="G239" s="2">
        <v>1</v>
      </c>
      <c r="H239" s="2">
        <v>1.5</v>
      </c>
      <c r="I239" s="2">
        <v>2</v>
      </c>
      <c r="J239" s="2">
        <v>2.5</v>
      </c>
      <c r="K239" s="2">
        <v>3</v>
      </c>
      <c r="L239" s="2">
        <v>3.5</v>
      </c>
      <c r="M239" s="2">
        <v>4</v>
      </c>
      <c r="N239" s="90"/>
      <c r="O239" s="90"/>
      <c r="P239" s="90"/>
      <c r="Q239" s="2" t="s">
        <v>9</v>
      </c>
      <c r="R239" s="5" t="s">
        <v>10</v>
      </c>
    </row>
    <row r="240" spans="1:18" ht="21.75">
      <c r="A240" s="92" t="s">
        <v>182</v>
      </c>
      <c r="B240" s="2" t="s">
        <v>296</v>
      </c>
      <c r="C240" s="8" t="s">
        <v>313</v>
      </c>
      <c r="D240" s="1">
        <v>1</v>
      </c>
      <c r="E240" s="13">
        <f>SUM(Q240:R240,F240:M240)</f>
        <v>331</v>
      </c>
      <c r="F240" s="2">
        <v>17</v>
      </c>
      <c r="G240" s="2">
        <v>13</v>
      </c>
      <c r="H240" s="2">
        <v>19</v>
      </c>
      <c r="I240" s="2">
        <v>22</v>
      </c>
      <c r="J240" s="2">
        <v>41</v>
      </c>
      <c r="K240" s="2">
        <v>86</v>
      </c>
      <c r="L240" s="2">
        <v>71</v>
      </c>
      <c r="M240" s="2">
        <v>62</v>
      </c>
      <c r="N240" s="2">
        <f>SUM(F240:M240)</f>
        <v>331</v>
      </c>
      <c r="O240" s="5">
        <f>(1*G240+1.5*H240+2*I240+2.5*J240+3*K240+3.5*L240+4*M240)/N240</f>
        <v>2.8474320241691844</v>
      </c>
      <c r="P240" s="5">
        <f>SQRT((F240*0^2+G240*1^2+H240*1.5^2+I240*2^2+J240*2.5^2+K240*3^2+L240*3.5^2+M240*4^2)/N240-O240^2)</f>
        <v>1.0313006442319248</v>
      </c>
      <c r="Q240" s="2">
        <v>0</v>
      </c>
      <c r="R240" s="2">
        <v>0</v>
      </c>
    </row>
    <row r="241" spans="1:18" ht="21.75">
      <c r="A241" s="93"/>
      <c r="B241" s="2" t="s">
        <v>297</v>
      </c>
      <c r="C241" s="8" t="s">
        <v>314</v>
      </c>
      <c r="D241" s="1">
        <v>1</v>
      </c>
      <c r="E241" s="13">
        <f aca="true" t="shared" si="40" ref="E241:E277">SUM(Q241:R241,F241:M241)</f>
        <v>319</v>
      </c>
      <c r="F241" s="2">
        <v>29</v>
      </c>
      <c r="G241" s="2">
        <v>40</v>
      </c>
      <c r="H241" s="2">
        <v>37</v>
      </c>
      <c r="I241" s="2">
        <v>62</v>
      </c>
      <c r="J241" s="2">
        <v>40</v>
      </c>
      <c r="K241" s="2">
        <v>35</v>
      </c>
      <c r="L241" s="2">
        <v>23</v>
      </c>
      <c r="M241" s="2">
        <v>53</v>
      </c>
      <c r="N241" s="2">
        <f aca="true" t="shared" si="41" ref="N241:N272">SUM(F241:M241)</f>
        <v>319</v>
      </c>
      <c r="O241" s="5">
        <f aca="true" t="shared" si="42" ref="O241:O278">(1*G241+1.5*H241+2*I241+2.5*J241+3*K241+3.5*L241+4*M241)/N241</f>
        <v>2.2476489028213167</v>
      </c>
      <c r="P241" s="5">
        <f aca="true" t="shared" si="43" ref="P241:P278">SQRT((F241*0^2+G241*1^2+H241*1.5^2+I241*2^2+J241*2.5^2+K241*3^2+L241*3.5^2+M241*4^2)/N241-O241^2)</f>
        <v>1.193550768865446</v>
      </c>
      <c r="Q241" s="2">
        <v>0</v>
      </c>
      <c r="R241" s="2">
        <v>0</v>
      </c>
    </row>
    <row r="242" spans="1:18" ht="21.75">
      <c r="A242" s="93"/>
      <c r="B242" s="2" t="s">
        <v>298</v>
      </c>
      <c r="C242" s="8" t="s">
        <v>286</v>
      </c>
      <c r="D242" s="1">
        <v>1.5</v>
      </c>
      <c r="E242" s="13">
        <f t="shared" si="40"/>
        <v>331</v>
      </c>
      <c r="F242" s="2">
        <v>74</v>
      </c>
      <c r="G242" s="2">
        <v>21</v>
      </c>
      <c r="H242" s="2">
        <v>37</v>
      </c>
      <c r="I242" s="2">
        <v>55</v>
      </c>
      <c r="J242" s="2">
        <v>62</v>
      </c>
      <c r="K242" s="2">
        <v>56</v>
      </c>
      <c r="L242" s="2">
        <v>14</v>
      </c>
      <c r="M242" s="2">
        <v>11</v>
      </c>
      <c r="N242" s="2">
        <f t="shared" si="41"/>
        <v>330</v>
      </c>
      <c r="O242" s="5">
        <f t="shared" si="42"/>
        <v>1.8257575757575757</v>
      </c>
      <c r="P242" s="5">
        <f t="shared" si="43"/>
        <v>1.18479132621953</v>
      </c>
      <c r="Q242" s="2">
        <v>1</v>
      </c>
      <c r="R242" s="2">
        <v>0</v>
      </c>
    </row>
    <row r="243" spans="1:18" ht="21.75">
      <c r="A243" s="93"/>
      <c r="B243" s="2" t="s">
        <v>299</v>
      </c>
      <c r="C243" s="8" t="s">
        <v>315</v>
      </c>
      <c r="D243" s="1">
        <v>0.5</v>
      </c>
      <c r="E243" s="13">
        <f t="shared" si="40"/>
        <v>331</v>
      </c>
      <c r="F243" s="2">
        <v>25</v>
      </c>
      <c r="G243" s="2">
        <v>63</v>
      </c>
      <c r="H243" s="2">
        <v>37</v>
      </c>
      <c r="I243" s="2">
        <v>29</v>
      </c>
      <c r="J243" s="2">
        <v>36</v>
      </c>
      <c r="K243" s="2">
        <v>48</v>
      </c>
      <c r="L243" s="2">
        <v>50</v>
      </c>
      <c r="M243" s="2">
        <v>43</v>
      </c>
      <c r="N243" s="2">
        <f t="shared" si="41"/>
        <v>331</v>
      </c>
      <c r="O243" s="5">
        <f t="shared" si="42"/>
        <v>2.288519637462236</v>
      </c>
      <c r="P243" s="5">
        <f t="shared" si="43"/>
        <v>1.2119699758756552</v>
      </c>
      <c r="Q243" s="2">
        <v>0</v>
      </c>
      <c r="R243" s="2">
        <v>0</v>
      </c>
    </row>
    <row r="244" spans="1:18" ht="21.75">
      <c r="A244" s="93"/>
      <c r="B244" s="2" t="s">
        <v>300</v>
      </c>
      <c r="C244" s="8" t="s">
        <v>316</v>
      </c>
      <c r="D244" s="1">
        <v>0.5</v>
      </c>
      <c r="E244" s="13">
        <f t="shared" si="40"/>
        <v>318</v>
      </c>
      <c r="F244" s="2">
        <v>15</v>
      </c>
      <c r="G244" s="2">
        <v>18</v>
      </c>
      <c r="H244" s="2">
        <v>15</v>
      </c>
      <c r="I244" s="2">
        <v>62</v>
      </c>
      <c r="J244" s="2">
        <v>68</v>
      </c>
      <c r="K244" s="2">
        <v>88</v>
      </c>
      <c r="L244" s="2">
        <v>29</v>
      </c>
      <c r="M244" s="2">
        <v>22</v>
      </c>
      <c r="N244" s="2">
        <f t="shared" si="41"/>
        <v>317</v>
      </c>
      <c r="O244" s="5">
        <f t="shared" si="42"/>
        <v>2.4858044164037856</v>
      </c>
      <c r="P244" s="5">
        <f t="shared" si="43"/>
        <v>0.9146306763114254</v>
      </c>
      <c r="Q244" s="2">
        <v>1</v>
      </c>
      <c r="R244" s="2">
        <v>0</v>
      </c>
    </row>
    <row r="245" spans="1:18" ht="21.75">
      <c r="A245" s="93"/>
      <c r="B245" s="2" t="s">
        <v>301</v>
      </c>
      <c r="C245" s="8" t="s">
        <v>317</v>
      </c>
      <c r="D245" s="1">
        <v>0.5</v>
      </c>
      <c r="E245" s="13">
        <f t="shared" si="40"/>
        <v>331</v>
      </c>
      <c r="F245" s="2">
        <v>11</v>
      </c>
      <c r="G245" s="2">
        <v>8</v>
      </c>
      <c r="H245" s="2">
        <v>0</v>
      </c>
      <c r="I245" s="2">
        <v>15</v>
      </c>
      <c r="J245" s="2">
        <v>69</v>
      </c>
      <c r="K245" s="2">
        <v>31</v>
      </c>
      <c r="L245" s="2">
        <v>52</v>
      </c>
      <c r="M245" s="2">
        <v>145</v>
      </c>
      <c r="N245" s="2">
        <f t="shared" si="41"/>
        <v>331</v>
      </c>
      <c r="O245" s="5">
        <f t="shared" si="42"/>
        <v>3.219033232628399</v>
      </c>
      <c r="P245" s="5">
        <f t="shared" si="43"/>
        <v>0.9605041643068903</v>
      </c>
      <c r="Q245" s="2">
        <v>0</v>
      </c>
      <c r="R245" s="2">
        <v>0</v>
      </c>
    </row>
    <row r="246" spans="1:18" ht="21.75">
      <c r="A246" s="93"/>
      <c r="B246" s="2" t="s">
        <v>302</v>
      </c>
      <c r="C246" s="8" t="s">
        <v>318</v>
      </c>
      <c r="D246" s="1">
        <v>0.5</v>
      </c>
      <c r="E246" s="13">
        <f t="shared" si="40"/>
        <v>331</v>
      </c>
      <c r="F246" s="2">
        <v>41</v>
      </c>
      <c r="G246" s="2">
        <v>12</v>
      </c>
      <c r="H246" s="2">
        <v>11</v>
      </c>
      <c r="I246" s="2">
        <v>18</v>
      </c>
      <c r="J246" s="2">
        <v>10</v>
      </c>
      <c r="K246" s="2">
        <v>29</v>
      </c>
      <c r="L246" s="2">
        <v>85</v>
      </c>
      <c r="M246" s="2">
        <v>125</v>
      </c>
      <c r="N246" s="2">
        <f t="shared" si="41"/>
        <v>331</v>
      </c>
      <c r="O246" s="5">
        <f t="shared" si="42"/>
        <v>2.9425981873111784</v>
      </c>
      <c r="P246" s="5">
        <f t="shared" si="43"/>
        <v>1.354648888812322</v>
      </c>
      <c r="Q246" s="2">
        <v>0</v>
      </c>
      <c r="R246" s="2">
        <v>0</v>
      </c>
    </row>
    <row r="247" spans="1:18" ht="21.75">
      <c r="A247" s="93"/>
      <c r="B247" s="2" t="s">
        <v>303</v>
      </c>
      <c r="C247" s="8" t="s">
        <v>319</v>
      </c>
      <c r="D247" s="1">
        <v>1</v>
      </c>
      <c r="E247" s="13">
        <f t="shared" si="40"/>
        <v>331</v>
      </c>
      <c r="F247" s="2">
        <v>38</v>
      </c>
      <c r="G247" s="2">
        <v>13</v>
      </c>
      <c r="H247" s="2">
        <v>7</v>
      </c>
      <c r="I247" s="2">
        <v>10</v>
      </c>
      <c r="J247" s="2">
        <v>8</v>
      </c>
      <c r="K247" s="2">
        <v>6</v>
      </c>
      <c r="L247" s="2">
        <v>25</v>
      </c>
      <c r="M247" s="2">
        <v>224</v>
      </c>
      <c r="N247" s="2">
        <f t="shared" si="41"/>
        <v>331</v>
      </c>
      <c r="O247" s="5">
        <f t="shared" si="42"/>
        <v>3.217522658610272</v>
      </c>
      <c r="P247" s="5">
        <f t="shared" si="43"/>
        <v>1.3865325140899447</v>
      </c>
      <c r="Q247" s="2">
        <v>0</v>
      </c>
      <c r="R247" s="2">
        <v>0</v>
      </c>
    </row>
    <row r="248" spans="1:18" ht="21.75">
      <c r="A248" s="93"/>
      <c r="B248" s="2" t="s">
        <v>304</v>
      </c>
      <c r="C248" s="8" t="s">
        <v>320</v>
      </c>
      <c r="D248" s="1">
        <v>2</v>
      </c>
      <c r="E248" s="13">
        <f t="shared" si="40"/>
        <v>331</v>
      </c>
      <c r="F248" s="2">
        <v>26</v>
      </c>
      <c r="G248" s="2">
        <v>26</v>
      </c>
      <c r="H248" s="2">
        <v>43</v>
      </c>
      <c r="I248" s="2">
        <v>90</v>
      </c>
      <c r="J248" s="2">
        <v>72</v>
      </c>
      <c r="K248" s="2">
        <v>43</v>
      </c>
      <c r="L248" s="2">
        <v>22</v>
      </c>
      <c r="M248" s="2">
        <v>9</v>
      </c>
      <c r="N248" s="2">
        <f t="shared" si="41"/>
        <v>331</v>
      </c>
      <c r="O248" s="5">
        <f t="shared" si="42"/>
        <v>2.09214501510574</v>
      </c>
      <c r="P248" s="5">
        <f t="shared" si="43"/>
        <v>0.9270027344107783</v>
      </c>
      <c r="Q248" s="2">
        <v>0</v>
      </c>
      <c r="R248" s="2">
        <v>0</v>
      </c>
    </row>
    <row r="249" spans="1:18" ht="21.75">
      <c r="A249" s="93"/>
      <c r="B249" s="95" t="s">
        <v>11</v>
      </c>
      <c r="C249" s="95"/>
      <c r="D249" s="95"/>
      <c r="E249" s="38">
        <f aca="true" t="shared" si="44" ref="E249:N249">SUM(E240:E248)</f>
        <v>2954</v>
      </c>
      <c r="F249" s="38">
        <f t="shared" si="44"/>
        <v>276</v>
      </c>
      <c r="G249" s="38">
        <f t="shared" si="44"/>
        <v>214</v>
      </c>
      <c r="H249" s="38">
        <f t="shared" si="44"/>
        <v>206</v>
      </c>
      <c r="I249" s="38">
        <f t="shared" si="44"/>
        <v>363</v>
      </c>
      <c r="J249" s="38">
        <f t="shared" si="44"/>
        <v>406</v>
      </c>
      <c r="K249" s="38">
        <f t="shared" si="44"/>
        <v>422</v>
      </c>
      <c r="L249" s="38">
        <f t="shared" si="44"/>
        <v>371</v>
      </c>
      <c r="M249" s="38">
        <f t="shared" si="44"/>
        <v>694</v>
      </c>
      <c r="N249" s="38">
        <f t="shared" si="44"/>
        <v>2952</v>
      </c>
      <c r="O249" s="96">
        <f t="shared" si="42"/>
        <v>2.576050135501355</v>
      </c>
      <c r="P249" s="96">
        <f t="shared" si="43"/>
        <v>1.237974231568831</v>
      </c>
      <c r="Q249" s="38">
        <f>SUM(Q240:Q248)</f>
        <v>2</v>
      </c>
      <c r="R249" s="38">
        <f>SUM(R240:R248)</f>
        <v>0</v>
      </c>
    </row>
    <row r="250" spans="1:18" ht="21.75">
      <c r="A250" s="94"/>
      <c r="B250" s="95" t="s">
        <v>12</v>
      </c>
      <c r="C250" s="95"/>
      <c r="D250" s="95"/>
      <c r="E250" s="39">
        <f>E249*100/$E$249</f>
        <v>100</v>
      </c>
      <c r="F250" s="39">
        <f aca="true" t="shared" si="45" ref="F250:N250">F249*100/$E$249</f>
        <v>9.34326337169939</v>
      </c>
      <c r="G250" s="39">
        <f t="shared" si="45"/>
        <v>7.244414353419093</v>
      </c>
      <c r="H250" s="39">
        <f t="shared" si="45"/>
        <v>6.973595125253893</v>
      </c>
      <c r="I250" s="39">
        <f t="shared" si="45"/>
        <v>12.288422477995939</v>
      </c>
      <c r="J250" s="39">
        <f t="shared" si="45"/>
        <v>13.744075829383887</v>
      </c>
      <c r="K250" s="39">
        <f t="shared" si="45"/>
        <v>14.285714285714286</v>
      </c>
      <c r="L250" s="39">
        <f t="shared" si="45"/>
        <v>12.559241706161137</v>
      </c>
      <c r="M250" s="39">
        <f t="shared" si="45"/>
        <v>23.493568043331077</v>
      </c>
      <c r="N250" s="39">
        <f t="shared" si="45"/>
        <v>99.9322951929587</v>
      </c>
      <c r="O250" s="97"/>
      <c r="P250" s="97"/>
      <c r="Q250" s="39">
        <f>Q249*100/$E$249</f>
        <v>0.06770480704129993</v>
      </c>
      <c r="R250" s="39">
        <f>R249*100/$E$249</f>
        <v>0</v>
      </c>
    </row>
    <row r="251" spans="1:18" ht="18" customHeight="1">
      <c r="A251" s="90" t="s">
        <v>176</v>
      </c>
      <c r="B251" s="90" t="s">
        <v>0</v>
      </c>
      <c r="C251" s="90" t="s">
        <v>1</v>
      </c>
      <c r="D251" s="90" t="s">
        <v>177</v>
      </c>
      <c r="E251" s="91" t="s">
        <v>178</v>
      </c>
      <c r="F251" s="78" t="s">
        <v>179</v>
      </c>
      <c r="G251" s="79"/>
      <c r="H251" s="79"/>
      <c r="I251" s="79"/>
      <c r="J251" s="79"/>
      <c r="K251" s="79"/>
      <c r="L251" s="79"/>
      <c r="M251" s="80"/>
      <c r="N251" s="90" t="s">
        <v>180</v>
      </c>
      <c r="O251" s="90" t="s">
        <v>6</v>
      </c>
      <c r="P251" s="90" t="s">
        <v>7</v>
      </c>
      <c r="Q251" s="88" t="s">
        <v>181</v>
      </c>
      <c r="R251" s="88"/>
    </row>
    <row r="252" spans="1:18" ht="18" customHeight="1">
      <c r="A252" s="90"/>
      <c r="B252" s="90"/>
      <c r="C252" s="90"/>
      <c r="D252" s="90"/>
      <c r="E252" s="91"/>
      <c r="F252" s="2">
        <v>0</v>
      </c>
      <c r="G252" s="2">
        <v>1</v>
      </c>
      <c r="H252" s="2">
        <v>1.5</v>
      </c>
      <c r="I252" s="2">
        <v>2</v>
      </c>
      <c r="J252" s="2">
        <v>2.5</v>
      </c>
      <c r="K252" s="2">
        <v>3</v>
      </c>
      <c r="L252" s="2">
        <v>3.5</v>
      </c>
      <c r="M252" s="2">
        <v>4</v>
      </c>
      <c r="N252" s="90"/>
      <c r="O252" s="90"/>
      <c r="P252" s="90"/>
      <c r="Q252" s="2" t="s">
        <v>9</v>
      </c>
      <c r="R252" s="5" t="s">
        <v>10</v>
      </c>
    </row>
    <row r="253" spans="1:18" ht="17.25" customHeight="1">
      <c r="A253" s="93"/>
      <c r="B253" s="2" t="s">
        <v>481</v>
      </c>
      <c r="C253" s="8" t="s">
        <v>509</v>
      </c>
      <c r="D253" s="1">
        <v>1</v>
      </c>
      <c r="E253" s="13">
        <f t="shared" si="40"/>
        <v>89</v>
      </c>
      <c r="F253" s="2">
        <v>7</v>
      </c>
      <c r="G253" s="2">
        <v>6</v>
      </c>
      <c r="H253" s="2">
        <v>1</v>
      </c>
      <c r="I253" s="2">
        <v>1</v>
      </c>
      <c r="J253" s="2">
        <v>5</v>
      </c>
      <c r="K253" s="2">
        <v>7</v>
      </c>
      <c r="L253" s="2">
        <v>4</v>
      </c>
      <c r="M253" s="2">
        <v>58</v>
      </c>
      <c r="N253" s="2">
        <f>SUM(F253:M253)</f>
        <v>89</v>
      </c>
      <c r="O253" s="5">
        <f>(1*G253+1.5*H253+2*I253+2.5*J253+3*K253+3.5*L253+4*M253)/N253</f>
        <v>3.247191011235955</v>
      </c>
      <c r="P253" s="5">
        <f>SQRT((F253*0^2+G253*1^2+H253*1.5^2+I253*2^2+J253*2.5^2+K253*3^2+L253*3.5^2+M253*4^2)/N253-O253^2)</f>
        <v>1.2766784402970084</v>
      </c>
      <c r="Q253" s="2">
        <v>0</v>
      </c>
      <c r="R253" s="6">
        <v>0</v>
      </c>
    </row>
    <row r="254" spans="1:18" ht="17.25" customHeight="1">
      <c r="A254" s="93"/>
      <c r="B254" s="2" t="s">
        <v>305</v>
      </c>
      <c r="C254" s="8" t="s">
        <v>321</v>
      </c>
      <c r="D254" s="1">
        <v>2</v>
      </c>
      <c r="E254" s="13">
        <f t="shared" si="40"/>
        <v>137</v>
      </c>
      <c r="F254" s="2">
        <v>2</v>
      </c>
      <c r="G254" s="2">
        <v>11</v>
      </c>
      <c r="H254" s="2">
        <v>10</v>
      </c>
      <c r="I254" s="2">
        <v>28</v>
      </c>
      <c r="J254" s="2">
        <v>21</v>
      </c>
      <c r="K254" s="2">
        <v>19</v>
      </c>
      <c r="L254" s="2">
        <v>8</v>
      </c>
      <c r="M254" s="2">
        <v>38</v>
      </c>
      <c r="N254" s="2">
        <f t="shared" si="41"/>
        <v>137</v>
      </c>
      <c r="O254" s="5">
        <f t="shared" si="42"/>
        <v>2.7116788321167884</v>
      </c>
      <c r="P254" s="5">
        <f t="shared" si="43"/>
        <v>1.033600869855022</v>
      </c>
      <c r="Q254" s="2">
        <v>0</v>
      </c>
      <c r="R254" s="6">
        <v>0</v>
      </c>
    </row>
    <row r="255" spans="1:18" ht="17.25" customHeight="1">
      <c r="A255" s="93"/>
      <c r="B255" s="2" t="s">
        <v>306</v>
      </c>
      <c r="C255" s="8" t="s">
        <v>322</v>
      </c>
      <c r="D255" s="1">
        <v>1.5</v>
      </c>
      <c r="E255" s="13">
        <f>SUM(Q255:R255,F255:M255)</f>
        <v>44</v>
      </c>
      <c r="F255" s="2">
        <v>1</v>
      </c>
      <c r="G255" s="2">
        <v>14</v>
      </c>
      <c r="H255" s="2">
        <v>10</v>
      </c>
      <c r="I255" s="2">
        <v>8</v>
      </c>
      <c r="J255" s="2">
        <v>2</v>
      </c>
      <c r="K255" s="2">
        <v>4</v>
      </c>
      <c r="L255" s="2">
        <v>0</v>
      </c>
      <c r="M255" s="2">
        <v>5</v>
      </c>
      <c r="N255" s="2">
        <f>SUM(F255:M255)</f>
        <v>44</v>
      </c>
      <c r="O255" s="5">
        <f>(1*G255+1.5*H255+2*I255+2.5*J255+3*K255+3.5*L255+4*M255)/N255</f>
        <v>1.8636363636363635</v>
      </c>
      <c r="P255" s="5">
        <f>SQRT((F255*0^2+G255*1^2+H255*1.5^2+I255*2^2+J255*2.5^2+K255*3^2+L255*3.5^2+M255*4^2)/N255-O255^2)</f>
        <v>1.0020639856840279</v>
      </c>
      <c r="Q255" s="2">
        <v>0</v>
      </c>
      <c r="R255" s="6">
        <v>0</v>
      </c>
    </row>
    <row r="256" spans="1:18" ht="17.25" customHeight="1">
      <c r="A256" s="93"/>
      <c r="B256" s="2" t="s">
        <v>482</v>
      </c>
      <c r="C256" s="8" t="s">
        <v>352</v>
      </c>
      <c r="D256" s="1">
        <v>2</v>
      </c>
      <c r="E256" s="13">
        <f t="shared" si="40"/>
        <v>136</v>
      </c>
      <c r="F256" s="2">
        <v>0</v>
      </c>
      <c r="G256" s="2">
        <v>0</v>
      </c>
      <c r="H256" s="2">
        <v>2</v>
      </c>
      <c r="I256" s="2">
        <v>10</v>
      </c>
      <c r="J256" s="2">
        <v>15</v>
      </c>
      <c r="K256" s="2">
        <v>40</v>
      </c>
      <c r="L256" s="2">
        <v>19</v>
      </c>
      <c r="M256" s="2">
        <v>49</v>
      </c>
      <c r="N256" s="2">
        <f t="shared" si="41"/>
        <v>135</v>
      </c>
      <c r="O256" s="5">
        <f t="shared" si="42"/>
        <v>3.2814814814814817</v>
      </c>
      <c r="P256" s="5">
        <f t="shared" si="43"/>
        <v>0.6738705431433564</v>
      </c>
      <c r="Q256" s="2">
        <v>1</v>
      </c>
      <c r="R256" s="6">
        <v>0</v>
      </c>
    </row>
    <row r="257" spans="1:18" ht="17.25" customHeight="1">
      <c r="A257" s="93"/>
      <c r="B257" s="2" t="s">
        <v>362</v>
      </c>
      <c r="C257" s="8" t="s">
        <v>363</v>
      </c>
      <c r="D257" s="1">
        <v>1.5</v>
      </c>
      <c r="E257" s="13">
        <f t="shared" si="40"/>
        <v>136</v>
      </c>
      <c r="F257" s="2">
        <v>7</v>
      </c>
      <c r="G257" s="2">
        <v>15</v>
      </c>
      <c r="H257" s="2">
        <v>12</v>
      </c>
      <c r="I257" s="2">
        <v>13</v>
      </c>
      <c r="J257" s="2">
        <v>28</v>
      </c>
      <c r="K257" s="2">
        <v>21</v>
      </c>
      <c r="L257" s="2">
        <v>18</v>
      </c>
      <c r="M257" s="2">
        <v>22</v>
      </c>
      <c r="N257" s="2">
        <f t="shared" si="41"/>
        <v>136</v>
      </c>
      <c r="O257" s="5">
        <f t="shared" si="42"/>
        <v>2.5220588235294117</v>
      </c>
      <c r="P257" s="5">
        <f t="shared" si="43"/>
        <v>1.1029166663943297</v>
      </c>
      <c r="Q257" s="2">
        <v>0</v>
      </c>
      <c r="R257" s="6">
        <v>0</v>
      </c>
    </row>
    <row r="258" spans="1:18" ht="17.25" customHeight="1">
      <c r="A258" s="93"/>
      <c r="B258" s="2" t="s">
        <v>308</v>
      </c>
      <c r="C258" s="8" t="s">
        <v>325</v>
      </c>
      <c r="D258" s="1">
        <v>1.5</v>
      </c>
      <c r="E258" s="13">
        <f t="shared" si="40"/>
        <v>137</v>
      </c>
      <c r="F258" s="2">
        <v>6</v>
      </c>
      <c r="G258" s="2">
        <v>21</v>
      </c>
      <c r="H258" s="2">
        <v>21</v>
      </c>
      <c r="I258" s="2">
        <v>22</v>
      </c>
      <c r="J258" s="2">
        <v>17</v>
      </c>
      <c r="K258" s="2">
        <v>19</v>
      </c>
      <c r="L258" s="2">
        <v>18</v>
      </c>
      <c r="M258" s="2">
        <v>11</v>
      </c>
      <c r="N258" s="2">
        <f t="shared" si="41"/>
        <v>135</v>
      </c>
      <c r="O258" s="5">
        <f t="shared" si="42"/>
        <v>2.2444444444444445</v>
      </c>
      <c r="P258" s="5">
        <f t="shared" si="43"/>
        <v>1.0538582845670557</v>
      </c>
      <c r="Q258" s="2">
        <v>2</v>
      </c>
      <c r="R258" s="6">
        <v>0</v>
      </c>
    </row>
    <row r="259" spans="1:18" ht="17.25" customHeight="1">
      <c r="A259" s="93"/>
      <c r="B259" s="2" t="s">
        <v>307</v>
      </c>
      <c r="C259" s="8" t="s">
        <v>323</v>
      </c>
      <c r="D259" s="1">
        <v>1.5</v>
      </c>
      <c r="E259" s="13">
        <f t="shared" si="40"/>
        <v>192</v>
      </c>
      <c r="F259" s="2">
        <v>17</v>
      </c>
      <c r="G259" s="2">
        <v>18</v>
      </c>
      <c r="H259" s="2">
        <v>5</v>
      </c>
      <c r="I259" s="2">
        <v>8</v>
      </c>
      <c r="J259" s="2">
        <v>23</v>
      </c>
      <c r="K259" s="2">
        <v>43</v>
      </c>
      <c r="L259" s="2">
        <v>19</v>
      </c>
      <c r="M259" s="2">
        <v>59</v>
      </c>
      <c r="N259" s="2">
        <f t="shared" si="41"/>
        <v>192</v>
      </c>
      <c r="O259" s="5">
        <f t="shared" si="42"/>
        <v>2.7630208333333335</v>
      </c>
      <c r="P259" s="5">
        <f t="shared" si="43"/>
        <v>1.2561669705494192</v>
      </c>
      <c r="Q259" s="2">
        <v>0</v>
      </c>
      <c r="R259" s="6">
        <v>0</v>
      </c>
    </row>
    <row r="260" spans="1:18" ht="17.25" customHeight="1">
      <c r="A260" s="93"/>
      <c r="B260" s="2" t="s">
        <v>309</v>
      </c>
      <c r="C260" s="8" t="s">
        <v>295</v>
      </c>
      <c r="D260" s="1">
        <v>1</v>
      </c>
      <c r="E260" s="13">
        <f t="shared" si="40"/>
        <v>89</v>
      </c>
      <c r="F260" s="2">
        <v>8</v>
      </c>
      <c r="G260" s="2">
        <v>23</v>
      </c>
      <c r="H260" s="2">
        <v>17</v>
      </c>
      <c r="I260" s="2">
        <v>15</v>
      </c>
      <c r="J260" s="2">
        <v>13</v>
      </c>
      <c r="K260" s="2">
        <v>11</v>
      </c>
      <c r="L260" s="2">
        <v>2</v>
      </c>
      <c r="M260" s="2">
        <v>0</v>
      </c>
      <c r="N260" s="2">
        <f t="shared" si="41"/>
        <v>89</v>
      </c>
      <c r="O260" s="5">
        <f t="shared" si="42"/>
        <v>1.696629213483146</v>
      </c>
      <c r="P260" s="5">
        <f t="shared" si="43"/>
        <v>0.885647029165778</v>
      </c>
      <c r="Q260" s="2">
        <v>0</v>
      </c>
      <c r="R260" s="6">
        <v>0</v>
      </c>
    </row>
    <row r="261" spans="1:18" ht="17.25" customHeight="1">
      <c r="A261" s="93"/>
      <c r="B261" s="2" t="s">
        <v>364</v>
      </c>
      <c r="C261" s="8" t="s">
        <v>368</v>
      </c>
      <c r="D261" s="1">
        <v>1</v>
      </c>
      <c r="E261" s="13">
        <f>SUM(Q261:R261,F261:M261)</f>
        <v>22</v>
      </c>
      <c r="F261" s="2">
        <v>3</v>
      </c>
      <c r="G261" s="2">
        <v>0</v>
      </c>
      <c r="H261" s="2">
        <v>0</v>
      </c>
      <c r="I261" s="2">
        <v>3</v>
      </c>
      <c r="J261" s="2">
        <v>2</v>
      </c>
      <c r="K261" s="2">
        <v>3</v>
      </c>
      <c r="L261" s="2">
        <v>4</v>
      </c>
      <c r="M261" s="2">
        <v>7</v>
      </c>
      <c r="N261" s="2">
        <f>SUM(F261:M261)</f>
        <v>22</v>
      </c>
      <c r="O261" s="5">
        <f>(1*G261+1.5*H261+2*I261+2.5*J261+3*K261+3.5*L261+4*M261)/N261</f>
        <v>2.8181818181818183</v>
      </c>
      <c r="P261" s="5">
        <f>SQRT((F261*0^2+G261*1^2+H261*1.5^2+I261*2^2+J261*2.5^2+K261*3^2+L261*3.5^2+M261*4^2)/N261-O261^2)</f>
        <v>1.3103213913999607</v>
      </c>
      <c r="Q261" s="2">
        <v>0</v>
      </c>
      <c r="R261" s="6">
        <v>0</v>
      </c>
    </row>
    <row r="262" spans="1:18" ht="17.25" customHeight="1">
      <c r="A262" s="93"/>
      <c r="B262" s="2" t="s">
        <v>365</v>
      </c>
      <c r="C262" s="8" t="s">
        <v>369</v>
      </c>
      <c r="D262" s="1">
        <v>1</v>
      </c>
      <c r="E262" s="13">
        <f t="shared" si="40"/>
        <v>21</v>
      </c>
      <c r="F262" s="2">
        <v>1</v>
      </c>
      <c r="G262" s="2">
        <v>0</v>
      </c>
      <c r="H262" s="2">
        <v>0</v>
      </c>
      <c r="I262" s="2">
        <v>1</v>
      </c>
      <c r="J262" s="2">
        <v>0</v>
      </c>
      <c r="K262" s="2">
        <v>5</v>
      </c>
      <c r="L262" s="2">
        <v>9</v>
      </c>
      <c r="M262" s="2">
        <v>5</v>
      </c>
      <c r="N262" s="2">
        <f t="shared" si="41"/>
        <v>21</v>
      </c>
      <c r="O262" s="5">
        <f t="shared" si="42"/>
        <v>3.261904761904762</v>
      </c>
      <c r="P262" s="5">
        <f t="shared" si="43"/>
        <v>0.8676603408708853</v>
      </c>
      <c r="Q262" s="2">
        <v>0</v>
      </c>
      <c r="R262" s="6">
        <v>0</v>
      </c>
    </row>
    <row r="263" spans="1:18" ht="17.25" customHeight="1">
      <c r="A263" s="93"/>
      <c r="B263" s="2" t="s">
        <v>366</v>
      </c>
      <c r="C263" s="8" t="s">
        <v>370</v>
      </c>
      <c r="D263" s="1">
        <v>1</v>
      </c>
      <c r="E263" s="13">
        <f t="shared" si="40"/>
        <v>22</v>
      </c>
      <c r="F263" s="2">
        <v>1</v>
      </c>
      <c r="G263" s="2">
        <v>0</v>
      </c>
      <c r="H263" s="2">
        <v>1</v>
      </c>
      <c r="I263" s="2">
        <v>1</v>
      </c>
      <c r="J263" s="2">
        <v>0</v>
      </c>
      <c r="K263" s="2">
        <v>5</v>
      </c>
      <c r="L263" s="2">
        <v>9</v>
      </c>
      <c r="M263" s="2">
        <v>5</v>
      </c>
      <c r="N263" s="2">
        <f t="shared" si="41"/>
        <v>22</v>
      </c>
      <c r="O263" s="5">
        <f t="shared" si="42"/>
        <v>3.1818181818181817</v>
      </c>
      <c r="P263" s="5">
        <f t="shared" si="43"/>
        <v>0.9237455196773441</v>
      </c>
      <c r="Q263" s="2">
        <v>0</v>
      </c>
      <c r="R263" s="6">
        <v>0</v>
      </c>
    </row>
    <row r="264" spans="1:18" ht="17.25" customHeight="1">
      <c r="A264" s="93"/>
      <c r="B264" s="2" t="s">
        <v>367</v>
      </c>
      <c r="C264" s="8" t="s">
        <v>371</v>
      </c>
      <c r="D264" s="1">
        <v>1</v>
      </c>
      <c r="E264" s="13">
        <f t="shared" si="40"/>
        <v>21</v>
      </c>
      <c r="F264" s="2">
        <v>1</v>
      </c>
      <c r="G264" s="2">
        <v>0</v>
      </c>
      <c r="H264" s="2">
        <v>0</v>
      </c>
      <c r="I264" s="2">
        <v>2</v>
      </c>
      <c r="J264" s="2">
        <v>0</v>
      </c>
      <c r="K264" s="2">
        <v>3</v>
      </c>
      <c r="L264" s="2">
        <v>10</v>
      </c>
      <c r="M264" s="2">
        <v>5</v>
      </c>
      <c r="N264" s="2">
        <f t="shared" si="41"/>
        <v>21</v>
      </c>
      <c r="O264" s="5">
        <f t="shared" si="42"/>
        <v>3.238095238095238</v>
      </c>
      <c r="P264" s="5">
        <f t="shared" si="43"/>
        <v>0.9078893316636966</v>
      </c>
      <c r="Q264" s="2">
        <v>0</v>
      </c>
      <c r="R264" s="6">
        <v>0</v>
      </c>
    </row>
    <row r="265" spans="1:18" ht="17.25" customHeight="1">
      <c r="A265" s="93"/>
      <c r="B265" s="2" t="s">
        <v>413</v>
      </c>
      <c r="C265" s="8" t="s">
        <v>414</v>
      </c>
      <c r="D265" s="1">
        <v>2</v>
      </c>
      <c r="E265" s="13">
        <f t="shared" si="40"/>
        <v>12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1</v>
      </c>
      <c r="L265" s="2">
        <v>0</v>
      </c>
      <c r="M265" s="2">
        <v>11</v>
      </c>
      <c r="N265" s="2">
        <f>SUM(F265:M265)</f>
        <v>12</v>
      </c>
      <c r="O265" s="5">
        <f>(1*G265+1.5*H265+2*I265+2.5*J265+3*K265+3.5*L265+4*M265)/N265</f>
        <v>3.9166666666666665</v>
      </c>
      <c r="P265" s="5">
        <f>SQRT((F265*0^2+G265*1^2+H265*1.5^2+I265*2^2+J265*2.5^2+K265*3^2+L265*3.5^2+M265*4^2)/N265-O265^2)</f>
        <v>0.276385399196284</v>
      </c>
      <c r="Q265" s="2">
        <v>0</v>
      </c>
      <c r="R265" s="6">
        <v>0</v>
      </c>
    </row>
    <row r="266" spans="1:18" ht="17.25" customHeight="1">
      <c r="A266" s="93"/>
      <c r="B266" s="2" t="s">
        <v>483</v>
      </c>
      <c r="C266" s="8" t="s">
        <v>510</v>
      </c>
      <c r="D266" s="1">
        <v>2</v>
      </c>
      <c r="E266" s="13">
        <f t="shared" si="40"/>
        <v>12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12</v>
      </c>
      <c r="N266" s="2">
        <f>SUM(F266:M266)</f>
        <v>12</v>
      </c>
      <c r="O266" s="5">
        <f>(1*G266+1.5*H266+2*I266+2.5*J266+3*K266+3.5*L266+4*M266)/N266</f>
        <v>4</v>
      </c>
      <c r="P266" s="5">
        <f>SQRT((F266*0^2+G266*1^2+H266*1.5^2+I266*2^2+J266*2.5^2+K266*3^2+L266*3.5^2+M266*4^2)/N266-O266^2)</f>
        <v>0</v>
      </c>
      <c r="Q266" s="2">
        <v>0</v>
      </c>
      <c r="R266" s="6">
        <v>0</v>
      </c>
    </row>
    <row r="267" spans="1:18" ht="17.25" customHeight="1">
      <c r="A267" s="93"/>
      <c r="B267" s="2" t="s">
        <v>310</v>
      </c>
      <c r="C267" s="8" t="s">
        <v>326</v>
      </c>
      <c r="D267" s="1">
        <v>1</v>
      </c>
      <c r="E267" s="13">
        <f t="shared" si="40"/>
        <v>323</v>
      </c>
      <c r="F267" s="2">
        <v>13</v>
      </c>
      <c r="G267" s="2">
        <v>26</v>
      </c>
      <c r="H267" s="2">
        <v>21</v>
      </c>
      <c r="I267" s="2">
        <v>25</v>
      </c>
      <c r="J267" s="2">
        <v>26</v>
      </c>
      <c r="K267" s="2">
        <v>51</v>
      </c>
      <c r="L267" s="2">
        <v>37</v>
      </c>
      <c r="M267" s="2">
        <v>123</v>
      </c>
      <c r="N267" s="2">
        <f>SUM(F267:M267)</f>
        <v>322</v>
      </c>
      <c r="O267" s="5">
        <f>(1*G267+1.5*H267+2*I267+2.5*J267+3*K267+3.5*L267+4*M267)/N267</f>
        <v>2.940993788819876</v>
      </c>
      <c r="P267" s="5">
        <f>SQRT((F267*0^2+G267*1^2+H267*1.5^2+I267*2^2+J267*2.5^2+K267*3^2+L267*3.5^2+M267*4^2)/N267-O267^2)</f>
        <v>1.1567770631692453</v>
      </c>
      <c r="Q267" s="2">
        <v>1</v>
      </c>
      <c r="R267" s="6">
        <v>0</v>
      </c>
    </row>
    <row r="268" spans="1:18" ht="17.25" customHeight="1">
      <c r="A268" s="93"/>
      <c r="B268" s="2" t="s">
        <v>484</v>
      </c>
      <c r="C268" s="25" t="s">
        <v>511</v>
      </c>
      <c r="D268" s="1">
        <v>1</v>
      </c>
      <c r="E268" s="13">
        <f t="shared" si="40"/>
        <v>9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9</v>
      </c>
      <c r="N268" s="2">
        <f t="shared" si="41"/>
        <v>9</v>
      </c>
      <c r="O268" s="5">
        <f t="shared" si="42"/>
        <v>4</v>
      </c>
      <c r="P268" s="5">
        <f t="shared" si="43"/>
        <v>0</v>
      </c>
      <c r="Q268" s="2">
        <v>0</v>
      </c>
      <c r="R268" s="6">
        <v>0</v>
      </c>
    </row>
    <row r="269" spans="1:18" ht="17.25" customHeight="1">
      <c r="A269" s="93"/>
      <c r="B269" s="2" t="s">
        <v>485</v>
      </c>
      <c r="C269" s="8" t="s">
        <v>512</v>
      </c>
      <c r="D269" s="1">
        <v>1</v>
      </c>
      <c r="E269" s="13">
        <f t="shared" si="40"/>
        <v>9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2</v>
      </c>
      <c r="M269" s="2">
        <v>7</v>
      </c>
      <c r="N269" s="2">
        <f t="shared" si="41"/>
        <v>9</v>
      </c>
      <c r="O269" s="5">
        <f t="shared" si="42"/>
        <v>3.888888888888889</v>
      </c>
      <c r="P269" s="5">
        <f t="shared" si="43"/>
        <v>0.20786985482077605</v>
      </c>
      <c r="Q269" s="2">
        <v>0</v>
      </c>
      <c r="R269" s="6">
        <v>0</v>
      </c>
    </row>
    <row r="270" spans="1:18" ht="17.25" customHeight="1">
      <c r="A270" s="93"/>
      <c r="B270" s="2" t="s">
        <v>486</v>
      </c>
      <c r="C270" s="8" t="s">
        <v>513</v>
      </c>
      <c r="D270" s="1">
        <v>1</v>
      </c>
      <c r="E270" s="13">
        <f t="shared" si="40"/>
        <v>9</v>
      </c>
      <c r="F270" s="2">
        <v>0</v>
      </c>
      <c r="G270" s="2">
        <v>0</v>
      </c>
      <c r="H270" s="2">
        <v>0</v>
      </c>
      <c r="I270" s="2">
        <v>0</v>
      </c>
      <c r="J270" s="2">
        <v>2</v>
      </c>
      <c r="K270" s="2">
        <v>3</v>
      </c>
      <c r="L270" s="2">
        <v>2</v>
      </c>
      <c r="M270" s="2">
        <v>2</v>
      </c>
      <c r="N270" s="2">
        <f t="shared" si="41"/>
        <v>9</v>
      </c>
      <c r="O270" s="5">
        <f t="shared" si="42"/>
        <v>3.2222222222222223</v>
      </c>
      <c r="P270" s="5">
        <f t="shared" si="43"/>
        <v>0.5328701692569675</v>
      </c>
      <c r="Q270" s="2">
        <v>0</v>
      </c>
      <c r="R270" s="6">
        <v>0</v>
      </c>
    </row>
    <row r="271" spans="1:18" ht="17.25" customHeight="1">
      <c r="A271" s="93"/>
      <c r="B271" s="2" t="s">
        <v>487</v>
      </c>
      <c r="C271" s="25" t="s">
        <v>514</v>
      </c>
      <c r="D271" s="1">
        <v>1</v>
      </c>
      <c r="E271" s="13">
        <f t="shared" si="40"/>
        <v>10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2</v>
      </c>
      <c r="L271" s="2">
        <v>2</v>
      </c>
      <c r="M271" s="2">
        <v>6</v>
      </c>
      <c r="N271" s="2">
        <f t="shared" si="41"/>
        <v>10</v>
      </c>
      <c r="O271" s="5">
        <f t="shared" si="42"/>
        <v>3.7</v>
      </c>
      <c r="P271" s="5">
        <f t="shared" si="43"/>
        <v>0.39999999999999797</v>
      </c>
      <c r="Q271" s="2">
        <v>0</v>
      </c>
      <c r="R271" s="6">
        <v>0</v>
      </c>
    </row>
    <row r="272" spans="1:18" ht="17.25" customHeight="1">
      <c r="A272" s="93"/>
      <c r="B272" s="2" t="s">
        <v>372</v>
      </c>
      <c r="C272" s="25" t="s">
        <v>389</v>
      </c>
      <c r="D272" s="1">
        <v>2</v>
      </c>
      <c r="E272" s="13">
        <f t="shared" si="40"/>
        <v>10</v>
      </c>
      <c r="F272" s="2">
        <v>1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4</v>
      </c>
      <c r="M272" s="2">
        <v>5</v>
      </c>
      <c r="N272" s="2">
        <f t="shared" si="41"/>
        <v>10</v>
      </c>
      <c r="O272" s="5">
        <f t="shared" si="42"/>
        <v>3.4</v>
      </c>
      <c r="P272" s="5">
        <f t="shared" si="43"/>
        <v>1.1575836902790233</v>
      </c>
      <c r="Q272" s="2">
        <v>0</v>
      </c>
      <c r="R272" s="6">
        <v>0</v>
      </c>
    </row>
    <row r="273" spans="1:18" ht="17.25" customHeight="1">
      <c r="A273" s="93"/>
      <c r="B273" s="2" t="s">
        <v>381</v>
      </c>
      <c r="C273" s="25" t="s">
        <v>391</v>
      </c>
      <c r="D273" s="1">
        <v>2</v>
      </c>
      <c r="E273" s="13">
        <f t="shared" si="40"/>
        <v>11</v>
      </c>
      <c r="F273" s="2">
        <v>1</v>
      </c>
      <c r="G273" s="2">
        <v>0</v>
      </c>
      <c r="H273" s="2">
        <v>0</v>
      </c>
      <c r="I273" s="2">
        <v>0</v>
      </c>
      <c r="J273" s="2">
        <v>0</v>
      </c>
      <c r="K273" s="2">
        <v>1</v>
      </c>
      <c r="L273" s="2">
        <v>0</v>
      </c>
      <c r="M273" s="2">
        <v>9</v>
      </c>
      <c r="N273" s="2">
        <f>SUM(F273:M273)</f>
        <v>11</v>
      </c>
      <c r="O273" s="5">
        <f>(1*G273+1.5*H273+2*I273+2.5*J273+3*K273+3.5*L273+4*M273)/N273</f>
        <v>3.5454545454545454</v>
      </c>
      <c r="P273" s="5">
        <f>SQRT((F273*0^2+G273*1^2+H273*1.5^2+I273*2^2+J273*2.5^2+K273*3^2+L273*3.5^2+M273*4^2)/N273-O273^2)</f>
        <v>1.1570838237598045</v>
      </c>
      <c r="Q273" s="2">
        <v>0</v>
      </c>
      <c r="R273" s="6">
        <v>0</v>
      </c>
    </row>
    <row r="274" spans="1:18" ht="17.25" customHeight="1">
      <c r="A274" s="93"/>
      <c r="B274" s="2" t="s">
        <v>488</v>
      </c>
      <c r="C274" s="8" t="s">
        <v>515</v>
      </c>
      <c r="D274" s="1">
        <v>2</v>
      </c>
      <c r="E274" s="13">
        <f t="shared" si="40"/>
        <v>9</v>
      </c>
      <c r="F274" s="2">
        <v>1</v>
      </c>
      <c r="G274" s="2">
        <v>0</v>
      </c>
      <c r="H274" s="2">
        <v>0</v>
      </c>
      <c r="I274" s="2">
        <v>8</v>
      </c>
      <c r="J274" s="2">
        <v>0</v>
      </c>
      <c r="K274" s="2">
        <v>0</v>
      </c>
      <c r="L274" s="2">
        <v>0</v>
      </c>
      <c r="M274" s="2">
        <v>0</v>
      </c>
      <c r="N274" s="2">
        <f>SUM(F274:M274)</f>
        <v>9</v>
      </c>
      <c r="O274" s="5">
        <f>(1*G274+1.5*H274+2*I274+2.5*J274+3*K274+3.5*L274+4*M274)/N274</f>
        <v>1.7777777777777777</v>
      </c>
      <c r="P274" s="5">
        <f>SQRT((F274*0^2+G274*1^2+H274*1.5^2+I274*2^2+J274*2.5^2+K274*3^2+L274*3.5^2+M274*4^2)/N274-O274^2)</f>
        <v>0.6285393610547089</v>
      </c>
      <c r="Q274" s="2">
        <v>0</v>
      </c>
      <c r="R274" s="6">
        <v>0</v>
      </c>
    </row>
    <row r="275" spans="1:18" ht="17.25" customHeight="1">
      <c r="A275" s="93"/>
      <c r="B275" s="2" t="s">
        <v>489</v>
      </c>
      <c r="C275" s="8" t="s">
        <v>516</v>
      </c>
      <c r="D275" s="1">
        <v>2</v>
      </c>
      <c r="E275" s="13">
        <f t="shared" si="40"/>
        <v>9</v>
      </c>
      <c r="F275" s="2">
        <v>4</v>
      </c>
      <c r="G275" s="2">
        <v>1</v>
      </c>
      <c r="H275" s="2">
        <v>0</v>
      </c>
      <c r="I275" s="2">
        <v>3</v>
      </c>
      <c r="J275" s="2">
        <v>0</v>
      </c>
      <c r="K275" s="2">
        <v>0</v>
      </c>
      <c r="L275" s="2">
        <v>0</v>
      </c>
      <c r="M275" s="2">
        <v>1</v>
      </c>
      <c r="N275" s="2">
        <f>SUM(F275:M275)</f>
        <v>9</v>
      </c>
      <c r="O275" s="5">
        <f>(1*G275+1.5*H275+2*I275+2.5*J275+3*K275+3.5*L275+4*M275)/N275</f>
        <v>1.2222222222222223</v>
      </c>
      <c r="P275" s="5">
        <f>SQRT((F275*0^2+G275*1^2+H275*1.5^2+I275*2^2+J275*2.5^2+K275*3^2+L275*3.5^2+M275*4^2)/N275-O275^2)</f>
        <v>1.314684396244359</v>
      </c>
      <c r="Q275" s="2">
        <v>0</v>
      </c>
      <c r="R275" s="6">
        <v>0</v>
      </c>
    </row>
    <row r="276" spans="1:18" ht="17.25" customHeight="1">
      <c r="A276" s="93"/>
      <c r="B276" s="2" t="s">
        <v>312</v>
      </c>
      <c r="C276" s="8" t="s">
        <v>327</v>
      </c>
      <c r="D276" s="1">
        <v>1</v>
      </c>
      <c r="E276" s="13">
        <f t="shared" si="40"/>
        <v>133</v>
      </c>
      <c r="F276" s="2">
        <v>11</v>
      </c>
      <c r="G276" s="2">
        <v>49</v>
      </c>
      <c r="H276" s="2">
        <v>15</v>
      </c>
      <c r="I276" s="2">
        <v>18</v>
      </c>
      <c r="J276" s="2">
        <v>15</v>
      </c>
      <c r="K276" s="2">
        <v>9</v>
      </c>
      <c r="L276" s="2">
        <v>6</v>
      </c>
      <c r="M276" s="2">
        <v>10</v>
      </c>
      <c r="N276" s="2">
        <f>SUM(F276:M276)</f>
        <v>133</v>
      </c>
      <c r="O276" s="5">
        <f>(1*G276+1.5*H276+2*I276+2.5*J276+3*K276+3.5*L276+4*M276)/N276</f>
        <v>1.7518796992481203</v>
      </c>
      <c r="P276" s="5">
        <f>SQRT((F276*0^2+G276*1^2+H276*1.5^2+I276*2^2+J276*2.5^2+K276*3^2+L276*3.5^2+M276*4^2)/N276-O276^2)</f>
        <v>1.0788884215382206</v>
      </c>
      <c r="Q276" s="2">
        <v>0</v>
      </c>
      <c r="R276" s="6">
        <v>0</v>
      </c>
    </row>
    <row r="277" spans="1:18" ht="17.25" customHeight="1">
      <c r="A277" s="93"/>
      <c r="B277" s="2" t="s">
        <v>490</v>
      </c>
      <c r="C277" s="75" t="s">
        <v>273</v>
      </c>
      <c r="D277" s="1">
        <v>1</v>
      </c>
      <c r="E277" s="13">
        <f t="shared" si="40"/>
        <v>133</v>
      </c>
      <c r="F277" s="2">
        <v>14</v>
      </c>
      <c r="G277" s="2">
        <v>17</v>
      </c>
      <c r="H277" s="2">
        <v>19</v>
      </c>
      <c r="I277" s="2">
        <v>27</v>
      </c>
      <c r="J277" s="2">
        <v>12</v>
      </c>
      <c r="K277" s="2">
        <v>22</v>
      </c>
      <c r="L277" s="2">
        <v>8</v>
      </c>
      <c r="M277" s="2">
        <v>14</v>
      </c>
      <c r="N277" s="2">
        <f>SUM(F277:M277)</f>
        <v>133</v>
      </c>
      <c r="O277" s="5">
        <f>(1*G277+1.5*H277+2*I277+2.5*J277+3*K277+3.5*L277+4*M277)/N277</f>
        <v>2.101503759398496</v>
      </c>
      <c r="P277" s="5">
        <f>SQRT((F277*0^2+G277*1^2+H277*1.5^2+I277*2^2+J277*2.5^2+K277*3^2+L277*3.5^2+M277*4^2)/N277-O277^2)</f>
        <v>1.1483224091033954</v>
      </c>
      <c r="Q277" s="2">
        <v>0</v>
      </c>
      <c r="R277" s="6">
        <v>0</v>
      </c>
    </row>
    <row r="278" spans="1:18" ht="18.75" customHeight="1">
      <c r="A278" s="93"/>
      <c r="B278" s="95" t="s">
        <v>211</v>
      </c>
      <c r="C278" s="95"/>
      <c r="D278" s="95"/>
      <c r="E278" s="38">
        <f>SUM(E253:E272)</f>
        <v>1440</v>
      </c>
      <c r="F278" s="38">
        <f aca="true" t="shared" si="46" ref="F278:N278">SUM(F253:F272)</f>
        <v>68</v>
      </c>
      <c r="G278" s="38">
        <f t="shared" si="46"/>
        <v>134</v>
      </c>
      <c r="H278" s="38">
        <f t="shared" si="46"/>
        <v>100</v>
      </c>
      <c r="I278" s="38">
        <f t="shared" si="46"/>
        <v>137</v>
      </c>
      <c r="J278" s="38">
        <f t="shared" si="46"/>
        <v>154</v>
      </c>
      <c r="K278" s="38">
        <f t="shared" si="46"/>
        <v>237</v>
      </c>
      <c r="L278" s="38">
        <f t="shared" si="46"/>
        <v>167</v>
      </c>
      <c r="M278" s="38">
        <f t="shared" si="46"/>
        <v>439</v>
      </c>
      <c r="N278" s="38">
        <f t="shared" si="46"/>
        <v>1436</v>
      </c>
      <c r="O278" s="96">
        <f t="shared" si="42"/>
        <v>2.7816852367688023</v>
      </c>
      <c r="P278" s="96">
        <f t="shared" si="43"/>
        <v>1.1685313025770343</v>
      </c>
      <c r="Q278" s="38">
        <f>SUM(Q253:Q272)</f>
        <v>4</v>
      </c>
      <c r="R278" s="38">
        <f>SUM(R253:R272)</f>
        <v>0</v>
      </c>
    </row>
    <row r="279" spans="1:18" ht="18.75" customHeight="1" thickBot="1">
      <c r="A279" s="98"/>
      <c r="B279" s="100" t="s">
        <v>212</v>
      </c>
      <c r="C279" s="100"/>
      <c r="D279" s="100"/>
      <c r="E279" s="40">
        <f>E278*100/$E$278</f>
        <v>100</v>
      </c>
      <c r="F279" s="40">
        <f aca="true" t="shared" si="47" ref="F279:N279">F278*100/$E$278</f>
        <v>4.722222222222222</v>
      </c>
      <c r="G279" s="40">
        <f t="shared" si="47"/>
        <v>9.305555555555555</v>
      </c>
      <c r="H279" s="40">
        <f t="shared" si="47"/>
        <v>6.944444444444445</v>
      </c>
      <c r="I279" s="40">
        <f t="shared" si="47"/>
        <v>9.51388888888889</v>
      </c>
      <c r="J279" s="40">
        <f t="shared" si="47"/>
        <v>10.694444444444445</v>
      </c>
      <c r="K279" s="40">
        <f t="shared" si="47"/>
        <v>16.458333333333332</v>
      </c>
      <c r="L279" s="40">
        <f t="shared" si="47"/>
        <v>11.597222222222221</v>
      </c>
      <c r="M279" s="40">
        <f t="shared" si="47"/>
        <v>30.48611111111111</v>
      </c>
      <c r="N279" s="40">
        <f t="shared" si="47"/>
        <v>99.72222222222223</v>
      </c>
      <c r="O279" s="99"/>
      <c r="P279" s="99"/>
      <c r="Q279" s="40">
        <f>Q278*100/$E$278</f>
        <v>0.2777777777777778</v>
      </c>
      <c r="R279" s="40">
        <f>R278*100/$E$278</f>
        <v>0</v>
      </c>
    </row>
    <row r="280" spans="1:18" ht="18.75" customHeight="1" thickTop="1">
      <c r="A280" s="101" t="s">
        <v>11</v>
      </c>
      <c r="B280" s="101"/>
      <c r="C280" s="101"/>
      <c r="D280" s="101"/>
      <c r="E280" s="41">
        <f>SUM(E249,E278)</f>
        <v>4394</v>
      </c>
      <c r="F280" s="41">
        <f aca="true" t="shared" si="48" ref="F280:N280">SUM(F249,F278)</f>
        <v>344</v>
      </c>
      <c r="G280" s="41">
        <f t="shared" si="48"/>
        <v>348</v>
      </c>
      <c r="H280" s="41">
        <f t="shared" si="48"/>
        <v>306</v>
      </c>
      <c r="I280" s="41">
        <f t="shared" si="48"/>
        <v>500</v>
      </c>
      <c r="J280" s="41">
        <f t="shared" si="48"/>
        <v>560</v>
      </c>
      <c r="K280" s="41">
        <f t="shared" si="48"/>
        <v>659</v>
      </c>
      <c r="L280" s="41">
        <f t="shared" si="48"/>
        <v>538</v>
      </c>
      <c r="M280" s="41">
        <f t="shared" si="48"/>
        <v>1133</v>
      </c>
      <c r="N280" s="41">
        <f t="shared" si="48"/>
        <v>4388</v>
      </c>
      <c r="O280" s="96">
        <f>(1*G280+1.5*H280+2*I280+2.5*J280+3*K280+3.5*L280+4*M280)/N280</f>
        <v>2.64334548769371</v>
      </c>
      <c r="P280" s="96">
        <f>SQRT((F280*0^2+G280*1^2+H280*1.5^2+I280*2^2+J280*2.5^2+K280*3^2+L280*3.5^2+M280*4^2)/N280-O280^2)</f>
        <v>1.2195082926729337</v>
      </c>
      <c r="Q280" s="41">
        <f>SUM(Q249,Q278)</f>
        <v>6</v>
      </c>
      <c r="R280" s="41">
        <f>SUM(R249,R278)</f>
        <v>0</v>
      </c>
    </row>
    <row r="281" spans="1:18" ht="18.75" customHeight="1" thickBot="1">
      <c r="A281" s="100" t="s">
        <v>12</v>
      </c>
      <c r="B281" s="100"/>
      <c r="C281" s="100"/>
      <c r="D281" s="100"/>
      <c r="E281" s="40">
        <f>E280*100/$E$280</f>
        <v>100</v>
      </c>
      <c r="F281" s="40">
        <f aca="true" t="shared" si="49" ref="F281:N281">F280*100/$E$280</f>
        <v>7.828857532999545</v>
      </c>
      <c r="G281" s="40">
        <f t="shared" si="49"/>
        <v>7.919890760127447</v>
      </c>
      <c r="H281" s="40">
        <f t="shared" si="49"/>
        <v>6.964041875284479</v>
      </c>
      <c r="I281" s="40">
        <f t="shared" si="49"/>
        <v>11.37915339098771</v>
      </c>
      <c r="J281" s="40">
        <f t="shared" si="49"/>
        <v>12.744651797906236</v>
      </c>
      <c r="K281" s="40">
        <f t="shared" si="49"/>
        <v>14.997724169321803</v>
      </c>
      <c r="L281" s="40">
        <f t="shared" si="49"/>
        <v>12.243969048702777</v>
      </c>
      <c r="M281" s="40">
        <f t="shared" si="49"/>
        <v>25.78516158397815</v>
      </c>
      <c r="N281" s="40">
        <f t="shared" si="49"/>
        <v>99.86345015930814</v>
      </c>
      <c r="O281" s="99"/>
      <c r="P281" s="99"/>
      <c r="Q281" s="40">
        <f>Q280*100/$E$280</f>
        <v>0.13654984069185253</v>
      </c>
      <c r="R281" s="40">
        <f>R280*100/$E$280</f>
        <v>0</v>
      </c>
    </row>
    <row r="282" ht="22.5" thickTop="1"/>
    <row r="304" spans="2:18" ht="23.25">
      <c r="B304" s="34"/>
      <c r="C304" s="35" t="s">
        <v>435</v>
      </c>
      <c r="R304" s="37"/>
    </row>
    <row r="305" spans="1:18" ht="21.75">
      <c r="A305" s="90" t="s">
        <v>176</v>
      </c>
      <c r="B305" s="90" t="s">
        <v>0</v>
      </c>
      <c r="C305" s="90" t="s">
        <v>1</v>
      </c>
      <c r="D305" s="90" t="s">
        <v>177</v>
      </c>
      <c r="E305" s="91" t="s">
        <v>178</v>
      </c>
      <c r="F305" s="78" t="s">
        <v>179</v>
      </c>
      <c r="G305" s="79"/>
      <c r="H305" s="79"/>
      <c r="I305" s="79"/>
      <c r="J305" s="79"/>
      <c r="K305" s="79"/>
      <c r="L305" s="79"/>
      <c r="M305" s="80"/>
      <c r="N305" s="90" t="s">
        <v>180</v>
      </c>
      <c r="O305" s="90" t="s">
        <v>6</v>
      </c>
      <c r="P305" s="90" t="s">
        <v>7</v>
      </c>
      <c r="Q305" s="88" t="s">
        <v>181</v>
      </c>
      <c r="R305" s="88"/>
    </row>
    <row r="306" spans="1:18" ht="21.75">
      <c r="A306" s="90"/>
      <c r="B306" s="90"/>
      <c r="C306" s="90"/>
      <c r="D306" s="90"/>
      <c r="E306" s="91"/>
      <c r="F306" s="2">
        <v>0</v>
      </c>
      <c r="G306" s="2">
        <v>1</v>
      </c>
      <c r="H306" s="2">
        <v>1.5</v>
      </c>
      <c r="I306" s="2">
        <v>2</v>
      </c>
      <c r="J306" s="2">
        <v>2.5</v>
      </c>
      <c r="K306" s="2">
        <v>3</v>
      </c>
      <c r="L306" s="2">
        <v>3.5</v>
      </c>
      <c r="M306" s="2">
        <v>4</v>
      </c>
      <c r="N306" s="90"/>
      <c r="O306" s="90"/>
      <c r="P306" s="90"/>
      <c r="Q306" s="2" t="s">
        <v>9</v>
      </c>
      <c r="R306" s="5" t="s">
        <v>10</v>
      </c>
    </row>
    <row r="307" spans="1:18" ht="21.75">
      <c r="A307" s="92" t="s">
        <v>182</v>
      </c>
      <c r="B307" s="2" t="s">
        <v>328</v>
      </c>
      <c r="C307" s="8" t="s">
        <v>336</v>
      </c>
      <c r="D307" s="1">
        <v>1</v>
      </c>
      <c r="E307" s="13">
        <f>SUM(Q307:R307,F307:M307)</f>
        <v>247</v>
      </c>
      <c r="F307" s="2">
        <v>5</v>
      </c>
      <c r="G307" s="2">
        <v>24</v>
      </c>
      <c r="H307" s="2">
        <v>16</v>
      </c>
      <c r="I307" s="2">
        <v>47</v>
      </c>
      <c r="J307" s="2">
        <v>39</v>
      </c>
      <c r="K307" s="2">
        <v>70</v>
      </c>
      <c r="L307" s="2">
        <v>23</v>
      </c>
      <c r="M307" s="2">
        <v>23</v>
      </c>
      <c r="N307" s="2">
        <f>SUM(F307:M307)</f>
        <v>247</v>
      </c>
      <c r="O307" s="5">
        <f>(1*G307+1.5*H307+2*I307+2.5*J307+3*K307+3.5*L307+4*M307)/N307</f>
        <v>2.5182186234817814</v>
      </c>
      <c r="P307" s="5">
        <f>SQRT((F307*0^2+G307*1^2+H307*1.5^2+I307*2^2+J307*2.5^2+K307*3^2+L307*3.5^2+M307*4^2)/N307-O307^2)</f>
        <v>0.911394394144191</v>
      </c>
      <c r="Q307" s="2">
        <v>0</v>
      </c>
      <c r="R307" s="2">
        <v>0</v>
      </c>
    </row>
    <row r="308" spans="1:18" ht="21.75">
      <c r="A308" s="93"/>
      <c r="B308" s="2" t="s">
        <v>329</v>
      </c>
      <c r="C308" s="8" t="s">
        <v>337</v>
      </c>
      <c r="D308" s="1">
        <v>1.5</v>
      </c>
      <c r="E308" s="13">
        <f>SUM(Q308:R308,F308:M308)</f>
        <v>247</v>
      </c>
      <c r="F308" s="2">
        <v>5</v>
      </c>
      <c r="G308" s="2">
        <v>18</v>
      </c>
      <c r="H308" s="2">
        <v>23</v>
      </c>
      <c r="I308" s="2">
        <v>31</v>
      </c>
      <c r="J308" s="2">
        <v>43</v>
      </c>
      <c r="K308" s="2">
        <v>70</v>
      </c>
      <c r="L308" s="2">
        <v>48</v>
      </c>
      <c r="M308" s="2">
        <v>9</v>
      </c>
      <c r="N308" s="2">
        <f>SUM(F308:M308)</f>
        <v>247</v>
      </c>
      <c r="O308" s="5">
        <f>(1*G308+1.5*H308+2*I308+2.5*J308+3*K308+3.5*L308+4*M308)/N308</f>
        <v>2.574898785425101</v>
      </c>
      <c r="P308" s="5">
        <f>SQRT((F308*0^2+G308*1^2+H308*1.5^2+I308*2^2+J308*2.5^2+K308*3^2+L308*3.5^2+M308*4^2)/N308-O308^2)</f>
        <v>0.8697907339870321</v>
      </c>
      <c r="Q308" s="2">
        <v>0</v>
      </c>
      <c r="R308" s="2">
        <v>0</v>
      </c>
    </row>
    <row r="309" spans="1:18" ht="21.75">
      <c r="A309" s="93"/>
      <c r="B309" s="2" t="s">
        <v>330</v>
      </c>
      <c r="C309" s="8" t="s">
        <v>338</v>
      </c>
      <c r="D309" s="1">
        <v>0.5</v>
      </c>
      <c r="E309" s="13">
        <f aca="true" t="shared" si="50" ref="E309:E334">SUM(Q309:R309,F309:M309)</f>
        <v>247</v>
      </c>
      <c r="F309" s="2">
        <v>1</v>
      </c>
      <c r="G309" s="2">
        <v>7</v>
      </c>
      <c r="H309" s="2">
        <v>10</v>
      </c>
      <c r="I309" s="2">
        <v>12</v>
      </c>
      <c r="J309" s="2">
        <v>18</v>
      </c>
      <c r="K309" s="2">
        <v>26</v>
      </c>
      <c r="L309" s="2">
        <v>26</v>
      </c>
      <c r="M309" s="2">
        <v>147</v>
      </c>
      <c r="N309" s="2">
        <f aca="true" t="shared" si="51" ref="N309:N333">SUM(F309:M309)</f>
        <v>247</v>
      </c>
      <c r="O309" s="5">
        <f aca="true" t="shared" si="52" ref="O309:O335">(1*G309+1.5*H309+2*I309+2.5*J309+3*K309+3.5*L309+4*M309)/N309</f>
        <v>3.4331983805668016</v>
      </c>
      <c r="P309" s="5">
        <f aca="true" t="shared" si="53" ref="P309:P335">SQRT((F309*0^2+G309*1^2+H309*1.5^2+I309*2^2+J309*2.5^2+K309*3^2+L309*3.5^2+M309*4^2)/N309-O309^2)</f>
        <v>0.861097532597296</v>
      </c>
      <c r="Q309" s="2">
        <v>0</v>
      </c>
      <c r="R309" s="2">
        <v>0</v>
      </c>
    </row>
    <row r="310" spans="1:18" ht="21.75">
      <c r="A310" s="93"/>
      <c r="B310" s="2" t="s">
        <v>331</v>
      </c>
      <c r="C310" s="8" t="s">
        <v>339</v>
      </c>
      <c r="D310" s="1">
        <v>0.5</v>
      </c>
      <c r="E310" s="13">
        <f t="shared" si="50"/>
        <v>247</v>
      </c>
      <c r="F310" s="2">
        <v>3</v>
      </c>
      <c r="G310" s="2">
        <v>2</v>
      </c>
      <c r="H310" s="2">
        <v>1</v>
      </c>
      <c r="I310" s="2">
        <v>5</v>
      </c>
      <c r="J310" s="2">
        <v>18</v>
      </c>
      <c r="K310" s="2">
        <v>42</v>
      </c>
      <c r="L310" s="2">
        <v>76</v>
      </c>
      <c r="M310" s="2">
        <v>100</v>
      </c>
      <c r="N310" s="2">
        <f t="shared" si="51"/>
        <v>247</v>
      </c>
      <c r="O310" s="5">
        <f t="shared" si="52"/>
        <v>3.4433198380566803</v>
      </c>
      <c r="P310" s="5">
        <f t="shared" si="53"/>
        <v>0.688854231869374</v>
      </c>
      <c r="Q310" s="2">
        <v>0</v>
      </c>
      <c r="R310" s="2">
        <v>0</v>
      </c>
    </row>
    <row r="311" spans="1:18" ht="21.75">
      <c r="A311" s="93"/>
      <c r="B311" s="2" t="s">
        <v>332</v>
      </c>
      <c r="C311" s="8" t="s">
        <v>340</v>
      </c>
      <c r="D311" s="1">
        <v>0.5</v>
      </c>
      <c r="E311" s="13">
        <f t="shared" si="50"/>
        <v>247</v>
      </c>
      <c r="F311" s="2">
        <v>3</v>
      </c>
      <c r="G311" s="2">
        <v>6</v>
      </c>
      <c r="H311" s="2">
        <v>1</v>
      </c>
      <c r="I311" s="2">
        <v>1</v>
      </c>
      <c r="J311" s="2">
        <v>5</v>
      </c>
      <c r="K311" s="2">
        <v>29</v>
      </c>
      <c r="L311" s="2">
        <v>72</v>
      </c>
      <c r="M311" s="2">
        <v>130</v>
      </c>
      <c r="N311" s="2">
        <f t="shared" si="51"/>
        <v>247</v>
      </c>
      <c r="O311" s="5">
        <f t="shared" si="52"/>
        <v>3.5668016194331984</v>
      </c>
      <c r="P311" s="5">
        <f t="shared" si="53"/>
        <v>0.7089587885653279</v>
      </c>
      <c r="Q311" s="2">
        <v>0</v>
      </c>
      <c r="R311" s="2">
        <v>0</v>
      </c>
    </row>
    <row r="312" spans="1:18" ht="21.75">
      <c r="A312" s="93"/>
      <c r="B312" s="2" t="s">
        <v>333</v>
      </c>
      <c r="C312" s="8" t="s">
        <v>341</v>
      </c>
      <c r="D312" s="1">
        <v>0.5</v>
      </c>
      <c r="E312" s="13">
        <f t="shared" si="50"/>
        <v>247</v>
      </c>
      <c r="F312" s="2">
        <v>1</v>
      </c>
      <c r="G312" s="2">
        <v>8</v>
      </c>
      <c r="H312" s="2">
        <v>0</v>
      </c>
      <c r="I312" s="2">
        <v>7</v>
      </c>
      <c r="J312" s="2">
        <v>1</v>
      </c>
      <c r="K312" s="2">
        <v>18</v>
      </c>
      <c r="L312" s="2">
        <v>82</v>
      </c>
      <c r="M312" s="2">
        <v>130</v>
      </c>
      <c r="N312" s="2">
        <f t="shared" si="51"/>
        <v>247</v>
      </c>
      <c r="O312" s="5">
        <f t="shared" si="52"/>
        <v>3.58502024291498</v>
      </c>
      <c r="P312" s="5">
        <f t="shared" si="53"/>
        <v>0.6800052836743573</v>
      </c>
      <c r="Q312" s="2">
        <v>0</v>
      </c>
      <c r="R312" s="2">
        <v>0</v>
      </c>
    </row>
    <row r="313" spans="1:18" ht="21.75">
      <c r="A313" s="93"/>
      <c r="B313" s="2" t="s">
        <v>334</v>
      </c>
      <c r="C313" s="8" t="s">
        <v>342</v>
      </c>
      <c r="D313" s="1">
        <v>1</v>
      </c>
      <c r="E313" s="13">
        <f t="shared" si="50"/>
        <v>246</v>
      </c>
      <c r="F313" s="2">
        <v>3</v>
      </c>
      <c r="G313" s="2">
        <v>11</v>
      </c>
      <c r="H313" s="2">
        <v>4</v>
      </c>
      <c r="I313" s="2">
        <v>9</v>
      </c>
      <c r="J313" s="2">
        <v>7</v>
      </c>
      <c r="K313" s="2">
        <v>8</v>
      </c>
      <c r="L313" s="2">
        <v>25</v>
      </c>
      <c r="M313" s="2">
        <v>179</v>
      </c>
      <c r="N313" s="2">
        <f t="shared" si="51"/>
        <v>246</v>
      </c>
      <c r="O313" s="5">
        <f t="shared" si="52"/>
        <v>3.5772357723577235</v>
      </c>
      <c r="P313" s="5">
        <f t="shared" si="53"/>
        <v>0.8881160299323384</v>
      </c>
      <c r="Q313" s="2">
        <v>0</v>
      </c>
      <c r="R313" s="2">
        <v>0</v>
      </c>
    </row>
    <row r="314" spans="1:18" ht="21.75">
      <c r="A314" s="93"/>
      <c r="B314" s="2" t="s">
        <v>335</v>
      </c>
      <c r="C314" s="8" t="s">
        <v>343</v>
      </c>
      <c r="D314" s="1">
        <v>2</v>
      </c>
      <c r="E314" s="13">
        <f t="shared" si="50"/>
        <v>247</v>
      </c>
      <c r="F314" s="2">
        <v>7</v>
      </c>
      <c r="G314" s="2">
        <v>55</v>
      </c>
      <c r="H314" s="2">
        <v>36</v>
      </c>
      <c r="I314" s="2">
        <v>28</v>
      </c>
      <c r="J314" s="2">
        <v>19</v>
      </c>
      <c r="K314" s="2">
        <v>31</v>
      </c>
      <c r="L314" s="2">
        <v>38</v>
      </c>
      <c r="M314" s="2">
        <v>32</v>
      </c>
      <c r="N314" s="2">
        <f t="shared" si="51"/>
        <v>246</v>
      </c>
      <c r="O314" s="5">
        <f t="shared" si="52"/>
        <v>2.3028455284552845</v>
      </c>
      <c r="P314" s="5">
        <f t="shared" si="53"/>
        <v>1.1381914196855727</v>
      </c>
      <c r="Q314" s="2">
        <v>1</v>
      </c>
      <c r="R314" s="2">
        <v>0</v>
      </c>
    </row>
    <row r="315" spans="1:18" ht="21.75">
      <c r="A315" s="93"/>
      <c r="B315" s="95" t="s">
        <v>11</v>
      </c>
      <c r="C315" s="95"/>
      <c r="D315" s="95"/>
      <c r="E315" s="38">
        <f aca="true" t="shared" si="54" ref="E315:N315">SUM(E307:E314)</f>
        <v>1975</v>
      </c>
      <c r="F315" s="38">
        <f t="shared" si="54"/>
        <v>28</v>
      </c>
      <c r="G315" s="38">
        <f t="shared" si="54"/>
        <v>131</v>
      </c>
      <c r="H315" s="38">
        <f t="shared" si="54"/>
        <v>91</v>
      </c>
      <c r="I315" s="38">
        <f t="shared" si="54"/>
        <v>140</v>
      </c>
      <c r="J315" s="38">
        <f t="shared" si="54"/>
        <v>150</v>
      </c>
      <c r="K315" s="38">
        <f t="shared" si="54"/>
        <v>294</v>
      </c>
      <c r="L315" s="38">
        <f t="shared" si="54"/>
        <v>390</v>
      </c>
      <c r="M315" s="38">
        <f t="shared" si="54"/>
        <v>750</v>
      </c>
      <c r="N315" s="38">
        <f t="shared" si="54"/>
        <v>1974</v>
      </c>
      <c r="O315" s="96">
        <f t="shared" si="52"/>
        <v>3.1253799392097266</v>
      </c>
      <c r="P315" s="96">
        <f t="shared" si="53"/>
        <v>1.0001819654720425</v>
      </c>
      <c r="Q315" s="38">
        <f>SUM(Q307:Q314)</f>
        <v>1</v>
      </c>
      <c r="R315" s="38">
        <f>SUM(R307:R314)</f>
        <v>0</v>
      </c>
    </row>
    <row r="316" spans="1:18" ht="21.75">
      <c r="A316" s="94"/>
      <c r="B316" s="95" t="s">
        <v>12</v>
      </c>
      <c r="C316" s="95"/>
      <c r="D316" s="95"/>
      <c r="E316" s="39">
        <f>E315*100/$E$315</f>
        <v>100</v>
      </c>
      <c r="F316" s="39">
        <f aca="true" t="shared" si="55" ref="F316:N316">F315*100/$E$315</f>
        <v>1.4177215189873418</v>
      </c>
      <c r="G316" s="39">
        <f t="shared" si="55"/>
        <v>6.632911392405063</v>
      </c>
      <c r="H316" s="39">
        <f t="shared" si="55"/>
        <v>4.6075949367088604</v>
      </c>
      <c r="I316" s="39">
        <f t="shared" si="55"/>
        <v>7.0886075949367084</v>
      </c>
      <c r="J316" s="39">
        <f t="shared" si="55"/>
        <v>7.594936708860759</v>
      </c>
      <c r="K316" s="39">
        <f t="shared" si="55"/>
        <v>14.886075949367088</v>
      </c>
      <c r="L316" s="39">
        <f t="shared" si="55"/>
        <v>19.746835443037973</v>
      </c>
      <c r="M316" s="39">
        <f t="shared" si="55"/>
        <v>37.9746835443038</v>
      </c>
      <c r="N316" s="39">
        <f t="shared" si="55"/>
        <v>99.9493670886076</v>
      </c>
      <c r="O316" s="97"/>
      <c r="P316" s="97"/>
      <c r="Q316" s="39">
        <f>Q315*100/$E$315</f>
        <v>0.05063291139240506</v>
      </c>
      <c r="R316" s="39">
        <f>R315*100/$E$315</f>
        <v>0</v>
      </c>
    </row>
    <row r="317" spans="1:18" ht="18.75" customHeight="1">
      <c r="A317" s="90" t="s">
        <v>176</v>
      </c>
      <c r="B317" s="90" t="s">
        <v>0</v>
      </c>
      <c r="C317" s="90" t="s">
        <v>1</v>
      </c>
      <c r="D317" s="90" t="s">
        <v>177</v>
      </c>
      <c r="E317" s="91" t="s">
        <v>178</v>
      </c>
      <c r="F317" s="78" t="s">
        <v>179</v>
      </c>
      <c r="G317" s="79"/>
      <c r="H317" s="79"/>
      <c r="I317" s="79"/>
      <c r="J317" s="79"/>
      <c r="K317" s="79"/>
      <c r="L317" s="79"/>
      <c r="M317" s="80"/>
      <c r="N317" s="90" t="s">
        <v>180</v>
      </c>
      <c r="O317" s="90" t="s">
        <v>6</v>
      </c>
      <c r="P317" s="90" t="s">
        <v>7</v>
      </c>
      <c r="Q317" s="88" t="s">
        <v>181</v>
      </c>
      <c r="R317" s="88"/>
    </row>
    <row r="318" spans="1:18" ht="18.75" customHeight="1">
      <c r="A318" s="90"/>
      <c r="B318" s="90"/>
      <c r="C318" s="90"/>
      <c r="D318" s="90"/>
      <c r="E318" s="91"/>
      <c r="F318" s="2">
        <v>0</v>
      </c>
      <c r="G318" s="2">
        <v>1</v>
      </c>
      <c r="H318" s="2">
        <v>1.5</v>
      </c>
      <c r="I318" s="2">
        <v>2</v>
      </c>
      <c r="J318" s="2">
        <v>2.5</v>
      </c>
      <c r="K318" s="2">
        <v>3</v>
      </c>
      <c r="L318" s="2">
        <v>3.5</v>
      </c>
      <c r="M318" s="2">
        <v>4</v>
      </c>
      <c r="N318" s="90"/>
      <c r="O318" s="90"/>
      <c r="P318" s="90"/>
      <c r="Q318" s="2" t="s">
        <v>9</v>
      </c>
      <c r="R318" s="5" t="s">
        <v>10</v>
      </c>
    </row>
    <row r="319" spans="1:18" ht="18.75" customHeight="1">
      <c r="A319" s="92" t="s">
        <v>194</v>
      </c>
      <c r="B319" s="3" t="s">
        <v>115</v>
      </c>
      <c r="C319" s="8" t="s">
        <v>350</v>
      </c>
      <c r="D319" s="1">
        <v>1</v>
      </c>
      <c r="E319" s="13">
        <f t="shared" si="50"/>
        <v>140</v>
      </c>
      <c r="F319" s="2">
        <v>9</v>
      </c>
      <c r="G319" s="2">
        <v>11</v>
      </c>
      <c r="H319" s="2">
        <v>8</v>
      </c>
      <c r="I319" s="2">
        <v>17</v>
      </c>
      <c r="J319" s="2">
        <v>12</v>
      </c>
      <c r="K319" s="2">
        <v>15</v>
      </c>
      <c r="L319" s="2">
        <v>15</v>
      </c>
      <c r="M319" s="2">
        <v>53</v>
      </c>
      <c r="N319" s="2">
        <f t="shared" si="51"/>
        <v>140</v>
      </c>
      <c r="O319" s="5">
        <f t="shared" si="52"/>
        <v>2.8321428571428573</v>
      </c>
      <c r="P319" s="5">
        <f t="shared" si="53"/>
        <v>1.2415582292968357</v>
      </c>
      <c r="Q319" s="2">
        <v>0</v>
      </c>
      <c r="R319" s="2">
        <v>0</v>
      </c>
    </row>
    <row r="320" spans="1:18" ht="18.75" customHeight="1">
      <c r="A320" s="93"/>
      <c r="B320" s="3" t="s">
        <v>344</v>
      </c>
      <c r="C320" s="8" t="s">
        <v>393</v>
      </c>
      <c r="D320" s="1">
        <v>2</v>
      </c>
      <c r="E320" s="13">
        <f t="shared" si="50"/>
        <v>131</v>
      </c>
      <c r="F320" s="2">
        <v>0</v>
      </c>
      <c r="G320" s="2">
        <v>0</v>
      </c>
      <c r="H320" s="2">
        <v>0</v>
      </c>
      <c r="I320" s="2">
        <v>3</v>
      </c>
      <c r="J320" s="2">
        <v>6</v>
      </c>
      <c r="K320" s="2">
        <v>32</v>
      </c>
      <c r="L320" s="2">
        <v>43</v>
      </c>
      <c r="M320" s="2">
        <v>47</v>
      </c>
      <c r="N320" s="2">
        <f t="shared" si="51"/>
        <v>131</v>
      </c>
      <c r="O320" s="5">
        <f t="shared" si="52"/>
        <v>3.4770992366412212</v>
      </c>
      <c r="P320" s="5">
        <f t="shared" si="53"/>
        <v>0.49756121039629186</v>
      </c>
      <c r="Q320" s="2">
        <v>0</v>
      </c>
      <c r="R320" s="2">
        <v>0</v>
      </c>
    </row>
    <row r="321" spans="1:18" ht="18.75" customHeight="1">
      <c r="A321" s="93"/>
      <c r="B321" s="3" t="s">
        <v>345</v>
      </c>
      <c r="C321" s="8" t="s">
        <v>351</v>
      </c>
      <c r="D321" s="1">
        <v>1.5</v>
      </c>
      <c r="E321" s="13">
        <f t="shared" si="50"/>
        <v>32</v>
      </c>
      <c r="F321" s="2">
        <v>1</v>
      </c>
      <c r="G321" s="2">
        <v>1</v>
      </c>
      <c r="H321" s="2">
        <v>2</v>
      </c>
      <c r="I321" s="2">
        <v>0</v>
      </c>
      <c r="J321" s="2">
        <v>13</v>
      </c>
      <c r="K321" s="2">
        <v>7</v>
      </c>
      <c r="L321" s="2">
        <v>2</v>
      </c>
      <c r="M321" s="2">
        <v>6</v>
      </c>
      <c r="N321" s="2">
        <f t="shared" si="51"/>
        <v>32</v>
      </c>
      <c r="O321" s="5">
        <f t="shared" si="52"/>
        <v>2.765625</v>
      </c>
      <c r="P321" s="5">
        <f t="shared" si="53"/>
        <v>0.8925417969904826</v>
      </c>
      <c r="Q321" s="2">
        <v>0</v>
      </c>
      <c r="R321" s="2">
        <v>0</v>
      </c>
    </row>
    <row r="322" spans="1:18" ht="18.75" customHeight="1">
      <c r="A322" s="93"/>
      <c r="B322" s="3" t="s">
        <v>377</v>
      </c>
      <c r="C322" s="8" t="s">
        <v>390</v>
      </c>
      <c r="D322" s="1">
        <v>0.5</v>
      </c>
      <c r="E322" s="13">
        <f t="shared" si="50"/>
        <v>84</v>
      </c>
      <c r="F322" s="2">
        <v>7</v>
      </c>
      <c r="G322" s="2">
        <v>10</v>
      </c>
      <c r="H322" s="2">
        <v>9</v>
      </c>
      <c r="I322" s="2">
        <v>13</v>
      </c>
      <c r="J322" s="2">
        <v>13</v>
      </c>
      <c r="K322" s="2">
        <v>17</v>
      </c>
      <c r="L322" s="2">
        <v>7</v>
      </c>
      <c r="M322" s="2">
        <v>8</v>
      </c>
      <c r="N322" s="2">
        <f t="shared" si="51"/>
        <v>84</v>
      </c>
      <c r="O322" s="5">
        <f t="shared" si="52"/>
        <v>2.255952380952381</v>
      </c>
      <c r="P322" s="5">
        <f t="shared" si="53"/>
        <v>1.1059741655550925</v>
      </c>
      <c r="Q322" s="2">
        <v>0</v>
      </c>
      <c r="R322" s="2">
        <v>0</v>
      </c>
    </row>
    <row r="323" spans="1:18" ht="18.75" customHeight="1">
      <c r="A323" s="93"/>
      <c r="B323" s="3" t="s">
        <v>491</v>
      </c>
      <c r="C323" s="8" t="s">
        <v>517</v>
      </c>
      <c r="D323" s="1">
        <v>2</v>
      </c>
      <c r="E323" s="13">
        <f t="shared" si="50"/>
        <v>131</v>
      </c>
      <c r="F323" s="2">
        <v>0</v>
      </c>
      <c r="G323" s="2">
        <v>4</v>
      </c>
      <c r="H323" s="2">
        <v>16</v>
      </c>
      <c r="I323" s="2">
        <v>41</v>
      </c>
      <c r="J323" s="2">
        <v>26</v>
      </c>
      <c r="K323" s="2">
        <v>21</v>
      </c>
      <c r="L323" s="2">
        <v>12</v>
      </c>
      <c r="M323" s="2">
        <v>11</v>
      </c>
      <c r="N323" s="2">
        <f t="shared" si="51"/>
        <v>131</v>
      </c>
      <c r="O323" s="5">
        <f t="shared" si="52"/>
        <v>2.4732824427480917</v>
      </c>
      <c r="P323" s="5">
        <f t="shared" si="53"/>
        <v>0.7674508639796035</v>
      </c>
      <c r="Q323" s="2">
        <v>0</v>
      </c>
      <c r="R323" s="2">
        <v>0</v>
      </c>
    </row>
    <row r="324" spans="1:18" ht="18.75" customHeight="1">
      <c r="A324" s="93"/>
      <c r="B324" s="3" t="s">
        <v>378</v>
      </c>
      <c r="C324" s="8" t="s">
        <v>518</v>
      </c>
      <c r="D324" s="1">
        <v>1.5</v>
      </c>
      <c r="E324" s="13">
        <f t="shared" si="50"/>
        <v>131</v>
      </c>
      <c r="F324" s="2">
        <v>0</v>
      </c>
      <c r="G324" s="2">
        <v>13</v>
      </c>
      <c r="H324" s="2">
        <v>9</v>
      </c>
      <c r="I324" s="2">
        <v>18</v>
      </c>
      <c r="J324" s="2">
        <v>35</v>
      </c>
      <c r="K324" s="2">
        <v>31</v>
      </c>
      <c r="L324" s="2">
        <v>13</v>
      </c>
      <c r="M324" s="2">
        <v>12</v>
      </c>
      <c r="N324" s="2">
        <f t="shared" si="51"/>
        <v>131</v>
      </c>
      <c r="O324" s="5">
        <f t="shared" si="52"/>
        <v>2.568702290076336</v>
      </c>
      <c r="P324" s="5">
        <f t="shared" si="53"/>
        <v>0.8283234211313575</v>
      </c>
      <c r="Q324" s="2">
        <v>0</v>
      </c>
      <c r="R324" s="2">
        <v>0</v>
      </c>
    </row>
    <row r="325" spans="1:18" ht="18.75" customHeight="1">
      <c r="A325" s="93"/>
      <c r="B325" s="3" t="s">
        <v>346</v>
      </c>
      <c r="C325" s="8" t="s">
        <v>353</v>
      </c>
      <c r="D325" s="1">
        <v>1.5</v>
      </c>
      <c r="E325" s="13">
        <f t="shared" si="50"/>
        <v>131</v>
      </c>
      <c r="F325" s="2">
        <v>0</v>
      </c>
      <c r="G325" s="2">
        <v>6</v>
      </c>
      <c r="H325" s="2">
        <v>19</v>
      </c>
      <c r="I325" s="2">
        <v>31</v>
      </c>
      <c r="J325" s="2">
        <v>39</v>
      </c>
      <c r="K325" s="2">
        <v>20</v>
      </c>
      <c r="L325" s="2">
        <v>12</v>
      </c>
      <c r="M325" s="2">
        <v>4</v>
      </c>
      <c r="N325" s="2">
        <f t="shared" si="51"/>
        <v>131</v>
      </c>
      <c r="O325" s="5">
        <f t="shared" si="52"/>
        <v>2.381679389312977</v>
      </c>
      <c r="P325" s="5">
        <f t="shared" si="53"/>
        <v>0.7012313626231677</v>
      </c>
      <c r="Q325" s="2">
        <v>0</v>
      </c>
      <c r="R325" s="2">
        <v>0</v>
      </c>
    </row>
    <row r="326" spans="1:18" ht="18.75" customHeight="1">
      <c r="A326" s="93"/>
      <c r="B326" s="3" t="s">
        <v>347</v>
      </c>
      <c r="C326" s="8" t="s">
        <v>354</v>
      </c>
      <c r="D326" s="1">
        <v>1</v>
      </c>
      <c r="E326" s="13">
        <f t="shared" si="50"/>
        <v>247</v>
      </c>
      <c r="F326" s="2">
        <v>6</v>
      </c>
      <c r="G326" s="2">
        <v>9</v>
      </c>
      <c r="H326" s="2">
        <v>14</v>
      </c>
      <c r="I326" s="2">
        <v>19</v>
      </c>
      <c r="J326" s="2">
        <v>32</v>
      </c>
      <c r="K326" s="2">
        <v>53</v>
      </c>
      <c r="L326" s="2">
        <v>57</v>
      </c>
      <c r="M326" s="2">
        <v>57</v>
      </c>
      <c r="N326" s="2">
        <f t="shared" si="51"/>
        <v>247</v>
      </c>
      <c r="O326" s="5">
        <f t="shared" si="52"/>
        <v>2.973684210526316</v>
      </c>
      <c r="P326" s="5">
        <f t="shared" si="53"/>
        <v>0.9428592644635259</v>
      </c>
      <c r="Q326" s="2">
        <v>0</v>
      </c>
      <c r="R326" s="2">
        <v>0</v>
      </c>
    </row>
    <row r="327" spans="1:18" ht="18.75" customHeight="1">
      <c r="A327" s="93"/>
      <c r="B327" s="3" t="s">
        <v>477</v>
      </c>
      <c r="C327" s="8" t="s">
        <v>505</v>
      </c>
      <c r="D327" s="1">
        <v>1</v>
      </c>
      <c r="E327" s="13">
        <f t="shared" si="50"/>
        <v>65</v>
      </c>
      <c r="F327" s="2">
        <v>1</v>
      </c>
      <c r="G327" s="2">
        <v>7</v>
      </c>
      <c r="H327" s="2">
        <v>9</v>
      </c>
      <c r="I327" s="2">
        <v>14</v>
      </c>
      <c r="J327" s="2">
        <v>9</v>
      </c>
      <c r="K327" s="2">
        <v>14</v>
      </c>
      <c r="L327" s="2">
        <v>9</v>
      </c>
      <c r="M327" s="2">
        <v>2</v>
      </c>
      <c r="N327" s="2">
        <f t="shared" si="51"/>
        <v>65</v>
      </c>
      <c r="O327" s="5">
        <f t="shared" si="52"/>
        <v>2.3461538461538463</v>
      </c>
      <c r="P327" s="5">
        <f t="shared" si="53"/>
        <v>0.8767206244034855</v>
      </c>
      <c r="Q327" s="2">
        <v>0</v>
      </c>
      <c r="R327" s="2">
        <v>0</v>
      </c>
    </row>
    <row r="328" spans="1:18" ht="18.75" customHeight="1">
      <c r="A328" s="93"/>
      <c r="B328" s="3" t="s">
        <v>364</v>
      </c>
      <c r="C328" s="8" t="s">
        <v>368</v>
      </c>
      <c r="D328" s="1">
        <v>1</v>
      </c>
      <c r="E328" s="13">
        <f t="shared" si="50"/>
        <v>28</v>
      </c>
      <c r="F328" s="2">
        <v>0</v>
      </c>
      <c r="G328" s="2">
        <v>0</v>
      </c>
      <c r="H328" s="2">
        <v>0</v>
      </c>
      <c r="I328" s="2">
        <v>0</v>
      </c>
      <c r="J328" s="2">
        <v>4</v>
      </c>
      <c r="K328" s="2">
        <v>4</v>
      </c>
      <c r="L328" s="2">
        <v>0</v>
      </c>
      <c r="M328" s="2">
        <v>19</v>
      </c>
      <c r="N328" s="2">
        <f t="shared" si="51"/>
        <v>27</v>
      </c>
      <c r="O328" s="5">
        <f t="shared" si="52"/>
        <v>3.6296296296296298</v>
      </c>
      <c r="P328" s="5">
        <f t="shared" si="53"/>
        <v>0.5867770191761061</v>
      </c>
      <c r="Q328" s="2">
        <v>1</v>
      </c>
      <c r="R328" s="2">
        <v>0</v>
      </c>
    </row>
    <row r="329" spans="1:18" ht="18.75" customHeight="1">
      <c r="A329" s="93"/>
      <c r="B329" s="3" t="s">
        <v>492</v>
      </c>
      <c r="C329" s="8" t="s">
        <v>519</v>
      </c>
      <c r="D329" s="1">
        <v>2</v>
      </c>
      <c r="E329" s="13">
        <f t="shared" si="50"/>
        <v>11</v>
      </c>
      <c r="F329" s="2">
        <v>0</v>
      </c>
      <c r="G329" s="2">
        <v>3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8</v>
      </c>
      <c r="N329" s="2">
        <f t="shared" si="51"/>
        <v>11</v>
      </c>
      <c r="O329" s="5">
        <f t="shared" si="52"/>
        <v>3.1818181818181817</v>
      </c>
      <c r="P329" s="5">
        <f t="shared" si="53"/>
        <v>1.3360853142453697</v>
      </c>
      <c r="Q329" s="2">
        <v>0</v>
      </c>
      <c r="R329" s="2">
        <v>0</v>
      </c>
    </row>
    <row r="330" spans="1:18" ht="18.75" customHeight="1">
      <c r="A330" s="93"/>
      <c r="B330" s="3" t="s">
        <v>413</v>
      </c>
      <c r="C330" s="25" t="s">
        <v>414</v>
      </c>
      <c r="D330" s="1">
        <v>2</v>
      </c>
      <c r="E330" s="13">
        <f t="shared" si="50"/>
        <v>16</v>
      </c>
      <c r="F330" s="2">
        <v>1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15</v>
      </c>
      <c r="N330" s="2">
        <f t="shared" si="51"/>
        <v>16</v>
      </c>
      <c r="O330" s="5">
        <f t="shared" si="52"/>
        <v>3.75</v>
      </c>
      <c r="P330" s="5">
        <f t="shared" si="53"/>
        <v>0.9682458365518543</v>
      </c>
      <c r="Q330" s="2">
        <v>0</v>
      </c>
      <c r="R330" s="2">
        <v>0</v>
      </c>
    </row>
    <row r="331" spans="1:18" ht="18.75" customHeight="1">
      <c r="A331" s="93"/>
      <c r="B331" s="3" t="s">
        <v>493</v>
      </c>
      <c r="C331" s="25" t="s">
        <v>520</v>
      </c>
      <c r="D331" s="1">
        <v>2</v>
      </c>
      <c r="E331" s="13">
        <f t="shared" si="50"/>
        <v>8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2</v>
      </c>
      <c r="M331" s="2">
        <v>5</v>
      </c>
      <c r="N331" s="2">
        <f t="shared" si="51"/>
        <v>7</v>
      </c>
      <c r="O331" s="5">
        <f t="shared" si="52"/>
        <v>3.857142857142857</v>
      </c>
      <c r="P331" s="5">
        <f t="shared" si="53"/>
        <v>0.2258769757263107</v>
      </c>
      <c r="Q331" s="2">
        <v>1</v>
      </c>
      <c r="R331" s="2">
        <v>0</v>
      </c>
    </row>
    <row r="332" spans="1:18" ht="18.75" customHeight="1">
      <c r="A332" s="93"/>
      <c r="B332" s="3" t="s">
        <v>348</v>
      </c>
      <c r="C332" s="8" t="s">
        <v>392</v>
      </c>
      <c r="D332" s="1">
        <v>1</v>
      </c>
      <c r="E332" s="13">
        <f t="shared" si="50"/>
        <v>247</v>
      </c>
      <c r="F332" s="2">
        <v>2</v>
      </c>
      <c r="G332" s="2">
        <v>4</v>
      </c>
      <c r="H332" s="2">
        <v>0</v>
      </c>
      <c r="I332" s="2">
        <v>9</v>
      </c>
      <c r="J332" s="2">
        <v>5</v>
      </c>
      <c r="K332" s="2">
        <v>13</v>
      </c>
      <c r="L332" s="2">
        <v>39</v>
      </c>
      <c r="M332" s="2">
        <v>175</v>
      </c>
      <c r="N332" s="2">
        <f t="shared" si="51"/>
        <v>247</v>
      </c>
      <c r="O332" s="5">
        <f t="shared" si="52"/>
        <v>3.6842105263157894</v>
      </c>
      <c r="P332" s="5">
        <f t="shared" si="53"/>
        <v>0.6774817058427076</v>
      </c>
      <c r="Q332" s="2">
        <v>0</v>
      </c>
      <c r="R332" s="2">
        <v>0</v>
      </c>
    </row>
    <row r="333" spans="1:18" ht="18.75" customHeight="1">
      <c r="A333" s="93"/>
      <c r="B333" s="3" t="s">
        <v>349</v>
      </c>
      <c r="C333" s="8" t="s">
        <v>355</v>
      </c>
      <c r="D333" s="1">
        <v>1</v>
      </c>
      <c r="E333" s="13">
        <f t="shared" si="50"/>
        <v>97</v>
      </c>
      <c r="F333" s="2">
        <v>8</v>
      </c>
      <c r="G333" s="2">
        <v>40</v>
      </c>
      <c r="H333" s="2">
        <v>11</v>
      </c>
      <c r="I333" s="2">
        <v>10</v>
      </c>
      <c r="J333" s="2">
        <v>11</v>
      </c>
      <c r="K333" s="2">
        <v>7</v>
      </c>
      <c r="L333" s="2">
        <v>6</v>
      </c>
      <c r="M333" s="2">
        <v>4</v>
      </c>
      <c r="N333" s="2">
        <f t="shared" si="51"/>
        <v>97</v>
      </c>
      <c r="O333" s="5">
        <f t="shared" si="52"/>
        <v>1.6701030927835052</v>
      </c>
      <c r="P333" s="5">
        <f t="shared" si="53"/>
        <v>1.0326789252075177</v>
      </c>
      <c r="Q333" s="2">
        <v>0</v>
      </c>
      <c r="R333" s="2">
        <v>0</v>
      </c>
    </row>
    <row r="334" spans="1:18" ht="18.75" customHeight="1">
      <c r="A334" s="93"/>
      <c r="B334" s="3" t="s">
        <v>490</v>
      </c>
      <c r="C334" s="8" t="s">
        <v>356</v>
      </c>
      <c r="D334" s="1">
        <v>1</v>
      </c>
      <c r="E334" s="13">
        <f t="shared" si="50"/>
        <v>96</v>
      </c>
      <c r="F334" s="2">
        <v>3</v>
      </c>
      <c r="G334" s="2">
        <v>30</v>
      </c>
      <c r="H334" s="2">
        <v>4</v>
      </c>
      <c r="I334" s="2">
        <v>6</v>
      </c>
      <c r="J334" s="2">
        <v>1</v>
      </c>
      <c r="K334" s="2">
        <v>5</v>
      </c>
      <c r="L334" s="2">
        <v>3</v>
      </c>
      <c r="M334" s="2">
        <v>44</v>
      </c>
      <c r="N334" s="2">
        <f>SUM(F334:M334)</f>
        <v>96</v>
      </c>
      <c r="O334" s="5">
        <f>(1*G334+1.5*H334+2*I334+2.5*J334+3*K334+3.5*L334+4*M334)/N334</f>
        <v>2.625</v>
      </c>
      <c r="P334" s="5">
        <f>SQRT((F334*0^2+G334*1^2+H334*1.5^2+I334*2^2+J334*2.5^2+K334*3^2+L334*3.5^2+M334*4^2)/N334-O334^2)</f>
        <v>1.4197270864500684</v>
      </c>
      <c r="Q334" s="2">
        <v>0</v>
      </c>
      <c r="R334" s="2">
        <v>0</v>
      </c>
    </row>
    <row r="335" spans="1:18" ht="21.75">
      <c r="A335" s="93"/>
      <c r="B335" s="95" t="s">
        <v>211</v>
      </c>
      <c r="C335" s="95"/>
      <c r="D335" s="95"/>
      <c r="E335" s="38">
        <f aca="true" t="shared" si="56" ref="E335:N335">SUM(E319:E334)</f>
        <v>1595</v>
      </c>
      <c r="F335" s="38">
        <f t="shared" si="56"/>
        <v>38</v>
      </c>
      <c r="G335" s="38">
        <f t="shared" si="56"/>
        <v>138</v>
      </c>
      <c r="H335" s="38">
        <f t="shared" si="56"/>
        <v>101</v>
      </c>
      <c r="I335" s="38">
        <f t="shared" si="56"/>
        <v>181</v>
      </c>
      <c r="J335" s="38">
        <f t="shared" si="56"/>
        <v>206</v>
      </c>
      <c r="K335" s="38">
        <f t="shared" si="56"/>
        <v>239</v>
      </c>
      <c r="L335" s="38">
        <f t="shared" si="56"/>
        <v>220</v>
      </c>
      <c r="M335" s="38">
        <f t="shared" si="56"/>
        <v>470</v>
      </c>
      <c r="N335" s="38">
        <f t="shared" si="56"/>
        <v>1593</v>
      </c>
      <c r="O335" s="96">
        <f t="shared" si="52"/>
        <v>2.8458882611424983</v>
      </c>
      <c r="P335" s="96">
        <f t="shared" si="53"/>
        <v>1.0750014432640382</v>
      </c>
      <c r="Q335" s="38">
        <f>SUM(Q319:Q334)</f>
        <v>2</v>
      </c>
      <c r="R335" s="38">
        <f>SUM(R319:R334)</f>
        <v>0</v>
      </c>
    </row>
    <row r="336" spans="1:18" ht="22.5" thickBot="1">
      <c r="A336" s="98"/>
      <c r="B336" s="100" t="s">
        <v>212</v>
      </c>
      <c r="C336" s="100"/>
      <c r="D336" s="100"/>
      <c r="E336" s="40">
        <f>E335*100/$E$335</f>
        <v>100</v>
      </c>
      <c r="F336" s="40">
        <f aca="true" t="shared" si="57" ref="F336:N336">F335*100/$E$335</f>
        <v>2.3824451410658307</v>
      </c>
      <c r="G336" s="40">
        <f t="shared" si="57"/>
        <v>8.652037617554859</v>
      </c>
      <c r="H336" s="40">
        <f t="shared" si="57"/>
        <v>6.332288401253918</v>
      </c>
      <c r="I336" s="40">
        <f t="shared" si="57"/>
        <v>11.347962382445141</v>
      </c>
      <c r="J336" s="40">
        <f t="shared" si="57"/>
        <v>12.915360501567399</v>
      </c>
      <c r="K336" s="40">
        <f t="shared" si="57"/>
        <v>14.984326018808778</v>
      </c>
      <c r="L336" s="40">
        <f t="shared" si="57"/>
        <v>13.793103448275861</v>
      </c>
      <c r="M336" s="40">
        <f t="shared" si="57"/>
        <v>29.46708463949843</v>
      </c>
      <c r="N336" s="40">
        <f t="shared" si="57"/>
        <v>99.87460815047022</v>
      </c>
      <c r="O336" s="99"/>
      <c r="P336" s="99"/>
      <c r="Q336" s="40">
        <f>Q335*100/$E$335</f>
        <v>0.12539184952978055</v>
      </c>
      <c r="R336" s="40">
        <f>R335*100/$E$335</f>
        <v>0</v>
      </c>
    </row>
    <row r="337" spans="1:18" ht="22.5" thickTop="1">
      <c r="A337" s="101" t="s">
        <v>11</v>
      </c>
      <c r="B337" s="101"/>
      <c r="C337" s="101"/>
      <c r="D337" s="101"/>
      <c r="E337" s="41">
        <f aca="true" t="shared" si="58" ref="E337:N337">SUM(E315,E335)</f>
        <v>3570</v>
      </c>
      <c r="F337" s="41">
        <f t="shared" si="58"/>
        <v>66</v>
      </c>
      <c r="G337" s="41">
        <f t="shared" si="58"/>
        <v>269</v>
      </c>
      <c r="H337" s="41">
        <f t="shared" si="58"/>
        <v>192</v>
      </c>
      <c r="I337" s="41">
        <f t="shared" si="58"/>
        <v>321</v>
      </c>
      <c r="J337" s="41">
        <f t="shared" si="58"/>
        <v>356</v>
      </c>
      <c r="K337" s="41">
        <f t="shared" si="58"/>
        <v>533</v>
      </c>
      <c r="L337" s="41">
        <f t="shared" si="58"/>
        <v>610</v>
      </c>
      <c r="M337" s="41">
        <f t="shared" si="58"/>
        <v>1220</v>
      </c>
      <c r="N337" s="41">
        <f t="shared" si="58"/>
        <v>3567</v>
      </c>
      <c r="O337" s="96">
        <f>(1*G337+1.5*H337+2*I337+2.5*J337+3*K337+3.5*L337+4*M337)/N337</f>
        <v>3.000560695262125</v>
      </c>
      <c r="P337" s="96">
        <f>SQRT((F337*0^2+G337*1^2+H337*1.5^2+I337*2^2+J337*2.5^2+K337*3^2+L337*3.5^2+M337*4^2)/N337-O337^2)</f>
        <v>1.0435564471954415</v>
      </c>
      <c r="Q337" s="41">
        <f>SUM(Q315,Q335)</f>
        <v>3</v>
      </c>
      <c r="R337" s="41">
        <f>SUM(R315,R335)</f>
        <v>0</v>
      </c>
    </row>
    <row r="338" spans="1:18" ht="22.5" thickBot="1">
      <c r="A338" s="100" t="s">
        <v>12</v>
      </c>
      <c r="B338" s="100"/>
      <c r="C338" s="100"/>
      <c r="D338" s="100"/>
      <c r="E338" s="40">
        <f>E337*100/$E$337</f>
        <v>100</v>
      </c>
      <c r="F338" s="40">
        <f aca="true" t="shared" si="59" ref="F338:N338">F337*100/$E$337</f>
        <v>1.8487394957983194</v>
      </c>
      <c r="G338" s="40">
        <f t="shared" si="59"/>
        <v>7.535014005602241</v>
      </c>
      <c r="H338" s="40">
        <f t="shared" si="59"/>
        <v>5.378151260504202</v>
      </c>
      <c r="I338" s="40">
        <f t="shared" si="59"/>
        <v>8.991596638655462</v>
      </c>
      <c r="J338" s="40">
        <f t="shared" si="59"/>
        <v>9.971988795518207</v>
      </c>
      <c r="K338" s="40">
        <f t="shared" si="59"/>
        <v>14.929971988795518</v>
      </c>
      <c r="L338" s="40">
        <f t="shared" si="59"/>
        <v>17.086834733893557</v>
      </c>
      <c r="M338" s="40">
        <f t="shared" si="59"/>
        <v>34.173669467787114</v>
      </c>
      <c r="N338" s="40">
        <f t="shared" si="59"/>
        <v>99.91596638655462</v>
      </c>
      <c r="O338" s="99"/>
      <c r="P338" s="99"/>
      <c r="Q338" s="40">
        <f>Q337*100/$E$337</f>
        <v>0.08403361344537816</v>
      </c>
      <c r="R338" s="40">
        <f>R337*100/$E$337</f>
        <v>0</v>
      </c>
    </row>
    <row r="339" ht="22.5" thickTop="1"/>
  </sheetData>
  <mergeCells count="204">
    <mergeCell ref="A337:D337"/>
    <mergeCell ref="O337:O338"/>
    <mergeCell ref="P337:P338"/>
    <mergeCell ref="A338:D338"/>
    <mergeCell ref="A319:A336"/>
    <mergeCell ref="B335:D335"/>
    <mergeCell ref="O335:O336"/>
    <mergeCell ref="P335:P336"/>
    <mergeCell ref="B336:D336"/>
    <mergeCell ref="A307:A316"/>
    <mergeCell ref="B315:D315"/>
    <mergeCell ref="O315:O316"/>
    <mergeCell ref="P315:P316"/>
    <mergeCell ref="B316:D316"/>
    <mergeCell ref="O305:O306"/>
    <mergeCell ref="A305:A306"/>
    <mergeCell ref="B305:B306"/>
    <mergeCell ref="C305:C306"/>
    <mergeCell ref="D305:D306"/>
    <mergeCell ref="E305:E306"/>
    <mergeCell ref="F305:M305"/>
    <mergeCell ref="N305:N306"/>
    <mergeCell ref="A280:D280"/>
    <mergeCell ref="O280:O281"/>
    <mergeCell ref="P280:P281"/>
    <mergeCell ref="A281:D281"/>
    <mergeCell ref="A253:A279"/>
    <mergeCell ref="B278:D278"/>
    <mergeCell ref="O278:O279"/>
    <mergeCell ref="P278:P279"/>
    <mergeCell ref="B279:D279"/>
    <mergeCell ref="P238:P239"/>
    <mergeCell ref="Q238:R238"/>
    <mergeCell ref="A240:A250"/>
    <mergeCell ref="B249:D249"/>
    <mergeCell ref="O249:O250"/>
    <mergeCell ref="P249:P250"/>
    <mergeCell ref="B250:D250"/>
    <mergeCell ref="E238:E239"/>
    <mergeCell ref="F238:M238"/>
    <mergeCell ref="N238:N239"/>
    <mergeCell ref="O238:O239"/>
    <mergeCell ref="A238:A239"/>
    <mergeCell ref="B238:B239"/>
    <mergeCell ref="C238:C239"/>
    <mergeCell ref="D238:D239"/>
    <mergeCell ref="A212:D212"/>
    <mergeCell ref="O212:O213"/>
    <mergeCell ref="P212:P213"/>
    <mergeCell ref="A213:D213"/>
    <mergeCell ref="A193:A211"/>
    <mergeCell ref="B210:D210"/>
    <mergeCell ref="O210:O211"/>
    <mergeCell ref="P210:P211"/>
    <mergeCell ref="B211:D211"/>
    <mergeCell ref="P176:P177"/>
    <mergeCell ref="Q176:R176"/>
    <mergeCell ref="A178:A190"/>
    <mergeCell ref="B189:D189"/>
    <mergeCell ref="O189:O190"/>
    <mergeCell ref="P189:P190"/>
    <mergeCell ref="B190:D190"/>
    <mergeCell ref="E176:E177"/>
    <mergeCell ref="F176:M176"/>
    <mergeCell ref="N176:N177"/>
    <mergeCell ref="O176:O177"/>
    <mergeCell ref="A176:A177"/>
    <mergeCell ref="B176:B177"/>
    <mergeCell ref="C176:C177"/>
    <mergeCell ref="D176:D177"/>
    <mergeCell ref="A132:A150"/>
    <mergeCell ref="A151:D151"/>
    <mergeCell ref="O151:O152"/>
    <mergeCell ref="P151:P152"/>
    <mergeCell ref="A152:D152"/>
    <mergeCell ref="B149:D149"/>
    <mergeCell ref="O149:O150"/>
    <mergeCell ref="P149:P150"/>
    <mergeCell ref="B150:D150"/>
    <mergeCell ref="P116:P117"/>
    <mergeCell ref="Q116:R116"/>
    <mergeCell ref="A118:A129"/>
    <mergeCell ref="B128:D128"/>
    <mergeCell ref="O128:O129"/>
    <mergeCell ref="P128:P129"/>
    <mergeCell ref="B129:D129"/>
    <mergeCell ref="E116:E117"/>
    <mergeCell ref="F116:M116"/>
    <mergeCell ref="N116:N117"/>
    <mergeCell ref="O116:O117"/>
    <mergeCell ref="A116:A117"/>
    <mergeCell ref="B116:B117"/>
    <mergeCell ref="C116:C117"/>
    <mergeCell ref="D116:D117"/>
    <mergeCell ref="A91:D91"/>
    <mergeCell ref="O91:O92"/>
    <mergeCell ref="P91:P92"/>
    <mergeCell ref="A92:D92"/>
    <mergeCell ref="A75:A90"/>
    <mergeCell ref="B89:D89"/>
    <mergeCell ref="O89:O90"/>
    <mergeCell ref="P89:P90"/>
    <mergeCell ref="B90:D90"/>
    <mergeCell ref="P59:P60"/>
    <mergeCell ref="Q59:R59"/>
    <mergeCell ref="A61:A72"/>
    <mergeCell ref="B71:D71"/>
    <mergeCell ref="O71:O72"/>
    <mergeCell ref="P71:P72"/>
    <mergeCell ref="B72:D72"/>
    <mergeCell ref="E59:E60"/>
    <mergeCell ref="F59:M59"/>
    <mergeCell ref="N59:N60"/>
    <mergeCell ref="O59:O60"/>
    <mergeCell ref="A59:A60"/>
    <mergeCell ref="B59:B60"/>
    <mergeCell ref="C59:C60"/>
    <mergeCell ref="D59:D60"/>
    <mergeCell ref="A33:D33"/>
    <mergeCell ref="O33:O34"/>
    <mergeCell ref="P33:P34"/>
    <mergeCell ref="A34:D34"/>
    <mergeCell ref="A18:A32"/>
    <mergeCell ref="B31:D31"/>
    <mergeCell ref="O31:O32"/>
    <mergeCell ref="P31:P32"/>
    <mergeCell ref="B32:D32"/>
    <mergeCell ref="P2:P3"/>
    <mergeCell ref="Q2:R2"/>
    <mergeCell ref="A4:A15"/>
    <mergeCell ref="B14:D14"/>
    <mergeCell ref="O14:O15"/>
    <mergeCell ref="P14:P15"/>
    <mergeCell ref="B15:D15"/>
    <mergeCell ref="E2:E3"/>
    <mergeCell ref="F2:M2"/>
    <mergeCell ref="N2:N3"/>
    <mergeCell ref="O2:O3"/>
    <mergeCell ref="A2:A3"/>
    <mergeCell ref="B2:B3"/>
    <mergeCell ref="C2:C3"/>
    <mergeCell ref="D2:D3"/>
    <mergeCell ref="A16:A17"/>
    <mergeCell ref="B16:B17"/>
    <mergeCell ref="C16:C17"/>
    <mergeCell ref="D16:D17"/>
    <mergeCell ref="E16:E17"/>
    <mergeCell ref="F16:M16"/>
    <mergeCell ref="N16:N17"/>
    <mergeCell ref="O16:O17"/>
    <mergeCell ref="P16:P17"/>
    <mergeCell ref="Q16:R16"/>
    <mergeCell ref="A73:A74"/>
    <mergeCell ref="B73:B74"/>
    <mergeCell ref="C73:C74"/>
    <mergeCell ref="D73:D74"/>
    <mergeCell ref="E73:E74"/>
    <mergeCell ref="F73:M73"/>
    <mergeCell ref="N73:N74"/>
    <mergeCell ref="O73:O74"/>
    <mergeCell ref="P73:P74"/>
    <mergeCell ref="Q73:R73"/>
    <mergeCell ref="A130:A131"/>
    <mergeCell ref="B130:B131"/>
    <mergeCell ref="C130:C131"/>
    <mergeCell ref="D130:D131"/>
    <mergeCell ref="E130:E131"/>
    <mergeCell ref="F130:M130"/>
    <mergeCell ref="N130:N131"/>
    <mergeCell ref="O130:O131"/>
    <mergeCell ref="P130:P131"/>
    <mergeCell ref="Q130:R130"/>
    <mergeCell ref="A191:A192"/>
    <mergeCell ref="B191:B192"/>
    <mergeCell ref="C191:C192"/>
    <mergeCell ref="D191:D192"/>
    <mergeCell ref="E191:E192"/>
    <mergeCell ref="F191:M191"/>
    <mergeCell ref="N191:N192"/>
    <mergeCell ref="O191:O192"/>
    <mergeCell ref="P191:P192"/>
    <mergeCell ref="Q191:R191"/>
    <mergeCell ref="A251:A252"/>
    <mergeCell ref="B251:B252"/>
    <mergeCell ref="C251:C252"/>
    <mergeCell ref="D251:D252"/>
    <mergeCell ref="E251:E252"/>
    <mergeCell ref="F251:M251"/>
    <mergeCell ref="N251:N252"/>
    <mergeCell ref="O251:O252"/>
    <mergeCell ref="E317:E318"/>
    <mergeCell ref="F317:M317"/>
    <mergeCell ref="N317:N318"/>
    <mergeCell ref="O317:O318"/>
    <mergeCell ref="A317:A318"/>
    <mergeCell ref="B317:B318"/>
    <mergeCell ref="C317:C318"/>
    <mergeCell ref="D317:D318"/>
    <mergeCell ref="P317:P318"/>
    <mergeCell ref="Q317:R317"/>
    <mergeCell ref="P251:P252"/>
    <mergeCell ref="Q251:R251"/>
    <mergeCell ref="P305:P306"/>
    <mergeCell ref="Q305:R305"/>
  </mergeCells>
  <printOptions horizontalCentered="1"/>
  <pageMargins left="0.5511811023622047" right="0.5511811023622047" top="0.5905511811023623" bottom="0.3937007874015748" header="0.31496062992125984" footer="0.31496062992125984"/>
  <pageSetup horizontalDpi="600" verticalDpi="600" orientation="landscape" paperSize="9" r:id="rId2"/>
  <headerFooter alignWithMargins="0">
    <oddHeader>&amp;R&amp;P</oddHeader>
  </headerFooter>
  <rowBreaks count="17" manualBreakCount="17">
    <brk id="15" max="255" man="1"/>
    <brk id="35" max="255" man="1"/>
    <brk id="57" max="255" man="1"/>
    <brk id="72" max="255" man="1"/>
    <brk id="92" max="255" man="1"/>
    <brk id="114" max="17" man="1"/>
    <brk id="129" max="255" man="1"/>
    <brk id="152" max="255" man="1"/>
    <brk id="174" max="255" man="1"/>
    <brk id="190" max="255" man="1"/>
    <brk id="214" max="255" man="1"/>
    <brk id="236" max="255" man="1"/>
    <brk id="250" max="255" man="1"/>
    <brk id="281" max="255" man="1"/>
    <brk id="303" max="255" man="1"/>
    <brk id="316" max="255" man="1"/>
    <brk id="33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11"/>
  <sheetViews>
    <sheetView view="pageBreakPreview" zoomScaleSheetLayoutView="100" workbookViewId="0" topLeftCell="A28">
      <selection activeCell="Q71" sqref="Q71:R72"/>
    </sheetView>
  </sheetViews>
  <sheetFormatPr defaultColWidth="9.140625" defaultRowHeight="21" customHeight="1"/>
  <cols>
    <col min="1" max="1" width="8.140625" style="43" customWidth="1"/>
    <col min="2" max="2" width="22.421875" style="43" customWidth="1"/>
    <col min="3" max="3" width="7.57421875" style="44" bestFit="1" customWidth="1"/>
    <col min="4" max="4" width="10.00390625" style="45" customWidth="1"/>
    <col min="5" max="12" width="5.421875" style="44" customWidth="1"/>
    <col min="13" max="13" width="9.57421875" style="44" bestFit="1" customWidth="1"/>
    <col min="14" max="15" width="7.421875" style="44" customWidth="1"/>
    <col min="16" max="16" width="6.7109375" style="44" customWidth="1"/>
    <col min="17" max="17" width="5.421875" style="44" customWidth="1"/>
    <col min="18" max="18" width="4.140625" style="43" customWidth="1"/>
    <col min="19" max="16384" width="9.140625" style="43" customWidth="1"/>
  </cols>
  <sheetData>
    <row r="1" spans="1:17" ht="21" customHeight="1">
      <c r="A1" s="34"/>
      <c r="B1" s="35" t="s">
        <v>452</v>
      </c>
      <c r="C1" s="6"/>
      <c r="D1" s="3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37"/>
    </row>
    <row r="2" spans="1:17" ht="21" customHeight="1">
      <c r="A2" s="90" t="s">
        <v>0</v>
      </c>
      <c r="B2" s="90" t="s">
        <v>1</v>
      </c>
      <c r="C2" s="90" t="s">
        <v>177</v>
      </c>
      <c r="D2" s="91" t="s">
        <v>178</v>
      </c>
      <c r="E2" s="78" t="s">
        <v>179</v>
      </c>
      <c r="F2" s="79"/>
      <c r="G2" s="79"/>
      <c r="H2" s="79"/>
      <c r="I2" s="79"/>
      <c r="J2" s="79"/>
      <c r="K2" s="79"/>
      <c r="L2" s="80"/>
      <c r="M2" s="90" t="s">
        <v>180</v>
      </c>
      <c r="N2" s="90" t="s">
        <v>6</v>
      </c>
      <c r="O2" s="90" t="s">
        <v>7</v>
      </c>
      <c r="P2" s="88" t="s">
        <v>181</v>
      </c>
      <c r="Q2" s="88"/>
    </row>
    <row r="3" spans="1:17" ht="21" customHeight="1">
      <c r="A3" s="90"/>
      <c r="B3" s="90"/>
      <c r="C3" s="90"/>
      <c r="D3" s="91"/>
      <c r="E3" s="2">
        <v>0</v>
      </c>
      <c r="F3" s="2">
        <v>1</v>
      </c>
      <c r="G3" s="2">
        <v>1.5</v>
      </c>
      <c r="H3" s="2">
        <v>2</v>
      </c>
      <c r="I3" s="2">
        <v>2.5</v>
      </c>
      <c r="J3" s="2">
        <v>3</v>
      </c>
      <c r="K3" s="2">
        <v>3.5</v>
      </c>
      <c r="L3" s="2">
        <v>4</v>
      </c>
      <c r="M3" s="90"/>
      <c r="N3" s="90"/>
      <c r="O3" s="90"/>
      <c r="P3" s="2" t="s">
        <v>9</v>
      </c>
      <c r="Q3" s="116" t="s">
        <v>10</v>
      </c>
    </row>
    <row r="4" spans="1:19" ht="21" customHeight="1">
      <c r="A4" s="2" t="s">
        <v>195</v>
      </c>
      <c r="B4" s="8" t="s">
        <v>196</v>
      </c>
      <c r="C4" s="1">
        <v>1</v>
      </c>
      <c r="D4" s="13">
        <f aca="true" t="shared" si="0" ref="D4:D16">SUM(P4:Q4,E4:L4)</f>
        <v>93</v>
      </c>
      <c r="E4" s="2">
        <v>2</v>
      </c>
      <c r="F4" s="2">
        <v>0</v>
      </c>
      <c r="G4" s="2">
        <v>2</v>
      </c>
      <c r="H4" s="2">
        <v>25</v>
      </c>
      <c r="I4" s="2">
        <v>21</v>
      </c>
      <c r="J4" s="2">
        <v>19</v>
      </c>
      <c r="K4" s="2">
        <v>13</v>
      </c>
      <c r="L4" s="2">
        <v>11</v>
      </c>
      <c r="M4" s="2">
        <f aca="true" t="shared" si="1" ref="M4:M16">SUM(E4:L4)</f>
        <v>93</v>
      </c>
      <c r="N4" s="5">
        <f aca="true" t="shared" si="2" ref="N4:N17">(1*F4+1.5*G4+2*H4+2.5*I4+3*J4+3.5*K4+4*L4)/M4</f>
        <v>2.7096774193548385</v>
      </c>
      <c r="O4" s="5">
        <f aca="true" t="shared" si="3" ref="O4:O17">SQRT((E4*0^2+F4*1^2+G4*1.5^2+H4*2^2+I4*2.5^2+J4*3^2+K4*3.5^2+L4*4^2)/M4-N4^2)</f>
        <v>0.7975856735764609</v>
      </c>
      <c r="P4" s="2">
        <v>0</v>
      </c>
      <c r="Q4" s="2">
        <v>0</v>
      </c>
      <c r="S4" s="46"/>
    </row>
    <row r="5" spans="1:19" ht="21" customHeight="1">
      <c r="A5" s="2" t="s">
        <v>232</v>
      </c>
      <c r="B5" s="8" t="s">
        <v>394</v>
      </c>
      <c r="C5" s="1">
        <v>1</v>
      </c>
      <c r="D5" s="13">
        <f t="shared" si="0"/>
        <v>85</v>
      </c>
      <c r="E5" s="2">
        <v>4</v>
      </c>
      <c r="F5" s="2">
        <v>5</v>
      </c>
      <c r="G5" s="2">
        <v>5</v>
      </c>
      <c r="H5" s="2">
        <v>14</v>
      </c>
      <c r="I5" s="2">
        <v>14</v>
      </c>
      <c r="J5" s="2">
        <v>18</v>
      </c>
      <c r="K5" s="2">
        <v>12</v>
      </c>
      <c r="L5" s="2">
        <v>13</v>
      </c>
      <c r="M5" s="2">
        <f t="shared" si="1"/>
        <v>85</v>
      </c>
      <c r="N5" s="5">
        <f t="shared" si="2"/>
        <v>2.6294117647058823</v>
      </c>
      <c r="O5" s="5">
        <f t="shared" si="3"/>
        <v>1.0236984309398207</v>
      </c>
      <c r="P5" s="2">
        <v>0</v>
      </c>
      <c r="Q5" s="2">
        <v>0</v>
      </c>
      <c r="S5" s="46"/>
    </row>
    <row r="6" spans="1:19" ht="21" customHeight="1">
      <c r="A6" s="2" t="s">
        <v>396</v>
      </c>
      <c r="B6" s="8" t="s">
        <v>397</v>
      </c>
      <c r="C6" s="1">
        <v>1</v>
      </c>
      <c r="D6" s="13">
        <f t="shared" si="0"/>
        <v>76</v>
      </c>
      <c r="E6" s="2">
        <v>0</v>
      </c>
      <c r="F6" s="2">
        <v>21</v>
      </c>
      <c r="G6" s="2">
        <v>12</v>
      </c>
      <c r="H6" s="2">
        <v>7</v>
      </c>
      <c r="I6" s="2">
        <v>18</v>
      </c>
      <c r="J6" s="2">
        <v>12</v>
      </c>
      <c r="K6" s="2">
        <v>3</v>
      </c>
      <c r="L6" s="2">
        <v>1</v>
      </c>
      <c r="M6" s="2">
        <f t="shared" si="1"/>
        <v>74</v>
      </c>
      <c r="N6" s="5">
        <f t="shared" si="2"/>
        <v>2.0067567567567566</v>
      </c>
      <c r="O6" s="5">
        <f t="shared" si="3"/>
        <v>0.8321790154802624</v>
      </c>
      <c r="P6" s="2">
        <v>2</v>
      </c>
      <c r="Q6" s="2">
        <v>0</v>
      </c>
      <c r="S6" s="46"/>
    </row>
    <row r="7" spans="1:19" ht="21" customHeight="1">
      <c r="A7" s="2" t="s">
        <v>183</v>
      </c>
      <c r="B7" s="8" t="s">
        <v>18</v>
      </c>
      <c r="C7" s="1">
        <v>3</v>
      </c>
      <c r="D7" s="13">
        <f t="shared" si="0"/>
        <v>462</v>
      </c>
      <c r="E7" s="2">
        <v>17</v>
      </c>
      <c r="F7" s="2">
        <v>74</v>
      </c>
      <c r="G7" s="2">
        <v>51</v>
      </c>
      <c r="H7" s="2">
        <v>75</v>
      </c>
      <c r="I7" s="2">
        <v>51</v>
      </c>
      <c r="J7" s="2">
        <v>116</v>
      </c>
      <c r="K7" s="2">
        <v>45</v>
      </c>
      <c r="L7" s="2">
        <v>33</v>
      </c>
      <c r="M7" s="2">
        <f t="shared" si="1"/>
        <v>462</v>
      </c>
      <c r="N7" s="5">
        <f t="shared" si="2"/>
        <v>2.3062770562770565</v>
      </c>
      <c r="O7" s="5">
        <f t="shared" si="3"/>
        <v>1.0122750902322717</v>
      </c>
      <c r="P7" s="2">
        <v>0</v>
      </c>
      <c r="Q7" s="2">
        <v>0</v>
      </c>
      <c r="S7" s="46"/>
    </row>
    <row r="8" spans="1:19" ht="21" customHeight="1">
      <c r="A8" s="2" t="s">
        <v>213</v>
      </c>
      <c r="B8" s="8" t="s">
        <v>223</v>
      </c>
      <c r="C8" s="1">
        <v>3</v>
      </c>
      <c r="D8" s="13">
        <f t="shared" si="0"/>
        <v>423</v>
      </c>
      <c r="E8" s="2">
        <v>27</v>
      </c>
      <c r="F8" s="2">
        <v>100</v>
      </c>
      <c r="G8" s="2">
        <v>29</v>
      </c>
      <c r="H8" s="2">
        <v>56</v>
      </c>
      <c r="I8" s="2">
        <v>34</v>
      </c>
      <c r="J8" s="2">
        <v>61</v>
      </c>
      <c r="K8" s="2">
        <v>44</v>
      </c>
      <c r="L8" s="2">
        <v>71</v>
      </c>
      <c r="M8" s="2">
        <f t="shared" si="1"/>
        <v>422</v>
      </c>
      <c r="N8" s="5">
        <f t="shared" si="2"/>
        <v>2.278436018957346</v>
      </c>
      <c r="O8" s="5">
        <f t="shared" si="3"/>
        <v>1.2267107869873668</v>
      </c>
      <c r="P8" s="2">
        <v>1</v>
      </c>
      <c r="Q8" s="2">
        <v>0</v>
      </c>
      <c r="S8" s="46"/>
    </row>
    <row r="9" spans="1:19" ht="21" customHeight="1">
      <c r="A9" s="2" t="s">
        <v>249</v>
      </c>
      <c r="B9" s="8" t="s">
        <v>150</v>
      </c>
      <c r="C9" s="1">
        <v>3</v>
      </c>
      <c r="D9" s="13">
        <f t="shared" si="0"/>
        <v>377</v>
      </c>
      <c r="E9" s="2">
        <v>14</v>
      </c>
      <c r="F9" s="2">
        <v>101</v>
      </c>
      <c r="G9" s="2">
        <v>52</v>
      </c>
      <c r="H9" s="2">
        <v>44</v>
      </c>
      <c r="I9" s="2">
        <v>44</v>
      </c>
      <c r="J9" s="2">
        <v>51</v>
      </c>
      <c r="K9" s="2">
        <v>31</v>
      </c>
      <c r="L9" s="2">
        <v>40</v>
      </c>
      <c r="M9" s="2">
        <f t="shared" si="1"/>
        <v>377</v>
      </c>
      <c r="N9" s="5">
        <f t="shared" si="2"/>
        <v>2.118037135278515</v>
      </c>
      <c r="O9" s="5">
        <f t="shared" si="3"/>
        <v>1.1003946090849401</v>
      </c>
      <c r="P9" s="2">
        <v>0</v>
      </c>
      <c r="Q9" s="2">
        <v>0</v>
      </c>
      <c r="S9" s="46"/>
    </row>
    <row r="10" spans="1:19" ht="21" customHeight="1">
      <c r="A10" s="2" t="s">
        <v>51</v>
      </c>
      <c r="B10" s="8" t="s">
        <v>19</v>
      </c>
      <c r="C10" s="1">
        <v>1</v>
      </c>
      <c r="D10" s="13">
        <f t="shared" si="0"/>
        <v>77</v>
      </c>
      <c r="E10" s="2">
        <v>6</v>
      </c>
      <c r="F10" s="2">
        <v>8</v>
      </c>
      <c r="G10" s="2">
        <v>12</v>
      </c>
      <c r="H10" s="2">
        <v>7</v>
      </c>
      <c r="I10" s="2">
        <v>5</v>
      </c>
      <c r="J10" s="2">
        <v>7</v>
      </c>
      <c r="K10" s="2">
        <v>9</v>
      </c>
      <c r="L10" s="2">
        <v>23</v>
      </c>
      <c r="M10" s="2">
        <f t="shared" si="1"/>
        <v>77</v>
      </c>
      <c r="N10" s="5">
        <f t="shared" si="2"/>
        <v>2.5584415584415585</v>
      </c>
      <c r="O10" s="5">
        <f t="shared" si="3"/>
        <v>1.3067607069719698</v>
      </c>
      <c r="P10" s="2">
        <v>0</v>
      </c>
      <c r="Q10" s="117">
        <v>0</v>
      </c>
      <c r="R10" s="46"/>
      <c r="S10" s="46"/>
    </row>
    <row r="11" spans="1:17" ht="21" customHeight="1">
      <c r="A11" s="2" t="s">
        <v>115</v>
      </c>
      <c r="B11" s="8" t="s">
        <v>350</v>
      </c>
      <c r="C11" s="1">
        <v>1</v>
      </c>
      <c r="D11" s="13">
        <f t="shared" si="0"/>
        <v>140</v>
      </c>
      <c r="E11" s="2">
        <v>9</v>
      </c>
      <c r="F11" s="2">
        <v>11</v>
      </c>
      <c r="G11" s="2">
        <v>8</v>
      </c>
      <c r="H11" s="2">
        <v>17</v>
      </c>
      <c r="I11" s="2">
        <v>12</v>
      </c>
      <c r="J11" s="2">
        <v>15</v>
      </c>
      <c r="K11" s="2">
        <v>15</v>
      </c>
      <c r="L11" s="2">
        <v>53</v>
      </c>
      <c r="M11" s="2">
        <f t="shared" si="1"/>
        <v>140</v>
      </c>
      <c r="N11" s="5">
        <f t="shared" si="2"/>
        <v>2.8321428571428573</v>
      </c>
      <c r="O11" s="5">
        <f t="shared" si="3"/>
        <v>1.2415582292968357</v>
      </c>
      <c r="P11" s="2">
        <v>0</v>
      </c>
      <c r="Q11" s="2">
        <v>0</v>
      </c>
    </row>
    <row r="12" spans="1:17" ht="21" customHeight="1">
      <c r="A12" s="2" t="s">
        <v>401</v>
      </c>
      <c r="B12" s="8" t="s">
        <v>504</v>
      </c>
      <c r="C12" s="1">
        <v>1</v>
      </c>
      <c r="D12" s="13">
        <f t="shared" si="0"/>
        <v>78</v>
      </c>
      <c r="E12" s="2">
        <v>8</v>
      </c>
      <c r="F12" s="2">
        <v>4</v>
      </c>
      <c r="G12" s="2">
        <v>3</v>
      </c>
      <c r="H12" s="2">
        <v>7</v>
      </c>
      <c r="I12" s="2">
        <v>13</v>
      </c>
      <c r="J12" s="2">
        <v>19</v>
      </c>
      <c r="K12" s="2">
        <v>11</v>
      </c>
      <c r="L12" s="2">
        <v>13</v>
      </c>
      <c r="M12" s="2">
        <f t="shared" si="1"/>
        <v>78</v>
      </c>
      <c r="N12" s="5">
        <f t="shared" si="2"/>
        <v>2.5961538461538463</v>
      </c>
      <c r="O12" s="5">
        <f t="shared" si="3"/>
        <v>1.1768539446764799</v>
      </c>
      <c r="P12" s="2">
        <v>0</v>
      </c>
      <c r="Q12" s="2">
        <v>0</v>
      </c>
    </row>
    <row r="13" spans="1:17" ht="21" customHeight="1">
      <c r="A13" s="2" t="s">
        <v>481</v>
      </c>
      <c r="B13" s="8" t="s">
        <v>509</v>
      </c>
      <c r="C13" s="1">
        <v>1</v>
      </c>
      <c r="D13" s="13">
        <f t="shared" si="0"/>
        <v>89</v>
      </c>
      <c r="E13" s="2">
        <v>7</v>
      </c>
      <c r="F13" s="2">
        <v>6</v>
      </c>
      <c r="G13" s="2">
        <v>1</v>
      </c>
      <c r="H13" s="2">
        <v>1</v>
      </c>
      <c r="I13" s="2">
        <v>5</v>
      </c>
      <c r="J13" s="2">
        <v>7</v>
      </c>
      <c r="K13" s="2">
        <v>4</v>
      </c>
      <c r="L13" s="2">
        <v>58</v>
      </c>
      <c r="M13" s="2">
        <f t="shared" si="1"/>
        <v>89</v>
      </c>
      <c r="N13" s="5">
        <f t="shared" si="2"/>
        <v>3.247191011235955</v>
      </c>
      <c r="O13" s="5">
        <f t="shared" si="3"/>
        <v>1.2766784402970084</v>
      </c>
      <c r="P13" s="2">
        <v>0</v>
      </c>
      <c r="Q13" s="2">
        <v>0</v>
      </c>
    </row>
    <row r="14" spans="1:17" ht="21" customHeight="1">
      <c r="A14" s="2" t="s">
        <v>275</v>
      </c>
      <c r="B14" s="8" t="s">
        <v>223</v>
      </c>
      <c r="C14" s="1">
        <v>1</v>
      </c>
      <c r="D14" s="13">
        <f t="shared" si="0"/>
        <v>341</v>
      </c>
      <c r="E14" s="2">
        <v>25</v>
      </c>
      <c r="F14" s="2">
        <v>35</v>
      </c>
      <c r="G14" s="2">
        <v>38</v>
      </c>
      <c r="H14" s="2">
        <v>58</v>
      </c>
      <c r="I14" s="2">
        <v>55</v>
      </c>
      <c r="J14" s="2">
        <v>64</v>
      </c>
      <c r="K14" s="2">
        <v>36</v>
      </c>
      <c r="L14" s="2">
        <v>30</v>
      </c>
      <c r="M14" s="2">
        <f t="shared" si="1"/>
        <v>341</v>
      </c>
      <c r="N14" s="5">
        <f t="shared" si="2"/>
        <v>2.2976539589442817</v>
      </c>
      <c r="O14" s="5">
        <f t="shared" si="3"/>
        <v>1.0735941816002224</v>
      </c>
      <c r="P14" s="2">
        <v>0</v>
      </c>
      <c r="Q14" s="2">
        <v>0</v>
      </c>
    </row>
    <row r="15" spans="1:17" ht="21" customHeight="1">
      <c r="A15" s="2" t="s">
        <v>296</v>
      </c>
      <c r="B15" s="8" t="s">
        <v>313</v>
      </c>
      <c r="C15" s="1">
        <v>1</v>
      </c>
      <c r="D15" s="13">
        <f t="shared" si="0"/>
        <v>331</v>
      </c>
      <c r="E15" s="2">
        <v>17</v>
      </c>
      <c r="F15" s="2">
        <v>13</v>
      </c>
      <c r="G15" s="2">
        <v>19</v>
      </c>
      <c r="H15" s="2">
        <v>22</v>
      </c>
      <c r="I15" s="2">
        <v>41</v>
      </c>
      <c r="J15" s="2">
        <v>86</v>
      </c>
      <c r="K15" s="2">
        <v>71</v>
      </c>
      <c r="L15" s="2">
        <v>62</v>
      </c>
      <c r="M15" s="2">
        <f t="shared" si="1"/>
        <v>331</v>
      </c>
      <c r="N15" s="5">
        <f t="shared" si="2"/>
        <v>2.8474320241691844</v>
      </c>
      <c r="O15" s="5">
        <f t="shared" si="3"/>
        <v>1.0313006442319248</v>
      </c>
      <c r="P15" s="2">
        <v>0</v>
      </c>
      <c r="Q15" s="2">
        <v>0</v>
      </c>
    </row>
    <row r="16" spans="1:17" ht="21" customHeight="1">
      <c r="A16" s="2" t="s">
        <v>328</v>
      </c>
      <c r="B16" s="8" t="s">
        <v>336</v>
      </c>
      <c r="C16" s="1">
        <v>1</v>
      </c>
      <c r="D16" s="13">
        <f t="shared" si="0"/>
        <v>247</v>
      </c>
      <c r="E16" s="2">
        <v>5</v>
      </c>
      <c r="F16" s="2">
        <v>24</v>
      </c>
      <c r="G16" s="2">
        <v>16</v>
      </c>
      <c r="H16" s="2">
        <v>47</v>
      </c>
      <c r="I16" s="2">
        <v>39</v>
      </c>
      <c r="J16" s="2">
        <v>70</v>
      </c>
      <c r="K16" s="2">
        <v>23</v>
      </c>
      <c r="L16" s="2">
        <v>23</v>
      </c>
      <c r="M16" s="2">
        <f t="shared" si="1"/>
        <v>247</v>
      </c>
      <c r="N16" s="5">
        <f t="shared" si="2"/>
        <v>2.5182186234817814</v>
      </c>
      <c r="O16" s="5">
        <f t="shared" si="3"/>
        <v>0.911394394144191</v>
      </c>
      <c r="P16" s="2">
        <v>0</v>
      </c>
      <c r="Q16" s="2">
        <v>0</v>
      </c>
    </row>
    <row r="17" spans="1:17" ht="21" customHeight="1">
      <c r="A17" s="95" t="s">
        <v>11</v>
      </c>
      <c r="B17" s="95"/>
      <c r="C17" s="95"/>
      <c r="D17" s="38">
        <f>SUM(D4:D16)</f>
        <v>2819</v>
      </c>
      <c r="E17" s="38">
        <f aca="true" t="shared" si="4" ref="E17:M17">SUM(E4:E16)</f>
        <v>141</v>
      </c>
      <c r="F17" s="38">
        <f t="shared" si="4"/>
        <v>402</v>
      </c>
      <c r="G17" s="38">
        <f t="shared" si="4"/>
        <v>248</v>
      </c>
      <c r="H17" s="38">
        <f t="shared" si="4"/>
        <v>380</v>
      </c>
      <c r="I17" s="38">
        <f t="shared" si="4"/>
        <v>352</v>
      </c>
      <c r="J17" s="38">
        <f t="shared" si="4"/>
        <v>545</v>
      </c>
      <c r="K17" s="38">
        <f t="shared" si="4"/>
        <v>317</v>
      </c>
      <c r="L17" s="38">
        <f t="shared" si="4"/>
        <v>431</v>
      </c>
      <c r="M17" s="38">
        <f t="shared" si="4"/>
        <v>2816</v>
      </c>
      <c r="N17" s="96">
        <f t="shared" si="2"/>
        <v>2.444069602272727</v>
      </c>
      <c r="O17" s="96">
        <f t="shared" si="3"/>
        <v>1.1216713638872196</v>
      </c>
      <c r="P17" s="38">
        <f>SUM(P4:P16)</f>
        <v>3</v>
      </c>
      <c r="Q17" s="38">
        <f>SUM(Q4:Q16)</f>
        <v>0</v>
      </c>
    </row>
    <row r="18" spans="1:17" ht="21" customHeight="1">
      <c r="A18" s="95" t="s">
        <v>12</v>
      </c>
      <c r="B18" s="95"/>
      <c r="C18" s="95"/>
      <c r="D18" s="39">
        <f>D17*100/$D$17</f>
        <v>100</v>
      </c>
      <c r="E18" s="39">
        <f aca="true" t="shared" si="5" ref="E18:M18">E17*100/$D$17</f>
        <v>5.001773678609436</v>
      </c>
      <c r="F18" s="39">
        <f t="shared" si="5"/>
        <v>14.2603760198652</v>
      </c>
      <c r="G18" s="39">
        <f t="shared" si="5"/>
        <v>8.797445902802412</v>
      </c>
      <c r="H18" s="39">
        <f t="shared" si="5"/>
        <v>13.479957431713373</v>
      </c>
      <c r="I18" s="39">
        <f t="shared" si="5"/>
        <v>12.48669741042923</v>
      </c>
      <c r="J18" s="39">
        <f t="shared" si="5"/>
        <v>19.333096842852076</v>
      </c>
      <c r="K18" s="39">
        <f t="shared" si="5"/>
        <v>11.245122383824052</v>
      </c>
      <c r="L18" s="39">
        <f t="shared" si="5"/>
        <v>15.289109613338063</v>
      </c>
      <c r="M18" s="39">
        <f t="shared" si="5"/>
        <v>99.89357928343384</v>
      </c>
      <c r="N18" s="97"/>
      <c r="O18" s="97"/>
      <c r="P18" s="39">
        <f>P17*100/$D$17</f>
        <v>0.10642071656615822</v>
      </c>
      <c r="Q18" s="39">
        <f>Q17*100/$D$17</f>
        <v>0</v>
      </c>
    </row>
    <row r="19" spans="3:17" ht="21" customHeight="1"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ht="21" customHeight="1">
      <c r="A20" s="34"/>
      <c r="B20" s="35" t="s">
        <v>453</v>
      </c>
      <c r="C20" s="6"/>
      <c r="D20" s="3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37"/>
    </row>
    <row r="21" spans="1:17" ht="21" customHeight="1">
      <c r="A21" s="90" t="s">
        <v>0</v>
      </c>
      <c r="B21" s="90" t="s">
        <v>1</v>
      </c>
      <c r="C21" s="90" t="s">
        <v>177</v>
      </c>
      <c r="D21" s="91" t="s">
        <v>178</v>
      </c>
      <c r="E21" s="78" t="s">
        <v>179</v>
      </c>
      <c r="F21" s="79"/>
      <c r="G21" s="79"/>
      <c r="H21" s="79"/>
      <c r="I21" s="79"/>
      <c r="J21" s="79"/>
      <c r="K21" s="79"/>
      <c r="L21" s="80"/>
      <c r="M21" s="90" t="s">
        <v>180</v>
      </c>
      <c r="N21" s="90" t="s">
        <v>6</v>
      </c>
      <c r="O21" s="90" t="s">
        <v>7</v>
      </c>
      <c r="P21" s="88" t="s">
        <v>181</v>
      </c>
      <c r="Q21" s="88"/>
    </row>
    <row r="22" spans="1:17" ht="21" customHeight="1">
      <c r="A22" s="90"/>
      <c r="B22" s="90"/>
      <c r="C22" s="90"/>
      <c r="D22" s="91"/>
      <c r="E22" s="2">
        <v>0</v>
      </c>
      <c r="F22" s="2">
        <v>1</v>
      </c>
      <c r="G22" s="2">
        <v>1.5</v>
      </c>
      <c r="H22" s="2">
        <v>2</v>
      </c>
      <c r="I22" s="2">
        <v>2.5</v>
      </c>
      <c r="J22" s="2">
        <v>3</v>
      </c>
      <c r="K22" s="2">
        <v>3.5</v>
      </c>
      <c r="L22" s="2">
        <v>4</v>
      </c>
      <c r="M22" s="90"/>
      <c r="N22" s="90"/>
      <c r="O22" s="90"/>
      <c r="P22" s="2" t="s">
        <v>9</v>
      </c>
      <c r="Q22" s="5" t="s">
        <v>10</v>
      </c>
    </row>
    <row r="23" spans="1:17" ht="21" customHeight="1">
      <c r="A23" s="2" t="s">
        <v>197</v>
      </c>
      <c r="B23" s="8" t="s">
        <v>21</v>
      </c>
      <c r="C23" s="1">
        <v>2</v>
      </c>
      <c r="D23" s="13">
        <f aca="true" t="shared" si="6" ref="D23:D37">SUM(P23:Q23,E23:L23)</f>
        <v>233</v>
      </c>
      <c r="E23" s="2">
        <v>2</v>
      </c>
      <c r="F23" s="2">
        <v>14</v>
      </c>
      <c r="G23" s="2">
        <v>31</v>
      </c>
      <c r="H23" s="2">
        <v>32</v>
      </c>
      <c r="I23" s="2">
        <v>33</v>
      </c>
      <c r="J23" s="2">
        <v>34</v>
      </c>
      <c r="K23" s="2">
        <v>38</v>
      </c>
      <c r="L23" s="2">
        <v>49</v>
      </c>
      <c r="M23" s="2">
        <f aca="true" t="shared" si="7" ref="M23:M37">SUM(E23:L23)</f>
        <v>233</v>
      </c>
      <c r="N23" s="5">
        <f aca="true" t="shared" si="8" ref="N23:N38">(1*F23+1.5*G23+2*H23+2.5*I23+3*J23+3.5*K23+4*L23)/M23</f>
        <v>2.7381974248927037</v>
      </c>
      <c r="O23" s="5">
        <f aca="true" t="shared" si="9" ref="O23:O38">SQRT((E23*0^2+F23*1^2+G23*1.5^2+H23*2^2+I23*2.5^2+J23*3^2+K23*3.5^2+L23*4^2)/M23-N23^2)</f>
        <v>0.9860182269390517</v>
      </c>
      <c r="P23" s="2">
        <v>0</v>
      </c>
      <c r="Q23" s="2">
        <v>0</v>
      </c>
    </row>
    <row r="24" spans="1:17" ht="21" customHeight="1">
      <c r="A24" s="2" t="s">
        <v>233</v>
      </c>
      <c r="B24" s="8" t="s">
        <v>242</v>
      </c>
      <c r="C24" s="1">
        <v>3</v>
      </c>
      <c r="D24" s="13">
        <f t="shared" si="6"/>
        <v>218</v>
      </c>
      <c r="E24" s="2">
        <v>6</v>
      </c>
      <c r="F24" s="2">
        <v>14</v>
      </c>
      <c r="G24" s="2">
        <v>19</v>
      </c>
      <c r="H24" s="2">
        <v>48</v>
      </c>
      <c r="I24" s="2">
        <v>41</v>
      </c>
      <c r="J24" s="2">
        <v>37</v>
      </c>
      <c r="K24" s="2">
        <v>22</v>
      </c>
      <c r="L24" s="2">
        <v>30</v>
      </c>
      <c r="M24" s="2">
        <f t="shared" si="7"/>
        <v>217</v>
      </c>
      <c r="N24" s="5">
        <f t="shared" si="8"/>
        <v>2.5299539170506913</v>
      </c>
      <c r="O24" s="5">
        <f t="shared" si="9"/>
        <v>0.9565570450134383</v>
      </c>
      <c r="P24" s="2">
        <v>1</v>
      </c>
      <c r="Q24" s="2">
        <v>0</v>
      </c>
    </row>
    <row r="25" spans="1:17" ht="21" customHeight="1">
      <c r="A25" s="2" t="s">
        <v>259</v>
      </c>
      <c r="B25" s="8" t="s">
        <v>35</v>
      </c>
      <c r="C25" s="1">
        <v>3</v>
      </c>
      <c r="D25" s="13">
        <f t="shared" si="6"/>
        <v>203</v>
      </c>
      <c r="E25" s="2">
        <v>0</v>
      </c>
      <c r="F25" s="2">
        <v>1</v>
      </c>
      <c r="G25" s="2">
        <v>8</v>
      </c>
      <c r="H25" s="2">
        <v>57</v>
      </c>
      <c r="I25" s="2">
        <v>78</v>
      </c>
      <c r="J25" s="2">
        <v>27</v>
      </c>
      <c r="K25" s="2">
        <v>10</v>
      </c>
      <c r="L25" s="2">
        <v>21</v>
      </c>
      <c r="M25" s="2">
        <f t="shared" si="7"/>
        <v>202</v>
      </c>
      <c r="N25" s="5">
        <f t="shared" si="8"/>
        <v>2.5841584158415842</v>
      </c>
      <c r="O25" s="5">
        <f t="shared" si="9"/>
        <v>0.6565334514891249</v>
      </c>
      <c r="P25" s="2">
        <v>1</v>
      </c>
      <c r="Q25" s="2">
        <v>0</v>
      </c>
    </row>
    <row r="26" spans="1:17" ht="21" customHeight="1">
      <c r="A26" s="2" t="s">
        <v>184</v>
      </c>
      <c r="B26" s="8" t="s">
        <v>20</v>
      </c>
      <c r="C26" s="1">
        <v>3</v>
      </c>
      <c r="D26" s="13">
        <f t="shared" si="6"/>
        <v>457</v>
      </c>
      <c r="E26" s="2">
        <v>27</v>
      </c>
      <c r="F26" s="2">
        <v>24</v>
      </c>
      <c r="G26" s="2">
        <v>31</v>
      </c>
      <c r="H26" s="2">
        <v>49</v>
      </c>
      <c r="I26" s="2">
        <v>74</v>
      </c>
      <c r="J26" s="2">
        <v>72</v>
      </c>
      <c r="K26" s="2">
        <v>62</v>
      </c>
      <c r="L26" s="2">
        <v>113</v>
      </c>
      <c r="M26" s="2">
        <f t="shared" si="7"/>
        <v>452</v>
      </c>
      <c r="N26" s="5">
        <f t="shared" si="8"/>
        <v>2.7400442477876106</v>
      </c>
      <c r="O26" s="5">
        <f t="shared" si="9"/>
        <v>1.1271049129374766</v>
      </c>
      <c r="P26" s="2">
        <v>5</v>
      </c>
      <c r="Q26" s="2">
        <v>0</v>
      </c>
    </row>
    <row r="27" spans="1:17" ht="21" customHeight="1">
      <c r="A27" s="2" t="s">
        <v>214</v>
      </c>
      <c r="B27" s="8" t="s">
        <v>224</v>
      </c>
      <c r="C27" s="1">
        <v>3</v>
      </c>
      <c r="D27" s="13">
        <f t="shared" si="6"/>
        <v>424</v>
      </c>
      <c r="E27" s="2">
        <v>33</v>
      </c>
      <c r="F27" s="2">
        <v>128</v>
      </c>
      <c r="G27" s="2">
        <v>33</v>
      </c>
      <c r="H27" s="2">
        <v>61</v>
      </c>
      <c r="I27" s="2">
        <v>49</v>
      </c>
      <c r="J27" s="2">
        <v>45</v>
      </c>
      <c r="K27" s="2">
        <v>27</v>
      </c>
      <c r="L27" s="2">
        <v>48</v>
      </c>
      <c r="M27" s="2">
        <f t="shared" si="7"/>
        <v>424</v>
      </c>
      <c r="N27" s="5">
        <f t="shared" si="8"/>
        <v>1.9893867924528301</v>
      </c>
      <c r="O27" s="5">
        <f t="shared" si="9"/>
        <v>1.167769039509475</v>
      </c>
      <c r="P27" s="2">
        <v>0</v>
      </c>
      <c r="Q27" s="2">
        <v>0</v>
      </c>
    </row>
    <row r="28" spans="1:17" ht="21" customHeight="1">
      <c r="A28" s="2" t="s">
        <v>250</v>
      </c>
      <c r="B28" s="8" t="s">
        <v>13</v>
      </c>
      <c r="C28" s="1">
        <v>3</v>
      </c>
      <c r="D28" s="13">
        <f t="shared" si="6"/>
        <v>378</v>
      </c>
      <c r="E28" s="2">
        <v>12</v>
      </c>
      <c r="F28" s="2">
        <v>15</v>
      </c>
      <c r="G28" s="2">
        <v>30</v>
      </c>
      <c r="H28" s="2">
        <v>89</v>
      </c>
      <c r="I28" s="2">
        <v>67</v>
      </c>
      <c r="J28" s="2">
        <v>61</v>
      </c>
      <c r="K28" s="2">
        <v>46</v>
      </c>
      <c r="L28" s="2">
        <v>57</v>
      </c>
      <c r="M28" s="2">
        <f t="shared" si="7"/>
        <v>377</v>
      </c>
      <c r="N28" s="5">
        <f t="shared" si="8"/>
        <v>2.592838196286472</v>
      </c>
      <c r="O28" s="5">
        <f t="shared" si="9"/>
        <v>0.9597339694529659</v>
      </c>
      <c r="P28" s="2">
        <v>1</v>
      </c>
      <c r="Q28" s="2">
        <v>0</v>
      </c>
    </row>
    <row r="29" spans="1:17" ht="21" customHeight="1">
      <c r="A29" s="2" t="s">
        <v>276</v>
      </c>
      <c r="B29" s="8" t="s">
        <v>224</v>
      </c>
      <c r="C29" s="1">
        <v>1</v>
      </c>
      <c r="D29" s="13">
        <f t="shared" si="6"/>
        <v>330</v>
      </c>
      <c r="E29" s="2">
        <v>44</v>
      </c>
      <c r="F29" s="2">
        <v>23</v>
      </c>
      <c r="G29" s="2">
        <v>29</v>
      </c>
      <c r="H29" s="2">
        <v>47</v>
      </c>
      <c r="I29" s="2">
        <v>44</v>
      </c>
      <c r="J29" s="2">
        <v>60</v>
      </c>
      <c r="K29" s="2">
        <v>36</v>
      </c>
      <c r="L29" s="2">
        <v>47</v>
      </c>
      <c r="M29" s="2">
        <f t="shared" si="7"/>
        <v>330</v>
      </c>
      <c r="N29" s="5">
        <f t="shared" si="8"/>
        <v>2.316666666666667</v>
      </c>
      <c r="O29" s="5">
        <f t="shared" si="9"/>
        <v>1.2470065166330335</v>
      </c>
      <c r="P29" s="2">
        <v>0</v>
      </c>
      <c r="Q29" s="2">
        <v>0</v>
      </c>
    </row>
    <row r="30" spans="1:17" ht="21" customHeight="1">
      <c r="A30" s="2" t="s">
        <v>288</v>
      </c>
      <c r="B30" s="8" t="s">
        <v>242</v>
      </c>
      <c r="C30" s="1">
        <v>2</v>
      </c>
      <c r="D30" s="13">
        <f t="shared" si="6"/>
        <v>123</v>
      </c>
      <c r="E30" s="2">
        <v>2</v>
      </c>
      <c r="F30" s="2">
        <v>12</v>
      </c>
      <c r="G30" s="2">
        <v>27</v>
      </c>
      <c r="H30" s="2">
        <v>25</v>
      </c>
      <c r="I30" s="2">
        <v>15</v>
      </c>
      <c r="J30" s="2">
        <v>17</v>
      </c>
      <c r="K30" s="2">
        <v>10</v>
      </c>
      <c r="L30" s="2">
        <v>15</v>
      </c>
      <c r="M30" s="2">
        <f t="shared" si="7"/>
        <v>123</v>
      </c>
      <c r="N30" s="5">
        <f t="shared" si="8"/>
        <v>2.3252032520325203</v>
      </c>
      <c r="O30" s="5">
        <f t="shared" si="9"/>
        <v>0.9752709438782455</v>
      </c>
      <c r="P30" s="2">
        <v>0</v>
      </c>
      <c r="Q30" s="2">
        <v>0</v>
      </c>
    </row>
    <row r="31" spans="1:17" ht="21" customHeight="1">
      <c r="A31" s="2" t="s">
        <v>289</v>
      </c>
      <c r="B31" s="8" t="s">
        <v>293</v>
      </c>
      <c r="C31" s="1">
        <v>1.5</v>
      </c>
      <c r="D31" s="13">
        <f t="shared" si="6"/>
        <v>75</v>
      </c>
      <c r="E31" s="2">
        <v>6</v>
      </c>
      <c r="F31" s="2">
        <v>13</v>
      </c>
      <c r="G31" s="2">
        <v>22</v>
      </c>
      <c r="H31" s="2">
        <v>17</v>
      </c>
      <c r="I31" s="2">
        <v>12</v>
      </c>
      <c r="J31" s="2">
        <v>5</v>
      </c>
      <c r="K31" s="2">
        <v>0</v>
      </c>
      <c r="L31" s="2">
        <v>0</v>
      </c>
      <c r="M31" s="2">
        <f t="shared" si="7"/>
        <v>75</v>
      </c>
      <c r="N31" s="5">
        <f t="shared" si="8"/>
        <v>1.6666666666666667</v>
      </c>
      <c r="O31" s="5">
        <f t="shared" si="9"/>
        <v>0.7498147919467992</v>
      </c>
      <c r="P31" s="2">
        <v>0</v>
      </c>
      <c r="Q31" s="2">
        <v>0</v>
      </c>
    </row>
    <row r="32" spans="1:17" ht="21" customHeight="1">
      <c r="A32" s="2" t="s">
        <v>297</v>
      </c>
      <c r="B32" s="8" t="s">
        <v>314</v>
      </c>
      <c r="C32" s="1">
        <v>1</v>
      </c>
      <c r="D32" s="13">
        <f t="shared" si="6"/>
        <v>319</v>
      </c>
      <c r="E32" s="2">
        <v>29</v>
      </c>
      <c r="F32" s="2">
        <v>40</v>
      </c>
      <c r="G32" s="2">
        <v>37</v>
      </c>
      <c r="H32" s="2">
        <v>62</v>
      </c>
      <c r="I32" s="2">
        <v>40</v>
      </c>
      <c r="J32" s="2">
        <v>35</v>
      </c>
      <c r="K32" s="2">
        <v>23</v>
      </c>
      <c r="L32" s="2">
        <v>53</v>
      </c>
      <c r="M32" s="2">
        <f t="shared" si="7"/>
        <v>319</v>
      </c>
      <c r="N32" s="5">
        <f t="shared" si="8"/>
        <v>2.2476489028213167</v>
      </c>
      <c r="O32" s="5">
        <f t="shared" si="9"/>
        <v>1.193550768865446</v>
      </c>
      <c r="P32" s="2">
        <v>0</v>
      </c>
      <c r="Q32" s="2">
        <v>0</v>
      </c>
    </row>
    <row r="33" spans="1:17" ht="21" customHeight="1">
      <c r="A33" s="2" t="s">
        <v>305</v>
      </c>
      <c r="B33" s="8" t="s">
        <v>321</v>
      </c>
      <c r="C33" s="1">
        <v>2</v>
      </c>
      <c r="D33" s="13">
        <f t="shared" si="6"/>
        <v>137</v>
      </c>
      <c r="E33" s="2">
        <v>2</v>
      </c>
      <c r="F33" s="2">
        <v>11</v>
      </c>
      <c r="G33" s="2">
        <v>10</v>
      </c>
      <c r="H33" s="2">
        <v>28</v>
      </c>
      <c r="I33" s="2">
        <v>21</v>
      </c>
      <c r="J33" s="2">
        <v>19</v>
      </c>
      <c r="K33" s="2">
        <v>8</v>
      </c>
      <c r="L33" s="2">
        <v>38</v>
      </c>
      <c r="M33" s="2">
        <f t="shared" si="7"/>
        <v>137</v>
      </c>
      <c r="N33" s="5">
        <f t="shared" si="8"/>
        <v>2.7116788321167884</v>
      </c>
      <c r="O33" s="5">
        <f t="shared" si="9"/>
        <v>1.033600869855022</v>
      </c>
      <c r="P33" s="2">
        <v>0</v>
      </c>
      <c r="Q33" s="2">
        <v>0</v>
      </c>
    </row>
    <row r="34" spans="1:17" ht="21" customHeight="1">
      <c r="A34" s="2" t="s">
        <v>306</v>
      </c>
      <c r="B34" s="8" t="s">
        <v>322</v>
      </c>
      <c r="C34" s="1">
        <v>1.5</v>
      </c>
      <c r="D34" s="13">
        <f t="shared" si="6"/>
        <v>44</v>
      </c>
      <c r="E34" s="2">
        <v>1</v>
      </c>
      <c r="F34" s="2">
        <v>14</v>
      </c>
      <c r="G34" s="2">
        <v>10</v>
      </c>
      <c r="H34" s="2">
        <v>8</v>
      </c>
      <c r="I34" s="2">
        <v>2</v>
      </c>
      <c r="J34" s="2">
        <v>4</v>
      </c>
      <c r="K34" s="2">
        <v>0</v>
      </c>
      <c r="L34" s="2">
        <v>5</v>
      </c>
      <c r="M34" s="2">
        <f t="shared" si="7"/>
        <v>44</v>
      </c>
      <c r="N34" s="5">
        <f t="shared" si="8"/>
        <v>1.8636363636363635</v>
      </c>
      <c r="O34" s="5">
        <f t="shared" si="9"/>
        <v>1.0020639856840279</v>
      </c>
      <c r="P34" s="2">
        <v>0</v>
      </c>
      <c r="Q34" s="2">
        <v>0</v>
      </c>
    </row>
    <row r="35" spans="1:17" ht="21" customHeight="1">
      <c r="A35" s="2" t="s">
        <v>344</v>
      </c>
      <c r="B35" s="8" t="s">
        <v>393</v>
      </c>
      <c r="C35" s="1">
        <v>2</v>
      </c>
      <c r="D35" s="13">
        <f t="shared" si="6"/>
        <v>131</v>
      </c>
      <c r="E35" s="2">
        <v>0</v>
      </c>
      <c r="F35" s="2">
        <v>0</v>
      </c>
      <c r="G35" s="2">
        <v>0</v>
      </c>
      <c r="H35" s="2">
        <v>3</v>
      </c>
      <c r="I35" s="2">
        <v>6</v>
      </c>
      <c r="J35" s="2">
        <v>32</v>
      </c>
      <c r="K35" s="2">
        <v>43</v>
      </c>
      <c r="L35" s="2">
        <v>47</v>
      </c>
      <c r="M35" s="2">
        <f t="shared" si="7"/>
        <v>131</v>
      </c>
      <c r="N35" s="5">
        <f t="shared" si="8"/>
        <v>3.4770992366412212</v>
      </c>
      <c r="O35" s="5">
        <f t="shared" si="9"/>
        <v>0.49756121039629186</v>
      </c>
      <c r="P35" s="2">
        <v>0</v>
      </c>
      <c r="Q35" s="2">
        <v>0</v>
      </c>
    </row>
    <row r="36" spans="1:17" ht="21" customHeight="1">
      <c r="A36" s="2" t="s">
        <v>345</v>
      </c>
      <c r="B36" s="8" t="s">
        <v>351</v>
      </c>
      <c r="C36" s="1">
        <v>1.5</v>
      </c>
      <c r="D36" s="13">
        <f t="shared" si="6"/>
        <v>32</v>
      </c>
      <c r="E36" s="2">
        <v>1</v>
      </c>
      <c r="F36" s="2">
        <v>1</v>
      </c>
      <c r="G36" s="2">
        <v>2</v>
      </c>
      <c r="H36" s="2">
        <v>0</v>
      </c>
      <c r="I36" s="2">
        <v>13</v>
      </c>
      <c r="J36" s="2">
        <v>7</v>
      </c>
      <c r="K36" s="2">
        <v>2</v>
      </c>
      <c r="L36" s="2">
        <v>6</v>
      </c>
      <c r="M36" s="2">
        <f t="shared" si="7"/>
        <v>32</v>
      </c>
      <c r="N36" s="5">
        <f t="shared" si="8"/>
        <v>2.765625</v>
      </c>
      <c r="O36" s="5">
        <f t="shared" si="9"/>
        <v>0.8925417969904826</v>
      </c>
      <c r="P36" s="2">
        <v>0</v>
      </c>
      <c r="Q36" s="2">
        <v>0</v>
      </c>
    </row>
    <row r="37" spans="1:17" ht="21" customHeight="1">
      <c r="A37" s="2" t="s">
        <v>377</v>
      </c>
      <c r="B37" s="8" t="s">
        <v>390</v>
      </c>
      <c r="C37" s="1">
        <v>0.5</v>
      </c>
      <c r="D37" s="13">
        <f t="shared" si="6"/>
        <v>84</v>
      </c>
      <c r="E37" s="2">
        <v>7</v>
      </c>
      <c r="F37" s="2">
        <v>10</v>
      </c>
      <c r="G37" s="2">
        <v>9</v>
      </c>
      <c r="H37" s="2">
        <v>13</v>
      </c>
      <c r="I37" s="2">
        <v>13</v>
      </c>
      <c r="J37" s="2">
        <v>17</v>
      </c>
      <c r="K37" s="2">
        <v>7</v>
      </c>
      <c r="L37" s="2">
        <v>8</v>
      </c>
      <c r="M37" s="2">
        <f t="shared" si="7"/>
        <v>84</v>
      </c>
      <c r="N37" s="5">
        <f t="shared" si="8"/>
        <v>2.255952380952381</v>
      </c>
      <c r="O37" s="5">
        <f t="shared" si="9"/>
        <v>1.1059741655550925</v>
      </c>
      <c r="P37" s="2">
        <v>0</v>
      </c>
      <c r="Q37" s="2">
        <v>0</v>
      </c>
    </row>
    <row r="38" spans="1:17" ht="21" customHeight="1">
      <c r="A38" s="95" t="s">
        <v>11</v>
      </c>
      <c r="B38" s="95"/>
      <c r="C38" s="95"/>
      <c r="D38" s="38">
        <f>SUM(D23:D37)</f>
        <v>3188</v>
      </c>
      <c r="E38" s="38">
        <f aca="true" t="shared" si="10" ref="E38:M38">SUM(E23:E37)</f>
        <v>172</v>
      </c>
      <c r="F38" s="38">
        <f t="shared" si="10"/>
        <v>320</v>
      </c>
      <c r="G38" s="38">
        <f t="shared" si="10"/>
        <v>298</v>
      </c>
      <c r="H38" s="38">
        <f t="shared" si="10"/>
        <v>539</v>
      </c>
      <c r="I38" s="38">
        <f t="shared" si="10"/>
        <v>508</v>
      </c>
      <c r="J38" s="38">
        <f t="shared" si="10"/>
        <v>472</v>
      </c>
      <c r="K38" s="38">
        <f t="shared" si="10"/>
        <v>334</v>
      </c>
      <c r="L38" s="38">
        <f t="shared" si="10"/>
        <v>537</v>
      </c>
      <c r="M38" s="38">
        <f t="shared" si="10"/>
        <v>3180</v>
      </c>
      <c r="N38" s="96">
        <f t="shared" si="8"/>
        <v>2.4679245283018867</v>
      </c>
      <c r="O38" s="96">
        <f t="shared" si="9"/>
        <v>1.105265883644884</v>
      </c>
      <c r="P38" s="38">
        <f>SUM(P23:P37)</f>
        <v>8</v>
      </c>
      <c r="Q38" s="38">
        <f>SUM(Q23:Q37)</f>
        <v>0</v>
      </c>
    </row>
    <row r="39" spans="1:17" ht="21" customHeight="1">
      <c r="A39" s="95" t="s">
        <v>12</v>
      </c>
      <c r="B39" s="95"/>
      <c r="C39" s="95"/>
      <c r="D39" s="39">
        <f>D38*100/$D$38</f>
        <v>100</v>
      </c>
      <c r="E39" s="39">
        <f aca="true" t="shared" si="11" ref="E39:M39">E38*100/$D$38</f>
        <v>5.395232120451694</v>
      </c>
      <c r="F39" s="39">
        <f t="shared" si="11"/>
        <v>10.037641154328734</v>
      </c>
      <c r="G39" s="39">
        <f t="shared" si="11"/>
        <v>9.347553324968633</v>
      </c>
      <c r="H39" s="39">
        <f t="shared" si="11"/>
        <v>16.907151819322458</v>
      </c>
      <c r="I39" s="39">
        <f t="shared" si="11"/>
        <v>15.934755332496863</v>
      </c>
      <c r="J39" s="39">
        <f t="shared" si="11"/>
        <v>14.805520702634881</v>
      </c>
      <c r="K39" s="39">
        <f t="shared" si="11"/>
        <v>10.476787954830614</v>
      </c>
      <c r="L39" s="39">
        <f t="shared" si="11"/>
        <v>16.844416562107906</v>
      </c>
      <c r="M39" s="39">
        <f t="shared" si="11"/>
        <v>99.74905897114178</v>
      </c>
      <c r="N39" s="97"/>
      <c r="O39" s="97"/>
      <c r="P39" s="39">
        <f>P38*100/$D$38</f>
        <v>0.25094102885821834</v>
      </c>
      <c r="Q39" s="39">
        <f>Q38*100/$D$38</f>
        <v>0</v>
      </c>
    </row>
    <row r="40" spans="3:17" ht="21" customHeight="1"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ht="21" customHeight="1">
      <c r="A41" s="34"/>
      <c r="B41" s="35" t="s">
        <v>454</v>
      </c>
      <c r="C41" s="6"/>
      <c r="D41" s="3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37"/>
    </row>
    <row r="42" spans="1:17" ht="21" customHeight="1">
      <c r="A42" s="90" t="s">
        <v>0</v>
      </c>
      <c r="B42" s="90" t="s">
        <v>1</v>
      </c>
      <c r="C42" s="90" t="s">
        <v>177</v>
      </c>
      <c r="D42" s="91" t="s">
        <v>178</v>
      </c>
      <c r="E42" s="78" t="s">
        <v>179</v>
      </c>
      <c r="F42" s="79"/>
      <c r="G42" s="79"/>
      <c r="H42" s="79"/>
      <c r="I42" s="79"/>
      <c r="J42" s="79"/>
      <c r="K42" s="79"/>
      <c r="L42" s="80"/>
      <c r="M42" s="90" t="s">
        <v>180</v>
      </c>
      <c r="N42" s="90" t="s">
        <v>6</v>
      </c>
      <c r="O42" s="90" t="s">
        <v>7</v>
      </c>
      <c r="P42" s="88" t="s">
        <v>181</v>
      </c>
      <c r="Q42" s="88"/>
    </row>
    <row r="43" spans="1:17" ht="21" customHeight="1">
      <c r="A43" s="90"/>
      <c r="B43" s="90"/>
      <c r="C43" s="90"/>
      <c r="D43" s="91"/>
      <c r="E43" s="2">
        <v>0</v>
      </c>
      <c r="F43" s="2">
        <v>1</v>
      </c>
      <c r="G43" s="2">
        <v>1.5</v>
      </c>
      <c r="H43" s="2">
        <v>2</v>
      </c>
      <c r="I43" s="2">
        <v>2.5</v>
      </c>
      <c r="J43" s="2">
        <v>3</v>
      </c>
      <c r="K43" s="2">
        <v>3.5</v>
      </c>
      <c r="L43" s="2">
        <v>4</v>
      </c>
      <c r="M43" s="90"/>
      <c r="N43" s="90"/>
      <c r="O43" s="90"/>
      <c r="P43" s="2" t="s">
        <v>9</v>
      </c>
      <c r="Q43" s="5" t="s">
        <v>10</v>
      </c>
    </row>
    <row r="44" spans="1:17" ht="21" customHeight="1">
      <c r="A44" s="2" t="s">
        <v>234</v>
      </c>
      <c r="B44" s="8" t="s">
        <v>243</v>
      </c>
      <c r="C44" s="1">
        <v>1</v>
      </c>
      <c r="D44" s="13">
        <f aca="true" t="shared" si="12" ref="D44:D60">SUM(P44:Q44,E44:L44)</f>
        <v>223</v>
      </c>
      <c r="E44" s="2">
        <v>3</v>
      </c>
      <c r="F44" s="2">
        <v>13</v>
      </c>
      <c r="G44" s="2">
        <v>9</v>
      </c>
      <c r="H44" s="2">
        <v>13</v>
      </c>
      <c r="I44" s="2">
        <v>9</v>
      </c>
      <c r="J44" s="2">
        <v>17</v>
      </c>
      <c r="K44" s="2">
        <v>14</v>
      </c>
      <c r="L44" s="2">
        <v>145</v>
      </c>
      <c r="M44" s="2">
        <f aca="true" t="shared" si="13" ref="M44:M60">SUM(E44:L44)</f>
        <v>223</v>
      </c>
      <c r="N44" s="5">
        <f aca="true" t="shared" si="14" ref="N44:N61">(1*F44+1.5*G44+2*H44+2.5*I44+3*J44+3.5*K44+4*L44)/M44</f>
        <v>3.3856502242152464</v>
      </c>
      <c r="O44" s="5">
        <f aca="true" t="shared" si="15" ref="O44:O61">SQRT((E44*0^2+F44*1^2+G44*1.5^2+H44*2^2+I44*2.5^2+J44*3^2+K44*3.5^2+L44*4^2)/M44-N44^2)</f>
        <v>1.015207418152639</v>
      </c>
      <c r="P44" s="2">
        <v>0</v>
      </c>
      <c r="Q44" s="2">
        <v>0</v>
      </c>
    </row>
    <row r="45" spans="1:17" ht="21" customHeight="1">
      <c r="A45" s="2" t="s">
        <v>260</v>
      </c>
      <c r="B45" s="8" t="s">
        <v>359</v>
      </c>
      <c r="C45" s="1">
        <v>1</v>
      </c>
      <c r="D45" s="13">
        <f t="shared" si="12"/>
        <v>205</v>
      </c>
      <c r="E45" s="2">
        <v>3</v>
      </c>
      <c r="F45" s="2">
        <v>39</v>
      </c>
      <c r="G45" s="2">
        <v>24</v>
      </c>
      <c r="H45" s="2">
        <v>34</v>
      </c>
      <c r="I45" s="2">
        <v>31</v>
      </c>
      <c r="J45" s="2">
        <v>41</v>
      </c>
      <c r="K45" s="2">
        <v>21</v>
      </c>
      <c r="L45" s="2">
        <v>12</v>
      </c>
      <c r="M45" s="2">
        <f t="shared" si="13"/>
        <v>205</v>
      </c>
      <c r="N45" s="5">
        <f t="shared" si="14"/>
        <v>2.268292682926829</v>
      </c>
      <c r="O45" s="5">
        <f t="shared" si="15"/>
        <v>0.9531562522304374</v>
      </c>
      <c r="P45" s="2">
        <v>0</v>
      </c>
      <c r="Q45" s="2">
        <v>0</v>
      </c>
    </row>
    <row r="46" spans="1:17" ht="21" customHeight="1">
      <c r="A46" s="2" t="s">
        <v>185</v>
      </c>
      <c r="B46" s="8" t="s">
        <v>23</v>
      </c>
      <c r="C46" s="1">
        <v>3</v>
      </c>
      <c r="D46" s="13">
        <f t="shared" si="12"/>
        <v>462</v>
      </c>
      <c r="E46" s="2">
        <v>22</v>
      </c>
      <c r="F46" s="2">
        <v>14</v>
      </c>
      <c r="G46" s="2">
        <v>19</v>
      </c>
      <c r="H46" s="2">
        <v>31</v>
      </c>
      <c r="I46" s="2">
        <v>67</v>
      </c>
      <c r="J46" s="2">
        <v>89</v>
      </c>
      <c r="K46" s="2">
        <v>106</v>
      </c>
      <c r="L46" s="2">
        <v>114</v>
      </c>
      <c r="M46" s="2">
        <f t="shared" si="13"/>
        <v>462</v>
      </c>
      <c r="N46" s="5">
        <f t="shared" si="14"/>
        <v>2.9567099567099566</v>
      </c>
      <c r="O46" s="5">
        <f t="shared" si="15"/>
        <v>1.023674519530254</v>
      </c>
      <c r="P46" s="2">
        <v>0</v>
      </c>
      <c r="Q46" s="2">
        <v>0</v>
      </c>
    </row>
    <row r="47" spans="1:17" ht="21" customHeight="1">
      <c r="A47" s="2" t="s">
        <v>215</v>
      </c>
      <c r="B47" s="8" t="s">
        <v>24</v>
      </c>
      <c r="C47" s="1">
        <v>2</v>
      </c>
      <c r="D47" s="13">
        <f t="shared" si="12"/>
        <v>420</v>
      </c>
      <c r="E47" s="2">
        <v>26</v>
      </c>
      <c r="F47" s="2">
        <v>84</v>
      </c>
      <c r="G47" s="2">
        <v>38</v>
      </c>
      <c r="H47" s="2">
        <v>57</v>
      </c>
      <c r="I47" s="2">
        <v>94</v>
      </c>
      <c r="J47" s="2">
        <v>62</v>
      </c>
      <c r="K47" s="2">
        <v>25</v>
      </c>
      <c r="L47" s="2">
        <v>34</v>
      </c>
      <c r="M47" s="2">
        <f t="shared" si="13"/>
        <v>420</v>
      </c>
      <c r="N47" s="5">
        <f t="shared" si="14"/>
        <v>2.1416666666666666</v>
      </c>
      <c r="O47" s="5">
        <f t="shared" si="15"/>
        <v>1.0542666525140476</v>
      </c>
      <c r="P47" s="2">
        <v>0</v>
      </c>
      <c r="Q47" s="2">
        <v>0</v>
      </c>
    </row>
    <row r="48" spans="1:17" ht="21" customHeight="1">
      <c r="A48" s="2" t="s">
        <v>251</v>
      </c>
      <c r="B48" s="8" t="s">
        <v>267</v>
      </c>
      <c r="C48" s="1">
        <v>2</v>
      </c>
      <c r="D48" s="13">
        <f t="shared" si="12"/>
        <v>379</v>
      </c>
      <c r="E48" s="2">
        <v>15</v>
      </c>
      <c r="F48" s="2">
        <v>69</v>
      </c>
      <c r="G48" s="2">
        <v>37</v>
      </c>
      <c r="H48" s="2">
        <v>54</v>
      </c>
      <c r="I48" s="2">
        <v>57</v>
      </c>
      <c r="J48" s="2">
        <v>57</v>
      </c>
      <c r="K48" s="2">
        <v>47</v>
      </c>
      <c r="L48" s="2">
        <v>43</v>
      </c>
      <c r="M48" s="2">
        <f t="shared" si="13"/>
        <v>379</v>
      </c>
      <c r="N48" s="5">
        <f t="shared" si="14"/>
        <v>2.3284960422163588</v>
      </c>
      <c r="O48" s="5">
        <f t="shared" si="15"/>
        <v>1.0852236649735563</v>
      </c>
      <c r="P48" s="2">
        <v>0</v>
      </c>
      <c r="Q48" s="2">
        <v>0</v>
      </c>
    </row>
    <row r="49" spans="1:17" ht="21" customHeight="1">
      <c r="A49" s="2" t="s">
        <v>277</v>
      </c>
      <c r="B49" s="8" t="s">
        <v>267</v>
      </c>
      <c r="C49" s="1">
        <v>1.5</v>
      </c>
      <c r="D49" s="13">
        <f t="shared" si="12"/>
        <v>341</v>
      </c>
      <c r="E49" s="2">
        <v>38</v>
      </c>
      <c r="F49" s="2">
        <v>35</v>
      </c>
      <c r="G49" s="2">
        <v>8</v>
      </c>
      <c r="H49" s="2">
        <v>33</v>
      </c>
      <c r="I49" s="2">
        <v>54</v>
      </c>
      <c r="J49" s="2">
        <v>77</v>
      </c>
      <c r="K49" s="2">
        <v>43</v>
      </c>
      <c r="L49" s="2">
        <v>53</v>
      </c>
      <c r="M49" s="2">
        <f t="shared" si="13"/>
        <v>341</v>
      </c>
      <c r="N49" s="5">
        <f t="shared" si="14"/>
        <v>2.467741935483871</v>
      </c>
      <c r="O49" s="5">
        <f t="shared" si="15"/>
        <v>1.2273103908843896</v>
      </c>
      <c r="P49" s="2">
        <v>0</v>
      </c>
      <c r="Q49" s="2">
        <v>0</v>
      </c>
    </row>
    <row r="50" spans="1:17" ht="21" customHeight="1">
      <c r="A50" s="2" t="s">
        <v>278</v>
      </c>
      <c r="B50" s="8" t="s">
        <v>287</v>
      </c>
      <c r="C50" s="1">
        <v>1.5</v>
      </c>
      <c r="D50" s="13">
        <f t="shared" si="12"/>
        <v>330</v>
      </c>
      <c r="E50" s="2">
        <v>7</v>
      </c>
      <c r="F50" s="2">
        <v>26</v>
      </c>
      <c r="G50" s="2">
        <v>26</v>
      </c>
      <c r="H50" s="2">
        <v>40</v>
      </c>
      <c r="I50" s="2">
        <v>39</v>
      </c>
      <c r="J50" s="2">
        <v>49</v>
      </c>
      <c r="K50" s="2">
        <v>46</v>
      </c>
      <c r="L50" s="2">
        <v>96</v>
      </c>
      <c r="M50" s="2">
        <f t="shared" si="13"/>
        <v>329</v>
      </c>
      <c r="N50" s="5">
        <f t="shared" si="14"/>
        <v>2.8404255319148937</v>
      </c>
      <c r="O50" s="5">
        <f t="shared" si="15"/>
        <v>1.066728573404559</v>
      </c>
      <c r="P50" s="2">
        <v>1</v>
      </c>
      <c r="Q50" s="2">
        <v>0</v>
      </c>
    </row>
    <row r="51" spans="1:17" ht="21" customHeight="1">
      <c r="A51" s="2" t="s">
        <v>376</v>
      </c>
      <c r="B51" s="8" t="s">
        <v>324</v>
      </c>
      <c r="C51" s="1">
        <v>1</v>
      </c>
      <c r="D51" s="13">
        <f t="shared" si="12"/>
        <v>160</v>
      </c>
      <c r="E51" s="2">
        <v>1</v>
      </c>
      <c r="F51" s="2">
        <v>1</v>
      </c>
      <c r="G51" s="2">
        <v>1</v>
      </c>
      <c r="H51" s="2">
        <v>0</v>
      </c>
      <c r="I51" s="2">
        <v>6</v>
      </c>
      <c r="J51" s="2">
        <v>23</v>
      </c>
      <c r="K51" s="2">
        <v>41</v>
      </c>
      <c r="L51" s="2">
        <v>87</v>
      </c>
      <c r="M51" s="2">
        <f t="shared" si="13"/>
        <v>160</v>
      </c>
      <c r="N51" s="5">
        <f t="shared" si="14"/>
        <v>3.6125</v>
      </c>
      <c r="O51" s="5">
        <f t="shared" si="15"/>
        <v>0.5808130077744476</v>
      </c>
      <c r="P51" s="2">
        <v>0</v>
      </c>
      <c r="Q51" s="2">
        <v>0</v>
      </c>
    </row>
    <row r="52" spans="1:17" ht="21" customHeight="1">
      <c r="A52" s="2" t="s">
        <v>290</v>
      </c>
      <c r="B52" s="8" t="s">
        <v>294</v>
      </c>
      <c r="C52" s="1">
        <v>1.5</v>
      </c>
      <c r="D52" s="13">
        <f t="shared" si="12"/>
        <v>163</v>
      </c>
      <c r="E52" s="2">
        <v>4</v>
      </c>
      <c r="F52" s="2">
        <v>19</v>
      </c>
      <c r="G52" s="2">
        <v>15</v>
      </c>
      <c r="H52" s="2">
        <v>21</v>
      </c>
      <c r="I52" s="2">
        <v>36</v>
      </c>
      <c r="J52" s="2">
        <v>24</v>
      </c>
      <c r="K52" s="2">
        <v>17</v>
      </c>
      <c r="L52" s="2">
        <v>27</v>
      </c>
      <c r="M52" s="2">
        <f t="shared" si="13"/>
        <v>163</v>
      </c>
      <c r="N52" s="5">
        <f t="shared" si="14"/>
        <v>2.5337423312883436</v>
      </c>
      <c r="O52" s="5">
        <f t="shared" si="15"/>
        <v>1.025934908595238</v>
      </c>
      <c r="P52" s="2">
        <v>0</v>
      </c>
      <c r="Q52" s="2">
        <v>0</v>
      </c>
    </row>
    <row r="53" spans="1:17" ht="21" customHeight="1">
      <c r="A53" s="2" t="s">
        <v>482</v>
      </c>
      <c r="B53" s="8" t="s">
        <v>352</v>
      </c>
      <c r="C53" s="1">
        <v>2</v>
      </c>
      <c r="D53" s="13">
        <f t="shared" si="12"/>
        <v>136</v>
      </c>
      <c r="E53" s="2">
        <v>0</v>
      </c>
      <c r="F53" s="2">
        <v>0</v>
      </c>
      <c r="G53" s="2">
        <v>2</v>
      </c>
      <c r="H53" s="2">
        <v>10</v>
      </c>
      <c r="I53" s="2">
        <v>15</v>
      </c>
      <c r="J53" s="2">
        <v>40</v>
      </c>
      <c r="K53" s="2">
        <v>19</v>
      </c>
      <c r="L53" s="2">
        <v>49</v>
      </c>
      <c r="M53" s="2">
        <f t="shared" si="13"/>
        <v>135</v>
      </c>
      <c r="N53" s="5">
        <f t="shared" si="14"/>
        <v>3.2814814814814817</v>
      </c>
      <c r="O53" s="5">
        <f t="shared" si="15"/>
        <v>0.6738705431433564</v>
      </c>
      <c r="P53" s="2">
        <v>1</v>
      </c>
      <c r="Q53" s="2">
        <v>0</v>
      </c>
    </row>
    <row r="54" spans="1:17" ht="21" customHeight="1">
      <c r="A54" s="2" t="s">
        <v>362</v>
      </c>
      <c r="B54" s="8" t="s">
        <v>363</v>
      </c>
      <c r="C54" s="1">
        <v>1.5</v>
      </c>
      <c r="D54" s="13">
        <f t="shared" si="12"/>
        <v>136</v>
      </c>
      <c r="E54" s="2">
        <v>7</v>
      </c>
      <c r="F54" s="2">
        <v>15</v>
      </c>
      <c r="G54" s="2">
        <v>12</v>
      </c>
      <c r="H54" s="2">
        <v>13</v>
      </c>
      <c r="I54" s="2">
        <v>28</v>
      </c>
      <c r="J54" s="2">
        <v>21</v>
      </c>
      <c r="K54" s="2">
        <v>18</v>
      </c>
      <c r="L54" s="2">
        <v>22</v>
      </c>
      <c r="M54" s="2">
        <f t="shared" si="13"/>
        <v>136</v>
      </c>
      <c r="N54" s="5">
        <f t="shared" si="14"/>
        <v>2.5220588235294117</v>
      </c>
      <c r="O54" s="5">
        <f t="shared" si="15"/>
        <v>1.1029166663943297</v>
      </c>
      <c r="P54" s="2">
        <v>0</v>
      </c>
      <c r="Q54" s="2">
        <v>0</v>
      </c>
    </row>
    <row r="55" spans="1:17" ht="21" customHeight="1">
      <c r="A55" s="2" t="s">
        <v>308</v>
      </c>
      <c r="B55" s="8" t="s">
        <v>325</v>
      </c>
      <c r="C55" s="1">
        <v>1.5</v>
      </c>
      <c r="D55" s="13">
        <f t="shared" si="12"/>
        <v>137</v>
      </c>
      <c r="E55" s="2">
        <v>6</v>
      </c>
      <c r="F55" s="2">
        <v>21</v>
      </c>
      <c r="G55" s="2">
        <v>21</v>
      </c>
      <c r="H55" s="2">
        <v>22</v>
      </c>
      <c r="I55" s="2">
        <v>17</v>
      </c>
      <c r="J55" s="2">
        <v>19</v>
      </c>
      <c r="K55" s="2">
        <v>18</v>
      </c>
      <c r="L55" s="2">
        <v>11</v>
      </c>
      <c r="M55" s="2">
        <f t="shared" si="13"/>
        <v>135</v>
      </c>
      <c r="N55" s="5">
        <f t="shared" si="14"/>
        <v>2.2444444444444445</v>
      </c>
      <c r="O55" s="5">
        <f t="shared" si="15"/>
        <v>1.0538582845670557</v>
      </c>
      <c r="P55" s="2">
        <v>2</v>
      </c>
      <c r="Q55" s="2">
        <v>0</v>
      </c>
    </row>
    <row r="56" spans="1:17" ht="21" customHeight="1">
      <c r="A56" s="2" t="s">
        <v>307</v>
      </c>
      <c r="B56" s="8" t="s">
        <v>323</v>
      </c>
      <c r="C56" s="1">
        <v>1.5</v>
      </c>
      <c r="D56" s="13">
        <f t="shared" si="12"/>
        <v>192</v>
      </c>
      <c r="E56" s="2">
        <v>17</v>
      </c>
      <c r="F56" s="2">
        <v>18</v>
      </c>
      <c r="G56" s="2">
        <v>5</v>
      </c>
      <c r="H56" s="2">
        <v>8</v>
      </c>
      <c r="I56" s="2">
        <v>23</v>
      </c>
      <c r="J56" s="2">
        <v>43</v>
      </c>
      <c r="K56" s="2">
        <v>19</v>
      </c>
      <c r="L56" s="2">
        <v>59</v>
      </c>
      <c r="M56" s="2">
        <f t="shared" si="13"/>
        <v>192</v>
      </c>
      <c r="N56" s="5">
        <f t="shared" si="14"/>
        <v>2.7630208333333335</v>
      </c>
      <c r="O56" s="5">
        <f t="shared" si="15"/>
        <v>1.2561669705494192</v>
      </c>
      <c r="P56" s="2">
        <v>0</v>
      </c>
      <c r="Q56" s="2">
        <v>0</v>
      </c>
    </row>
    <row r="57" spans="1:17" ht="21" customHeight="1">
      <c r="A57" s="2" t="s">
        <v>491</v>
      </c>
      <c r="B57" s="8" t="s">
        <v>517</v>
      </c>
      <c r="C57" s="1">
        <v>2</v>
      </c>
      <c r="D57" s="13">
        <f t="shared" si="12"/>
        <v>131</v>
      </c>
      <c r="E57" s="2">
        <v>0</v>
      </c>
      <c r="F57" s="2">
        <v>4</v>
      </c>
      <c r="G57" s="2">
        <v>16</v>
      </c>
      <c r="H57" s="2">
        <v>41</v>
      </c>
      <c r="I57" s="2">
        <v>26</v>
      </c>
      <c r="J57" s="2">
        <v>21</v>
      </c>
      <c r="K57" s="2">
        <v>12</v>
      </c>
      <c r="L57" s="2">
        <v>11</v>
      </c>
      <c r="M57" s="2">
        <f t="shared" si="13"/>
        <v>131</v>
      </c>
      <c r="N57" s="5">
        <f t="shared" si="14"/>
        <v>2.4732824427480917</v>
      </c>
      <c r="O57" s="5">
        <f t="shared" si="15"/>
        <v>0.7674508639796035</v>
      </c>
      <c r="P57" s="2">
        <v>0</v>
      </c>
      <c r="Q57" s="2">
        <v>0</v>
      </c>
    </row>
    <row r="58" spans="1:17" ht="21" customHeight="1">
      <c r="A58" s="2" t="s">
        <v>378</v>
      </c>
      <c r="B58" s="8" t="s">
        <v>518</v>
      </c>
      <c r="C58" s="1">
        <v>1.5</v>
      </c>
      <c r="D58" s="13">
        <f t="shared" si="12"/>
        <v>131</v>
      </c>
      <c r="E58" s="2">
        <v>0</v>
      </c>
      <c r="F58" s="2">
        <v>13</v>
      </c>
      <c r="G58" s="2">
        <v>9</v>
      </c>
      <c r="H58" s="2">
        <v>18</v>
      </c>
      <c r="I58" s="2">
        <v>35</v>
      </c>
      <c r="J58" s="2">
        <v>31</v>
      </c>
      <c r="K58" s="2">
        <v>13</v>
      </c>
      <c r="L58" s="2">
        <v>12</v>
      </c>
      <c r="M58" s="2">
        <f t="shared" si="13"/>
        <v>131</v>
      </c>
      <c r="N58" s="5">
        <f t="shared" si="14"/>
        <v>2.568702290076336</v>
      </c>
      <c r="O58" s="5">
        <f t="shared" si="15"/>
        <v>0.8283234211313575</v>
      </c>
      <c r="P58" s="2">
        <v>0</v>
      </c>
      <c r="Q58" s="2">
        <v>0</v>
      </c>
    </row>
    <row r="59" spans="1:17" ht="21" customHeight="1">
      <c r="A59" s="2" t="s">
        <v>346</v>
      </c>
      <c r="B59" s="8" t="s">
        <v>353</v>
      </c>
      <c r="C59" s="1">
        <v>1.5</v>
      </c>
      <c r="D59" s="13">
        <f t="shared" si="12"/>
        <v>131</v>
      </c>
      <c r="E59" s="2">
        <v>0</v>
      </c>
      <c r="F59" s="2">
        <v>6</v>
      </c>
      <c r="G59" s="2">
        <v>19</v>
      </c>
      <c r="H59" s="2">
        <v>31</v>
      </c>
      <c r="I59" s="2">
        <v>39</v>
      </c>
      <c r="J59" s="2">
        <v>20</v>
      </c>
      <c r="K59" s="2">
        <v>12</v>
      </c>
      <c r="L59" s="2">
        <v>4</v>
      </c>
      <c r="M59" s="2">
        <f t="shared" si="13"/>
        <v>131</v>
      </c>
      <c r="N59" s="5">
        <f t="shared" si="14"/>
        <v>2.381679389312977</v>
      </c>
      <c r="O59" s="5">
        <f t="shared" si="15"/>
        <v>0.7012313626231677</v>
      </c>
      <c r="P59" s="2">
        <v>0</v>
      </c>
      <c r="Q59" s="2">
        <v>0</v>
      </c>
    </row>
    <row r="60" spans="1:17" ht="21" customHeight="1">
      <c r="A60" s="2" t="s">
        <v>347</v>
      </c>
      <c r="B60" s="8" t="s">
        <v>354</v>
      </c>
      <c r="C60" s="1">
        <v>1</v>
      </c>
      <c r="D60" s="13">
        <f t="shared" si="12"/>
        <v>247</v>
      </c>
      <c r="E60" s="2">
        <v>6</v>
      </c>
      <c r="F60" s="2">
        <v>9</v>
      </c>
      <c r="G60" s="2">
        <v>14</v>
      </c>
      <c r="H60" s="2">
        <v>19</v>
      </c>
      <c r="I60" s="2">
        <v>32</v>
      </c>
      <c r="J60" s="2">
        <v>53</v>
      </c>
      <c r="K60" s="2">
        <v>57</v>
      </c>
      <c r="L60" s="2">
        <v>57</v>
      </c>
      <c r="M60" s="2">
        <f t="shared" si="13"/>
        <v>247</v>
      </c>
      <c r="N60" s="5">
        <f t="shared" si="14"/>
        <v>2.973684210526316</v>
      </c>
      <c r="O60" s="5">
        <f t="shared" si="15"/>
        <v>0.9428592644635259</v>
      </c>
      <c r="P60" s="2">
        <v>0</v>
      </c>
      <c r="Q60" s="2">
        <v>0</v>
      </c>
    </row>
    <row r="61" spans="1:17" ht="21" customHeight="1">
      <c r="A61" s="95" t="s">
        <v>11</v>
      </c>
      <c r="B61" s="95"/>
      <c r="C61" s="95"/>
      <c r="D61" s="38">
        <f>SUM(D45:D60)</f>
        <v>3701</v>
      </c>
      <c r="E61" s="38">
        <f>SUM(E57:E60)</f>
        <v>6</v>
      </c>
      <c r="F61" s="38">
        <f aca="true" t="shared" si="16" ref="F61:M61">SUM(F45:F60)</f>
        <v>373</v>
      </c>
      <c r="G61" s="38">
        <f t="shared" si="16"/>
        <v>266</v>
      </c>
      <c r="H61" s="38">
        <f t="shared" si="16"/>
        <v>432</v>
      </c>
      <c r="I61" s="38">
        <f t="shared" si="16"/>
        <v>599</v>
      </c>
      <c r="J61" s="38">
        <f t="shared" si="16"/>
        <v>670</v>
      </c>
      <c r="K61" s="38">
        <f t="shared" si="16"/>
        <v>514</v>
      </c>
      <c r="L61" s="38">
        <f t="shared" si="16"/>
        <v>691</v>
      </c>
      <c r="M61" s="38">
        <f t="shared" si="16"/>
        <v>3697</v>
      </c>
      <c r="N61" s="96">
        <f t="shared" si="14"/>
        <v>2.625507167974033</v>
      </c>
      <c r="O61" s="96">
        <f t="shared" si="15"/>
        <v>1.0836359559640716</v>
      </c>
      <c r="P61" s="38">
        <f>SUM(P45:P60)</f>
        <v>4</v>
      </c>
      <c r="Q61" s="38">
        <f>SUM(Q45:Q60)</f>
        <v>0</v>
      </c>
    </row>
    <row r="62" spans="1:17" ht="21" customHeight="1">
      <c r="A62" s="95" t="s">
        <v>12</v>
      </c>
      <c r="B62" s="95"/>
      <c r="C62" s="95"/>
      <c r="D62" s="39">
        <f>D61*100/$D$61</f>
        <v>100</v>
      </c>
      <c r="E62" s="39">
        <f aca="true" t="shared" si="17" ref="E62:M62">E61*100/$D$61</f>
        <v>0.1621183463928668</v>
      </c>
      <c r="F62" s="39">
        <f t="shared" si="17"/>
        <v>10.078357200756553</v>
      </c>
      <c r="G62" s="39">
        <f t="shared" si="17"/>
        <v>7.187246690083761</v>
      </c>
      <c r="H62" s="39">
        <f t="shared" si="17"/>
        <v>11.67252094028641</v>
      </c>
      <c r="I62" s="39">
        <f t="shared" si="17"/>
        <v>16.18481491488787</v>
      </c>
      <c r="J62" s="39">
        <f t="shared" si="17"/>
        <v>18.10321534720346</v>
      </c>
      <c r="K62" s="39">
        <f t="shared" si="17"/>
        <v>13.888138340988922</v>
      </c>
      <c r="L62" s="39">
        <f t="shared" si="17"/>
        <v>18.670629559578494</v>
      </c>
      <c r="M62" s="39">
        <f t="shared" si="17"/>
        <v>99.89192110240475</v>
      </c>
      <c r="N62" s="97"/>
      <c r="O62" s="97"/>
      <c r="P62" s="39">
        <f>P61*100/$D$61</f>
        <v>0.10807889759524453</v>
      </c>
      <c r="Q62" s="39">
        <f>Q61*100/$D$61</f>
        <v>0</v>
      </c>
    </row>
    <row r="63" spans="3:17" ht="21" customHeight="1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1:17" ht="21" customHeight="1">
      <c r="A64" s="34"/>
      <c r="B64" s="35" t="s">
        <v>455</v>
      </c>
      <c r="C64" s="6"/>
      <c r="D64" s="3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37"/>
    </row>
    <row r="65" spans="1:17" ht="21" customHeight="1">
      <c r="A65" s="90" t="s">
        <v>0</v>
      </c>
      <c r="B65" s="90" t="s">
        <v>1</v>
      </c>
      <c r="C65" s="90" t="s">
        <v>177</v>
      </c>
      <c r="D65" s="91" t="s">
        <v>178</v>
      </c>
      <c r="E65" s="78" t="s">
        <v>179</v>
      </c>
      <c r="F65" s="79"/>
      <c r="G65" s="79"/>
      <c r="H65" s="79"/>
      <c r="I65" s="79"/>
      <c r="J65" s="79"/>
      <c r="K65" s="79"/>
      <c r="L65" s="80"/>
      <c r="M65" s="90" t="s">
        <v>180</v>
      </c>
      <c r="N65" s="90" t="s">
        <v>6</v>
      </c>
      <c r="O65" s="90" t="s">
        <v>7</v>
      </c>
      <c r="P65" s="88" t="s">
        <v>181</v>
      </c>
      <c r="Q65" s="88"/>
    </row>
    <row r="66" spans="1:17" ht="21" customHeight="1">
      <c r="A66" s="90"/>
      <c r="B66" s="90"/>
      <c r="C66" s="90"/>
      <c r="D66" s="91"/>
      <c r="E66" s="2">
        <v>0</v>
      </c>
      <c r="F66" s="2">
        <v>1</v>
      </c>
      <c r="G66" s="2">
        <v>1.5</v>
      </c>
      <c r="H66" s="2">
        <v>2</v>
      </c>
      <c r="I66" s="2">
        <v>2.5</v>
      </c>
      <c r="J66" s="2">
        <v>3</v>
      </c>
      <c r="K66" s="2">
        <v>3.5</v>
      </c>
      <c r="L66" s="2">
        <v>4</v>
      </c>
      <c r="M66" s="90"/>
      <c r="N66" s="90"/>
      <c r="O66" s="90"/>
      <c r="P66" s="2" t="s">
        <v>9</v>
      </c>
      <c r="Q66" s="5" t="s">
        <v>10</v>
      </c>
    </row>
    <row r="67" spans="1:17" ht="21" customHeight="1">
      <c r="A67" s="2" t="s">
        <v>357</v>
      </c>
      <c r="B67" s="8" t="s">
        <v>358</v>
      </c>
      <c r="C67" s="1">
        <v>1</v>
      </c>
      <c r="D67" s="13">
        <f aca="true" t="shared" si="18" ref="D67:D84">SUM(P67:Q67,E67:L67)</f>
        <v>86</v>
      </c>
      <c r="E67" s="2">
        <v>0</v>
      </c>
      <c r="F67" s="2">
        <v>23</v>
      </c>
      <c r="G67" s="2">
        <v>15</v>
      </c>
      <c r="H67" s="2">
        <v>23</v>
      </c>
      <c r="I67" s="2">
        <v>10</v>
      </c>
      <c r="J67" s="2">
        <v>9</v>
      </c>
      <c r="K67" s="2">
        <v>4</v>
      </c>
      <c r="L67" s="2">
        <v>0</v>
      </c>
      <c r="M67" s="2">
        <f aca="true" t="shared" si="19" ref="M67:M84">SUM(E67:L67)</f>
        <v>84</v>
      </c>
      <c r="N67" s="5">
        <f aca="true" t="shared" si="20" ref="N67:N85">(1*F67+1.5*G67+2*H67+2.5*I67+3*J67+3.5*K67+4*L67)/M67</f>
        <v>1.875</v>
      </c>
      <c r="O67" s="5">
        <f aca="true" t="shared" si="21" ref="O67:O85">SQRT((E67*0^2+F67*1^2+G67*1.5^2+H67*2^2+I67*2.5^2+J67*3^2+K67*3.5^2+L67*4^2)/M67-N67^2)</f>
        <v>0.739509972887452</v>
      </c>
      <c r="P67" s="2">
        <v>2</v>
      </c>
      <c r="Q67" s="2">
        <v>0</v>
      </c>
    </row>
    <row r="68" spans="1:17" ht="21" customHeight="1">
      <c r="A68" s="2" t="s">
        <v>360</v>
      </c>
      <c r="B68" s="8" t="s">
        <v>361</v>
      </c>
      <c r="C68" s="1">
        <v>1</v>
      </c>
      <c r="D68" s="13">
        <f t="shared" si="18"/>
        <v>76</v>
      </c>
      <c r="E68" s="2">
        <v>0</v>
      </c>
      <c r="F68" s="2">
        <v>2</v>
      </c>
      <c r="G68" s="2">
        <v>3</v>
      </c>
      <c r="H68" s="2">
        <v>19</v>
      </c>
      <c r="I68" s="2">
        <v>20</v>
      </c>
      <c r="J68" s="2">
        <v>16</v>
      </c>
      <c r="K68" s="2">
        <v>9</v>
      </c>
      <c r="L68" s="2">
        <v>7</v>
      </c>
      <c r="M68" s="2">
        <f t="shared" si="19"/>
        <v>76</v>
      </c>
      <c r="N68" s="5">
        <f t="shared" si="20"/>
        <v>2.6578947368421053</v>
      </c>
      <c r="O68" s="5">
        <f t="shared" si="21"/>
        <v>0.717316482654684</v>
      </c>
      <c r="P68" s="2">
        <v>0</v>
      </c>
      <c r="Q68" s="2">
        <v>0</v>
      </c>
    </row>
    <row r="69" spans="1:17" ht="21" customHeight="1">
      <c r="A69" s="2" t="s">
        <v>470</v>
      </c>
      <c r="B69" s="8" t="s">
        <v>497</v>
      </c>
      <c r="C69" s="1">
        <v>1</v>
      </c>
      <c r="D69" s="13">
        <f t="shared" si="18"/>
        <v>93</v>
      </c>
      <c r="E69" s="2">
        <v>2</v>
      </c>
      <c r="F69" s="2">
        <v>5</v>
      </c>
      <c r="G69" s="2">
        <v>13</v>
      </c>
      <c r="H69" s="2">
        <v>21</v>
      </c>
      <c r="I69" s="2">
        <v>17</v>
      </c>
      <c r="J69" s="2">
        <v>20</v>
      </c>
      <c r="K69" s="2">
        <v>11</v>
      </c>
      <c r="L69" s="2">
        <v>4</v>
      </c>
      <c r="M69" s="2">
        <f t="shared" si="19"/>
        <v>93</v>
      </c>
      <c r="N69" s="5">
        <f t="shared" si="20"/>
        <v>2.403225806451613</v>
      </c>
      <c r="O69" s="5">
        <f t="shared" si="21"/>
        <v>0.8432466205031244</v>
      </c>
      <c r="P69" s="2">
        <v>0</v>
      </c>
      <c r="Q69" s="2">
        <v>0</v>
      </c>
    </row>
    <row r="70" spans="1:17" ht="21" customHeight="1">
      <c r="A70" s="2" t="s">
        <v>186</v>
      </c>
      <c r="B70" s="8" t="s">
        <v>25</v>
      </c>
      <c r="C70" s="1">
        <v>3</v>
      </c>
      <c r="D70" s="13">
        <f t="shared" si="18"/>
        <v>462</v>
      </c>
      <c r="E70" s="2">
        <v>12</v>
      </c>
      <c r="F70" s="2">
        <v>28</v>
      </c>
      <c r="G70" s="2">
        <v>38</v>
      </c>
      <c r="H70" s="2">
        <v>46</v>
      </c>
      <c r="I70" s="2">
        <v>60</v>
      </c>
      <c r="J70" s="2">
        <v>95</v>
      </c>
      <c r="K70" s="2">
        <v>90</v>
      </c>
      <c r="L70" s="2">
        <v>93</v>
      </c>
      <c r="M70" s="2">
        <f t="shared" si="19"/>
        <v>462</v>
      </c>
      <c r="N70" s="5">
        <f t="shared" si="20"/>
        <v>2.811688311688312</v>
      </c>
      <c r="O70" s="5">
        <f t="shared" si="21"/>
        <v>1.0039067443419452</v>
      </c>
      <c r="P70" s="2">
        <v>0</v>
      </c>
      <c r="Q70" s="2">
        <v>0</v>
      </c>
    </row>
    <row r="71" spans="1:17" ht="21" customHeight="1">
      <c r="A71" s="2" t="s">
        <v>187</v>
      </c>
      <c r="B71" s="8" t="s">
        <v>26</v>
      </c>
      <c r="C71" s="1">
        <v>1</v>
      </c>
      <c r="D71" s="13">
        <f t="shared" si="18"/>
        <v>462</v>
      </c>
      <c r="E71" s="2">
        <v>3</v>
      </c>
      <c r="F71" s="2">
        <v>0</v>
      </c>
      <c r="G71" s="2">
        <v>1</v>
      </c>
      <c r="H71" s="2">
        <v>32</v>
      </c>
      <c r="I71" s="2">
        <v>2</v>
      </c>
      <c r="J71" s="2">
        <v>161</v>
      </c>
      <c r="K71" s="2">
        <v>88</v>
      </c>
      <c r="L71" s="2">
        <v>175</v>
      </c>
      <c r="M71" s="2">
        <f t="shared" si="19"/>
        <v>462</v>
      </c>
      <c r="N71" s="5">
        <f t="shared" si="20"/>
        <v>3.3798701298701297</v>
      </c>
      <c r="O71" s="5">
        <f t="shared" si="21"/>
        <v>0.6447973476196897</v>
      </c>
      <c r="P71" s="2">
        <v>0</v>
      </c>
      <c r="Q71" s="2">
        <v>0</v>
      </c>
    </row>
    <row r="72" spans="1:17" ht="21" customHeight="1">
      <c r="A72" s="2" t="s">
        <v>216</v>
      </c>
      <c r="B72" s="8" t="s">
        <v>225</v>
      </c>
      <c r="C72" s="1">
        <v>2</v>
      </c>
      <c r="D72" s="13">
        <f t="shared" si="18"/>
        <v>423</v>
      </c>
      <c r="E72" s="2">
        <v>50</v>
      </c>
      <c r="F72" s="2">
        <v>25</v>
      </c>
      <c r="G72" s="2">
        <v>18</v>
      </c>
      <c r="H72" s="2">
        <v>36</v>
      </c>
      <c r="I72" s="2">
        <v>36</v>
      </c>
      <c r="J72" s="2">
        <v>63</v>
      </c>
      <c r="K72" s="2">
        <v>83</v>
      </c>
      <c r="L72" s="2">
        <v>112</v>
      </c>
      <c r="M72" s="2">
        <f t="shared" si="19"/>
        <v>423</v>
      </c>
      <c r="N72" s="5">
        <f t="shared" si="20"/>
        <v>2.698581560283688</v>
      </c>
      <c r="O72" s="5">
        <f t="shared" si="21"/>
        <v>1.31352227907519</v>
      </c>
      <c r="P72" s="2">
        <v>0</v>
      </c>
      <c r="Q72" s="2">
        <v>0</v>
      </c>
    </row>
    <row r="73" spans="1:17" ht="21" customHeight="1">
      <c r="A73" s="2" t="s">
        <v>217</v>
      </c>
      <c r="B73" s="8" t="s">
        <v>226</v>
      </c>
      <c r="C73" s="1">
        <v>2</v>
      </c>
      <c r="D73" s="13">
        <f t="shared" si="18"/>
        <v>427</v>
      </c>
      <c r="E73" s="2">
        <v>34</v>
      </c>
      <c r="F73" s="2">
        <v>105</v>
      </c>
      <c r="G73" s="2">
        <v>46</v>
      </c>
      <c r="H73" s="2">
        <v>69</v>
      </c>
      <c r="I73" s="2">
        <v>71</v>
      </c>
      <c r="J73" s="2">
        <v>57</v>
      </c>
      <c r="K73" s="2">
        <v>29</v>
      </c>
      <c r="L73" s="2">
        <v>16</v>
      </c>
      <c r="M73" s="2">
        <f t="shared" si="19"/>
        <v>427</v>
      </c>
      <c r="N73" s="5">
        <f t="shared" si="20"/>
        <v>1.9344262295081966</v>
      </c>
      <c r="O73" s="5">
        <f t="shared" si="21"/>
        <v>1.0318850380140963</v>
      </c>
      <c r="P73" s="2">
        <v>0</v>
      </c>
      <c r="Q73" s="2">
        <v>0</v>
      </c>
    </row>
    <row r="74" spans="1:17" ht="21" customHeight="1">
      <c r="A74" s="2" t="s">
        <v>252</v>
      </c>
      <c r="B74" s="8" t="s">
        <v>39</v>
      </c>
      <c r="C74" s="1">
        <v>2</v>
      </c>
      <c r="D74" s="13">
        <f t="shared" si="18"/>
        <v>379</v>
      </c>
      <c r="E74" s="2">
        <v>14</v>
      </c>
      <c r="F74" s="2">
        <v>89</v>
      </c>
      <c r="G74" s="2">
        <v>27</v>
      </c>
      <c r="H74" s="2">
        <v>57</v>
      </c>
      <c r="I74" s="2">
        <v>56</v>
      </c>
      <c r="J74" s="2">
        <v>53</v>
      </c>
      <c r="K74" s="2">
        <v>29</v>
      </c>
      <c r="L74" s="2">
        <v>54</v>
      </c>
      <c r="M74" s="2">
        <f t="shared" si="19"/>
        <v>379</v>
      </c>
      <c r="N74" s="5">
        <f t="shared" si="20"/>
        <v>2.2691292875989446</v>
      </c>
      <c r="O74" s="5">
        <f t="shared" si="21"/>
        <v>1.1166157084139559</v>
      </c>
      <c r="P74" s="2">
        <v>0</v>
      </c>
      <c r="Q74" s="2">
        <v>0</v>
      </c>
    </row>
    <row r="75" spans="1:17" ht="21" customHeight="1">
      <c r="A75" s="2" t="s">
        <v>253</v>
      </c>
      <c r="B75" s="8" t="s">
        <v>98</v>
      </c>
      <c r="C75" s="1">
        <v>2</v>
      </c>
      <c r="D75" s="13">
        <f t="shared" si="18"/>
        <v>379</v>
      </c>
      <c r="E75" s="2">
        <v>14</v>
      </c>
      <c r="F75" s="2">
        <v>80</v>
      </c>
      <c r="G75" s="2">
        <v>22</v>
      </c>
      <c r="H75" s="2">
        <v>22</v>
      </c>
      <c r="I75" s="2">
        <v>41</v>
      </c>
      <c r="J75" s="2">
        <v>51</v>
      </c>
      <c r="K75" s="2">
        <v>53</v>
      </c>
      <c r="L75" s="2">
        <v>96</v>
      </c>
      <c r="M75" s="2">
        <f t="shared" si="19"/>
        <v>379</v>
      </c>
      <c r="N75" s="5">
        <f t="shared" si="20"/>
        <v>2.5910290237467017</v>
      </c>
      <c r="O75" s="5">
        <f t="shared" si="21"/>
        <v>1.2302363703216177</v>
      </c>
      <c r="P75" s="2">
        <v>0</v>
      </c>
      <c r="Q75" s="2">
        <v>0</v>
      </c>
    </row>
    <row r="76" spans="1:17" ht="21" customHeight="1">
      <c r="A76" s="2" t="s">
        <v>309</v>
      </c>
      <c r="B76" s="8" t="s">
        <v>295</v>
      </c>
      <c r="C76" s="1">
        <v>1</v>
      </c>
      <c r="D76" s="13">
        <f t="shared" si="18"/>
        <v>89</v>
      </c>
      <c r="E76" s="2">
        <v>8</v>
      </c>
      <c r="F76" s="2">
        <v>23</v>
      </c>
      <c r="G76" s="2">
        <v>17</v>
      </c>
      <c r="H76" s="2">
        <v>15</v>
      </c>
      <c r="I76" s="2">
        <v>13</v>
      </c>
      <c r="J76" s="2">
        <v>11</v>
      </c>
      <c r="K76" s="2">
        <v>2</v>
      </c>
      <c r="L76" s="2">
        <v>0</v>
      </c>
      <c r="M76" s="2">
        <f t="shared" si="19"/>
        <v>89</v>
      </c>
      <c r="N76" s="5">
        <f t="shared" si="20"/>
        <v>1.696629213483146</v>
      </c>
      <c r="O76" s="5">
        <f t="shared" si="21"/>
        <v>0.885647029165778</v>
      </c>
      <c r="P76" s="2">
        <v>0</v>
      </c>
      <c r="Q76" s="2">
        <v>0</v>
      </c>
    </row>
    <row r="77" spans="1:17" ht="21" customHeight="1">
      <c r="A77" s="2" t="s">
        <v>477</v>
      </c>
      <c r="B77" s="8" t="s">
        <v>505</v>
      </c>
      <c r="C77" s="1">
        <v>1</v>
      </c>
      <c r="D77" s="13">
        <f t="shared" si="18"/>
        <v>75</v>
      </c>
      <c r="E77" s="2">
        <v>4</v>
      </c>
      <c r="F77" s="2">
        <v>3</v>
      </c>
      <c r="G77" s="2">
        <v>8</v>
      </c>
      <c r="H77" s="2">
        <v>2</v>
      </c>
      <c r="I77" s="2">
        <v>5</v>
      </c>
      <c r="J77" s="2">
        <v>13</v>
      </c>
      <c r="K77" s="2">
        <v>11</v>
      </c>
      <c r="L77" s="2">
        <v>29</v>
      </c>
      <c r="M77" s="2">
        <f t="shared" si="19"/>
        <v>75</v>
      </c>
      <c r="N77" s="5">
        <f t="shared" si="20"/>
        <v>3</v>
      </c>
      <c r="O77" s="5">
        <f t="shared" si="21"/>
        <v>1.1604596790352804</v>
      </c>
      <c r="P77" s="2">
        <v>0</v>
      </c>
      <c r="Q77" s="2">
        <v>0</v>
      </c>
    </row>
    <row r="78" spans="1:17" ht="21" customHeight="1">
      <c r="A78" s="2" t="s">
        <v>477</v>
      </c>
      <c r="B78" s="8" t="s">
        <v>505</v>
      </c>
      <c r="C78" s="1">
        <v>1</v>
      </c>
      <c r="D78" s="13">
        <f t="shared" si="18"/>
        <v>65</v>
      </c>
      <c r="E78" s="2">
        <v>1</v>
      </c>
      <c r="F78" s="2">
        <v>7</v>
      </c>
      <c r="G78" s="2">
        <v>9</v>
      </c>
      <c r="H78" s="2">
        <v>14</v>
      </c>
      <c r="I78" s="2">
        <v>9</v>
      </c>
      <c r="J78" s="2">
        <v>14</v>
      </c>
      <c r="K78" s="2">
        <v>9</v>
      </c>
      <c r="L78" s="2">
        <v>2</v>
      </c>
      <c r="M78" s="2">
        <f t="shared" si="19"/>
        <v>65</v>
      </c>
      <c r="N78" s="5">
        <f t="shared" si="20"/>
        <v>2.3461538461538463</v>
      </c>
      <c r="O78" s="5">
        <f t="shared" si="21"/>
        <v>0.8767206244034855</v>
      </c>
      <c r="P78" s="2">
        <v>0</v>
      </c>
      <c r="Q78" s="2">
        <v>0</v>
      </c>
    </row>
    <row r="79" spans="1:17" ht="21" customHeight="1">
      <c r="A79" s="2" t="s">
        <v>279</v>
      </c>
      <c r="B79" s="8" t="s">
        <v>225</v>
      </c>
      <c r="C79" s="1">
        <v>1.5</v>
      </c>
      <c r="D79" s="13">
        <f t="shared" si="18"/>
        <v>341</v>
      </c>
      <c r="E79" s="2">
        <v>21</v>
      </c>
      <c r="F79" s="2">
        <v>32</v>
      </c>
      <c r="G79" s="2">
        <v>35</v>
      </c>
      <c r="H79" s="2">
        <v>56</v>
      </c>
      <c r="I79" s="2">
        <v>75</v>
      </c>
      <c r="J79" s="2">
        <v>75</v>
      </c>
      <c r="K79" s="2">
        <v>26</v>
      </c>
      <c r="L79" s="2">
        <v>21</v>
      </c>
      <c r="M79" s="2">
        <f t="shared" si="19"/>
        <v>341</v>
      </c>
      <c r="N79" s="5">
        <f t="shared" si="20"/>
        <v>2.2991202346041058</v>
      </c>
      <c r="O79" s="5">
        <f t="shared" si="21"/>
        <v>0.984468441161699</v>
      </c>
      <c r="P79" s="2">
        <v>0</v>
      </c>
      <c r="Q79" s="2">
        <v>0</v>
      </c>
    </row>
    <row r="80" spans="1:17" ht="21" customHeight="1">
      <c r="A80" s="2" t="s">
        <v>280</v>
      </c>
      <c r="B80" s="8" t="s">
        <v>226</v>
      </c>
      <c r="C80" s="1">
        <v>0.5</v>
      </c>
      <c r="D80" s="13">
        <f t="shared" si="18"/>
        <v>341</v>
      </c>
      <c r="E80" s="2">
        <v>43</v>
      </c>
      <c r="F80" s="2">
        <v>51</v>
      </c>
      <c r="G80" s="2">
        <v>50</v>
      </c>
      <c r="H80" s="2">
        <v>45</v>
      </c>
      <c r="I80" s="2">
        <v>57</v>
      </c>
      <c r="J80" s="2">
        <v>60</v>
      </c>
      <c r="K80" s="2">
        <v>14</v>
      </c>
      <c r="L80" s="2">
        <v>17</v>
      </c>
      <c r="M80" s="2">
        <f t="shared" si="19"/>
        <v>337</v>
      </c>
      <c r="N80" s="5">
        <f t="shared" si="20"/>
        <v>1.9451038575667656</v>
      </c>
      <c r="O80" s="5">
        <f t="shared" si="21"/>
        <v>1.1006262330785184</v>
      </c>
      <c r="P80" s="2">
        <v>4</v>
      </c>
      <c r="Q80" s="2">
        <v>0</v>
      </c>
    </row>
    <row r="81" spans="1:17" ht="21" customHeight="1">
      <c r="A81" s="2" t="s">
        <v>298</v>
      </c>
      <c r="B81" s="8" t="s">
        <v>286</v>
      </c>
      <c r="C81" s="1">
        <v>1.5</v>
      </c>
      <c r="D81" s="13">
        <f t="shared" si="18"/>
        <v>331</v>
      </c>
      <c r="E81" s="2">
        <v>74</v>
      </c>
      <c r="F81" s="2">
        <v>21</v>
      </c>
      <c r="G81" s="2">
        <v>37</v>
      </c>
      <c r="H81" s="2">
        <v>55</v>
      </c>
      <c r="I81" s="2">
        <v>62</v>
      </c>
      <c r="J81" s="2">
        <v>56</v>
      </c>
      <c r="K81" s="2">
        <v>14</v>
      </c>
      <c r="L81" s="2">
        <v>11</v>
      </c>
      <c r="M81" s="2">
        <f t="shared" si="19"/>
        <v>330</v>
      </c>
      <c r="N81" s="5">
        <f t="shared" si="20"/>
        <v>1.8257575757575757</v>
      </c>
      <c r="O81" s="5">
        <f t="shared" si="21"/>
        <v>1.18479132621953</v>
      </c>
      <c r="P81" s="2">
        <v>1</v>
      </c>
      <c r="Q81" s="2">
        <v>0</v>
      </c>
    </row>
    <row r="82" spans="1:17" ht="21" customHeight="1">
      <c r="A82" s="2" t="s">
        <v>299</v>
      </c>
      <c r="B82" s="8" t="s">
        <v>315</v>
      </c>
      <c r="C82" s="1">
        <v>0.5</v>
      </c>
      <c r="D82" s="13">
        <f t="shared" si="18"/>
        <v>331</v>
      </c>
      <c r="E82" s="2">
        <v>25</v>
      </c>
      <c r="F82" s="2">
        <v>63</v>
      </c>
      <c r="G82" s="2">
        <v>37</v>
      </c>
      <c r="H82" s="2">
        <v>29</v>
      </c>
      <c r="I82" s="2">
        <v>36</v>
      </c>
      <c r="J82" s="2">
        <v>48</v>
      </c>
      <c r="K82" s="2">
        <v>50</v>
      </c>
      <c r="L82" s="2">
        <v>43</v>
      </c>
      <c r="M82" s="2">
        <f t="shared" si="19"/>
        <v>331</v>
      </c>
      <c r="N82" s="5">
        <f t="shared" si="20"/>
        <v>2.288519637462236</v>
      </c>
      <c r="O82" s="5">
        <f t="shared" si="21"/>
        <v>1.2119699758756552</v>
      </c>
      <c r="P82" s="2">
        <v>0</v>
      </c>
      <c r="Q82" s="2">
        <v>0</v>
      </c>
    </row>
    <row r="83" spans="1:17" ht="21" customHeight="1">
      <c r="A83" s="2" t="s">
        <v>329</v>
      </c>
      <c r="B83" s="8" t="s">
        <v>337</v>
      </c>
      <c r="C83" s="1">
        <v>1.5</v>
      </c>
      <c r="D83" s="13">
        <f t="shared" si="18"/>
        <v>247</v>
      </c>
      <c r="E83" s="2">
        <v>5</v>
      </c>
      <c r="F83" s="2">
        <v>18</v>
      </c>
      <c r="G83" s="2">
        <v>23</v>
      </c>
      <c r="H83" s="2">
        <v>31</v>
      </c>
      <c r="I83" s="2">
        <v>43</v>
      </c>
      <c r="J83" s="2">
        <v>70</v>
      </c>
      <c r="K83" s="2">
        <v>48</v>
      </c>
      <c r="L83" s="2">
        <v>9</v>
      </c>
      <c r="M83" s="2">
        <f t="shared" si="19"/>
        <v>247</v>
      </c>
      <c r="N83" s="5">
        <f t="shared" si="20"/>
        <v>2.574898785425101</v>
      </c>
      <c r="O83" s="5">
        <f t="shared" si="21"/>
        <v>0.8697907339870321</v>
      </c>
      <c r="P83" s="2">
        <v>0</v>
      </c>
      <c r="Q83" s="2">
        <v>0</v>
      </c>
    </row>
    <row r="84" spans="1:17" ht="21" customHeight="1">
      <c r="A84" s="2" t="s">
        <v>330</v>
      </c>
      <c r="B84" s="8" t="s">
        <v>338</v>
      </c>
      <c r="C84" s="1">
        <v>0.5</v>
      </c>
      <c r="D84" s="13">
        <f t="shared" si="18"/>
        <v>247</v>
      </c>
      <c r="E84" s="2">
        <v>1</v>
      </c>
      <c r="F84" s="2">
        <v>7</v>
      </c>
      <c r="G84" s="2">
        <v>10</v>
      </c>
      <c r="H84" s="2">
        <v>12</v>
      </c>
      <c r="I84" s="2">
        <v>18</v>
      </c>
      <c r="J84" s="2">
        <v>26</v>
      </c>
      <c r="K84" s="2">
        <v>26</v>
      </c>
      <c r="L84" s="2">
        <v>147</v>
      </c>
      <c r="M84" s="2">
        <f t="shared" si="19"/>
        <v>247</v>
      </c>
      <c r="N84" s="5">
        <f t="shared" si="20"/>
        <v>3.4331983805668016</v>
      </c>
      <c r="O84" s="5">
        <f t="shared" si="21"/>
        <v>0.861097532597296</v>
      </c>
      <c r="P84" s="2">
        <v>0</v>
      </c>
      <c r="Q84" s="2">
        <v>0</v>
      </c>
    </row>
    <row r="85" spans="1:17" ht="21" customHeight="1">
      <c r="A85" s="95" t="s">
        <v>11</v>
      </c>
      <c r="B85" s="95"/>
      <c r="C85" s="95"/>
      <c r="D85" s="38">
        <f aca="true" t="shared" si="22" ref="D85:M85">SUM(D67:D84)</f>
        <v>4854</v>
      </c>
      <c r="E85" s="38">
        <f t="shared" si="22"/>
        <v>311</v>
      </c>
      <c r="F85" s="38">
        <f t="shared" si="22"/>
        <v>582</v>
      </c>
      <c r="G85" s="38">
        <f t="shared" si="22"/>
        <v>409</v>
      </c>
      <c r="H85" s="38">
        <f t="shared" si="22"/>
        <v>584</v>
      </c>
      <c r="I85" s="38">
        <f t="shared" si="22"/>
        <v>631</v>
      </c>
      <c r="J85" s="38">
        <f t="shared" si="22"/>
        <v>898</v>
      </c>
      <c r="K85" s="38">
        <f t="shared" si="22"/>
        <v>596</v>
      </c>
      <c r="L85" s="38">
        <f t="shared" si="22"/>
        <v>836</v>
      </c>
      <c r="M85" s="38">
        <f t="shared" si="22"/>
        <v>4847</v>
      </c>
      <c r="N85" s="96">
        <f t="shared" si="20"/>
        <v>2.489168557870848</v>
      </c>
      <c r="O85" s="96">
        <f t="shared" si="21"/>
        <v>1.1588485343565846</v>
      </c>
      <c r="P85" s="38">
        <f>SUM(P67:P84)</f>
        <v>7</v>
      </c>
      <c r="Q85" s="38">
        <f>SUM(Q67:Q84)</f>
        <v>0</v>
      </c>
    </row>
    <row r="86" spans="1:17" ht="21" customHeight="1">
      <c r="A86" s="95" t="s">
        <v>12</v>
      </c>
      <c r="B86" s="95"/>
      <c r="C86" s="95"/>
      <c r="D86" s="39">
        <f>D85*100/$D$85</f>
        <v>100</v>
      </c>
      <c r="E86" s="39">
        <f aca="true" t="shared" si="23" ref="E86:M86">E85*100/$D$85</f>
        <v>6.407086938607335</v>
      </c>
      <c r="F86" s="39">
        <f t="shared" si="23"/>
        <v>11.990111248454882</v>
      </c>
      <c r="G86" s="39">
        <f t="shared" si="23"/>
        <v>8.426040379068809</v>
      </c>
      <c r="H86" s="39">
        <f t="shared" si="23"/>
        <v>12.031314379892871</v>
      </c>
      <c r="I86" s="39">
        <f t="shared" si="23"/>
        <v>12.99958796868562</v>
      </c>
      <c r="J86" s="39">
        <f t="shared" si="23"/>
        <v>18.50020601565719</v>
      </c>
      <c r="K86" s="39">
        <f t="shared" si="23"/>
        <v>12.278533168520807</v>
      </c>
      <c r="L86" s="39">
        <f t="shared" si="23"/>
        <v>17.22290894107952</v>
      </c>
      <c r="M86" s="39">
        <f t="shared" si="23"/>
        <v>99.85578903996704</v>
      </c>
      <c r="N86" s="97"/>
      <c r="O86" s="97"/>
      <c r="P86" s="39">
        <f>P85*100/$D$85</f>
        <v>0.1442109600329625</v>
      </c>
      <c r="Q86" s="39">
        <f>Q85*100/$D$85</f>
        <v>0</v>
      </c>
    </row>
    <row r="87" spans="1:17" ht="21" customHeight="1">
      <c r="A87" s="34"/>
      <c r="B87" s="35" t="s">
        <v>456</v>
      </c>
      <c r="C87" s="6"/>
      <c r="D87" s="3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37"/>
    </row>
    <row r="88" spans="1:17" ht="18.75" customHeight="1">
      <c r="A88" s="90" t="s">
        <v>0</v>
      </c>
      <c r="B88" s="90" t="s">
        <v>1</v>
      </c>
      <c r="C88" s="90" t="s">
        <v>177</v>
      </c>
      <c r="D88" s="91" t="s">
        <v>178</v>
      </c>
      <c r="E88" s="78" t="s">
        <v>179</v>
      </c>
      <c r="F88" s="79"/>
      <c r="G88" s="79"/>
      <c r="H88" s="79"/>
      <c r="I88" s="79"/>
      <c r="J88" s="79"/>
      <c r="K88" s="79"/>
      <c r="L88" s="80"/>
      <c r="M88" s="90" t="s">
        <v>180</v>
      </c>
      <c r="N88" s="90" t="s">
        <v>6</v>
      </c>
      <c r="O88" s="90" t="s">
        <v>7</v>
      </c>
      <c r="P88" s="88" t="s">
        <v>181</v>
      </c>
      <c r="Q88" s="88"/>
    </row>
    <row r="89" spans="1:17" ht="18.75" customHeight="1">
      <c r="A89" s="90"/>
      <c r="B89" s="90"/>
      <c r="C89" s="90"/>
      <c r="D89" s="91"/>
      <c r="E89" s="2">
        <v>0</v>
      </c>
      <c r="F89" s="2">
        <v>1</v>
      </c>
      <c r="G89" s="2">
        <v>1.5</v>
      </c>
      <c r="H89" s="2">
        <v>2</v>
      </c>
      <c r="I89" s="2">
        <v>2.5</v>
      </c>
      <c r="J89" s="2">
        <v>3</v>
      </c>
      <c r="K89" s="2">
        <v>3.5</v>
      </c>
      <c r="L89" s="2">
        <v>4</v>
      </c>
      <c r="M89" s="90"/>
      <c r="N89" s="90"/>
      <c r="O89" s="90"/>
      <c r="P89" s="2" t="s">
        <v>9</v>
      </c>
      <c r="Q89" s="5" t="s">
        <v>10</v>
      </c>
    </row>
    <row r="90" spans="1:17" ht="18.75" customHeight="1">
      <c r="A90" s="2" t="s">
        <v>373</v>
      </c>
      <c r="B90" s="8" t="s">
        <v>384</v>
      </c>
      <c r="C90" s="1">
        <v>4</v>
      </c>
      <c r="D90" s="13">
        <f aca="true" t="shared" si="24" ref="D90:D108">SUM(P90:Q90,E90:L90)</f>
        <v>11</v>
      </c>
      <c r="E90" s="2">
        <v>3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8</v>
      </c>
      <c r="M90" s="2">
        <f aca="true" t="shared" si="25" ref="M90:M108">SUM(E90:L90)</f>
        <v>11</v>
      </c>
      <c r="N90" s="5">
        <f aca="true" t="shared" si="26" ref="N90:N109">(1*F90+1.5*G90+2*H90+2.5*I90+3*J90+3.5*K90+4*L90)/M90</f>
        <v>2.909090909090909</v>
      </c>
      <c r="O90" s="5">
        <f aca="true" t="shared" si="27" ref="O90:O109">SQRT((E90*0^2+F90*1^2+G90*1.5^2+H90*2^2+I90*2.5^2+J90*3^2+K90*3.5^2+L90*4^2)/M90-N90^2)</f>
        <v>1.7814470856604931</v>
      </c>
      <c r="P90" s="2">
        <v>0</v>
      </c>
      <c r="Q90" s="2">
        <v>0</v>
      </c>
    </row>
    <row r="91" spans="1:17" ht="18.75" customHeight="1">
      <c r="A91" s="2" t="s">
        <v>374</v>
      </c>
      <c r="B91" s="8" t="s">
        <v>385</v>
      </c>
      <c r="C91" s="1">
        <v>4</v>
      </c>
      <c r="D91" s="13">
        <f t="shared" si="24"/>
        <v>7</v>
      </c>
      <c r="E91" s="2">
        <v>3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4</v>
      </c>
      <c r="M91" s="2">
        <f t="shared" si="25"/>
        <v>7</v>
      </c>
      <c r="N91" s="5">
        <f t="shared" si="26"/>
        <v>2.2857142857142856</v>
      </c>
      <c r="O91" s="5">
        <f t="shared" si="27"/>
        <v>1.979486637221574</v>
      </c>
      <c r="P91" s="2">
        <v>0</v>
      </c>
      <c r="Q91" s="2">
        <v>0</v>
      </c>
    </row>
    <row r="92" spans="1:17" ht="18.75" customHeight="1">
      <c r="A92" s="2" t="s">
        <v>188</v>
      </c>
      <c r="B92" s="8" t="s">
        <v>27</v>
      </c>
      <c r="C92" s="1">
        <v>1</v>
      </c>
      <c r="D92" s="13">
        <f t="shared" si="24"/>
        <v>462</v>
      </c>
      <c r="E92" s="2">
        <v>10</v>
      </c>
      <c r="F92" s="2">
        <v>5</v>
      </c>
      <c r="G92" s="2">
        <v>10</v>
      </c>
      <c r="H92" s="2">
        <v>6</v>
      </c>
      <c r="I92" s="2">
        <v>23</v>
      </c>
      <c r="J92" s="2">
        <v>40</v>
      </c>
      <c r="K92" s="2">
        <v>67</v>
      </c>
      <c r="L92" s="2">
        <v>301</v>
      </c>
      <c r="M92" s="2">
        <f t="shared" si="25"/>
        <v>462</v>
      </c>
      <c r="N92" s="5">
        <f t="shared" si="26"/>
        <v>3.567099567099567</v>
      </c>
      <c r="O92" s="5">
        <f t="shared" si="27"/>
        <v>0.8236492463394134</v>
      </c>
      <c r="P92" s="2">
        <v>0</v>
      </c>
      <c r="Q92" s="2">
        <v>0</v>
      </c>
    </row>
    <row r="93" spans="1:17" ht="18.75" customHeight="1">
      <c r="A93" s="2" t="s">
        <v>189</v>
      </c>
      <c r="B93" s="8" t="s">
        <v>28</v>
      </c>
      <c r="C93" s="1">
        <v>1</v>
      </c>
      <c r="D93" s="13">
        <f t="shared" si="24"/>
        <v>462</v>
      </c>
      <c r="E93" s="2">
        <v>13</v>
      </c>
      <c r="F93" s="2">
        <v>0</v>
      </c>
      <c r="G93" s="2">
        <v>0</v>
      </c>
      <c r="H93" s="2">
        <v>12</v>
      </c>
      <c r="I93" s="2">
        <v>13</v>
      </c>
      <c r="J93" s="2">
        <v>131</v>
      </c>
      <c r="K93" s="2">
        <v>129</v>
      </c>
      <c r="L93" s="2">
        <v>164</v>
      </c>
      <c r="M93" s="2">
        <f t="shared" si="25"/>
        <v>462</v>
      </c>
      <c r="N93" s="5">
        <f t="shared" si="26"/>
        <v>3.3701298701298703</v>
      </c>
      <c r="O93" s="5">
        <f t="shared" si="27"/>
        <v>0.7576561491049921</v>
      </c>
      <c r="P93" s="2">
        <v>0</v>
      </c>
      <c r="Q93" s="2">
        <v>0</v>
      </c>
    </row>
    <row r="94" spans="1:17" ht="18.75" customHeight="1">
      <c r="A94" s="2" t="s">
        <v>218</v>
      </c>
      <c r="B94" s="8" t="s">
        <v>227</v>
      </c>
      <c r="C94" s="1">
        <v>1</v>
      </c>
      <c r="D94" s="13">
        <f t="shared" si="24"/>
        <v>427</v>
      </c>
      <c r="E94" s="2">
        <v>45</v>
      </c>
      <c r="F94" s="2">
        <v>31</v>
      </c>
      <c r="G94" s="2">
        <v>18</v>
      </c>
      <c r="H94" s="2">
        <v>19</v>
      </c>
      <c r="I94" s="2">
        <v>19</v>
      </c>
      <c r="J94" s="2">
        <v>33</v>
      </c>
      <c r="K94" s="2">
        <v>30</v>
      </c>
      <c r="L94" s="2">
        <v>232</v>
      </c>
      <c r="M94" s="2">
        <f t="shared" si="25"/>
        <v>427</v>
      </c>
      <c r="N94" s="5">
        <f t="shared" si="26"/>
        <v>2.98711943793911</v>
      </c>
      <c r="O94" s="5">
        <f t="shared" si="27"/>
        <v>1.3964484534555743</v>
      </c>
      <c r="P94" s="2">
        <v>0</v>
      </c>
      <c r="Q94" s="2">
        <v>0</v>
      </c>
    </row>
    <row r="95" spans="1:17" ht="18.75" customHeight="1">
      <c r="A95" s="2" t="s">
        <v>219</v>
      </c>
      <c r="B95" s="8" t="s">
        <v>228</v>
      </c>
      <c r="C95" s="1">
        <v>1</v>
      </c>
      <c r="D95" s="13">
        <f t="shared" si="24"/>
        <v>427</v>
      </c>
      <c r="E95" s="2">
        <v>21</v>
      </c>
      <c r="F95" s="2">
        <v>18</v>
      </c>
      <c r="G95" s="2">
        <v>2</v>
      </c>
      <c r="H95" s="2">
        <v>5</v>
      </c>
      <c r="I95" s="2">
        <v>25</v>
      </c>
      <c r="J95" s="2">
        <v>47</v>
      </c>
      <c r="K95" s="2">
        <v>142</v>
      </c>
      <c r="L95" s="2">
        <v>167</v>
      </c>
      <c r="M95" s="2">
        <f t="shared" si="25"/>
        <v>427</v>
      </c>
      <c r="N95" s="5">
        <f t="shared" si="26"/>
        <v>3.2775175644028103</v>
      </c>
      <c r="O95" s="5">
        <f t="shared" si="27"/>
        <v>1.0224232690165005</v>
      </c>
      <c r="P95" s="2">
        <v>0</v>
      </c>
      <c r="Q95" s="2">
        <v>0</v>
      </c>
    </row>
    <row r="96" spans="1:17" ht="18.75" customHeight="1">
      <c r="A96" s="2" t="s">
        <v>254</v>
      </c>
      <c r="B96" s="8" t="s">
        <v>40</v>
      </c>
      <c r="C96" s="1">
        <v>1</v>
      </c>
      <c r="D96" s="13">
        <f t="shared" si="24"/>
        <v>379</v>
      </c>
      <c r="E96" s="2">
        <v>14</v>
      </c>
      <c r="F96" s="2">
        <v>27</v>
      </c>
      <c r="G96" s="2">
        <v>18</v>
      </c>
      <c r="H96" s="2">
        <v>39</v>
      </c>
      <c r="I96" s="2">
        <v>45</v>
      </c>
      <c r="J96" s="2">
        <v>69</v>
      </c>
      <c r="K96" s="2">
        <v>49</v>
      </c>
      <c r="L96" s="2">
        <v>118</v>
      </c>
      <c r="M96" s="2">
        <f t="shared" si="25"/>
        <v>379</v>
      </c>
      <c r="N96" s="5">
        <f t="shared" si="26"/>
        <v>2.8891820580474934</v>
      </c>
      <c r="O96" s="5">
        <f t="shared" si="27"/>
        <v>1.0900674695755763</v>
      </c>
      <c r="P96" s="2">
        <v>0</v>
      </c>
      <c r="Q96" s="2">
        <v>0</v>
      </c>
    </row>
    <row r="97" spans="1:17" ht="18.75" customHeight="1">
      <c r="A97" s="2" t="s">
        <v>255</v>
      </c>
      <c r="B97" s="8" t="s">
        <v>268</v>
      </c>
      <c r="C97" s="1">
        <v>1</v>
      </c>
      <c r="D97" s="13">
        <f t="shared" si="24"/>
        <v>379</v>
      </c>
      <c r="E97" s="2">
        <v>14</v>
      </c>
      <c r="F97" s="2">
        <v>2</v>
      </c>
      <c r="G97" s="2">
        <v>0</v>
      </c>
      <c r="H97" s="2">
        <v>1</v>
      </c>
      <c r="I97" s="2">
        <v>0</v>
      </c>
      <c r="J97" s="2">
        <v>153</v>
      </c>
      <c r="K97" s="2">
        <v>77</v>
      </c>
      <c r="L97" s="2">
        <v>132</v>
      </c>
      <c r="M97" s="2">
        <f t="shared" si="25"/>
        <v>379</v>
      </c>
      <c r="N97" s="5">
        <f t="shared" si="26"/>
        <v>3.325857519788918</v>
      </c>
      <c r="O97" s="5">
        <f t="shared" si="27"/>
        <v>0.8056636529296185</v>
      </c>
      <c r="P97" s="2">
        <v>0</v>
      </c>
      <c r="Q97" s="2">
        <v>0</v>
      </c>
    </row>
    <row r="98" spans="1:17" ht="18.75" customHeight="1">
      <c r="A98" s="2" t="s">
        <v>364</v>
      </c>
      <c r="B98" s="8" t="s">
        <v>368</v>
      </c>
      <c r="C98" s="1">
        <v>1</v>
      </c>
      <c r="D98" s="13">
        <f t="shared" si="24"/>
        <v>22</v>
      </c>
      <c r="E98" s="2">
        <v>3</v>
      </c>
      <c r="F98" s="2">
        <v>0</v>
      </c>
      <c r="G98" s="2">
        <v>0</v>
      </c>
      <c r="H98" s="2">
        <v>3</v>
      </c>
      <c r="I98" s="2">
        <v>2</v>
      </c>
      <c r="J98" s="2">
        <v>3</v>
      </c>
      <c r="K98" s="2">
        <v>4</v>
      </c>
      <c r="L98" s="2">
        <v>7</v>
      </c>
      <c r="M98" s="2">
        <f t="shared" si="25"/>
        <v>22</v>
      </c>
      <c r="N98" s="5">
        <f t="shared" si="26"/>
        <v>2.8181818181818183</v>
      </c>
      <c r="O98" s="5">
        <f t="shared" si="27"/>
        <v>1.3103213913999607</v>
      </c>
      <c r="P98" s="2">
        <v>0</v>
      </c>
      <c r="Q98" s="2">
        <v>0</v>
      </c>
    </row>
    <row r="99" spans="1:17" ht="18.75" customHeight="1">
      <c r="A99" s="2" t="s">
        <v>365</v>
      </c>
      <c r="B99" s="8" t="s">
        <v>369</v>
      </c>
      <c r="C99" s="1">
        <v>1</v>
      </c>
      <c r="D99" s="13">
        <f t="shared" si="24"/>
        <v>21</v>
      </c>
      <c r="E99" s="2">
        <v>1</v>
      </c>
      <c r="F99" s="2">
        <v>0</v>
      </c>
      <c r="G99" s="2">
        <v>0</v>
      </c>
      <c r="H99" s="2">
        <v>1</v>
      </c>
      <c r="I99" s="2">
        <v>0</v>
      </c>
      <c r="J99" s="2">
        <v>5</v>
      </c>
      <c r="K99" s="2">
        <v>9</v>
      </c>
      <c r="L99" s="2">
        <v>5</v>
      </c>
      <c r="M99" s="2">
        <f t="shared" si="25"/>
        <v>21</v>
      </c>
      <c r="N99" s="5">
        <f t="shared" si="26"/>
        <v>3.261904761904762</v>
      </c>
      <c r="O99" s="5">
        <f t="shared" si="27"/>
        <v>0.8676603408708853</v>
      </c>
      <c r="P99" s="2">
        <v>0</v>
      </c>
      <c r="Q99" s="2">
        <v>0</v>
      </c>
    </row>
    <row r="100" spans="1:17" ht="18.75" customHeight="1">
      <c r="A100" s="2" t="s">
        <v>366</v>
      </c>
      <c r="B100" s="8" t="s">
        <v>370</v>
      </c>
      <c r="C100" s="1">
        <v>1</v>
      </c>
      <c r="D100" s="13">
        <f t="shared" si="24"/>
        <v>22</v>
      </c>
      <c r="E100" s="2">
        <v>1</v>
      </c>
      <c r="F100" s="2">
        <v>0</v>
      </c>
      <c r="G100" s="2">
        <v>1</v>
      </c>
      <c r="H100" s="2">
        <v>1</v>
      </c>
      <c r="I100" s="2">
        <v>0</v>
      </c>
      <c r="J100" s="2">
        <v>5</v>
      </c>
      <c r="K100" s="2">
        <v>9</v>
      </c>
      <c r="L100" s="2">
        <v>5</v>
      </c>
      <c r="M100" s="2">
        <f t="shared" si="25"/>
        <v>22</v>
      </c>
      <c r="N100" s="5">
        <f t="shared" si="26"/>
        <v>3.1818181818181817</v>
      </c>
      <c r="O100" s="5">
        <f t="shared" si="27"/>
        <v>0.9237455196773441</v>
      </c>
      <c r="P100" s="2">
        <v>0</v>
      </c>
      <c r="Q100" s="2">
        <v>0</v>
      </c>
    </row>
    <row r="101" spans="1:17" ht="18.75" customHeight="1">
      <c r="A101" s="2" t="s">
        <v>367</v>
      </c>
      <c r="B101" s="8" t="s">
        <v>371</v>
      </c>
      <c r="C101" s="1">
        <v>1</v>
      </c>
      <c r="D101" s="13">
        <f t="shared" si="24"/>
        <v>21</v>
      </c>
      <c r="E101" s="2">
        <v>1</v>
      </c>
      <c r="F101" s="2">
        <v>0</v>
      </c>
      <c r="G101" s="2">
        <v>0</v>
      </c>
      <c r="H101" s="2">
        <v>2</v>
      </c>
      <c r="I101" s="2">
        <v>0</v>
      </c>
      <c r="J101" s="2">
        <v>3</v>
      </c>
      <c r="K101" s="2">
        <v>10</v>
      </c>
      <c r="L101" s="2">
        <v>5</v>
      </c>
      <c r="M101" s="2">
        <f t="shared" si="25"/>
        <v>21</v>
      </c>
      <c r="N101" s="5">
        <f t="shared" si="26"/>
        <v>3.238095238095238</v>
      </c>
      <c r="O101" s="5">
        <f t="shared" si="27"/>
        <v>0.9078893316636966</v>
      </c>
      <c r="P101" s="2">
        <v>0</v>
      </c>
      <c r="Q101" s="2">
        <v>0</v>
      </c>
    </row>
    <row r="102" spans="1:17" ht="18.75" customHeight="1">
      <c r="A102" s="2" t="s">
        <v>492</v>
      </c>
      <c r="B102" s="8" t="s">
        <v>519</v>
      </c>
      <c r="C102" s="1">
        <v>2</v>
      </c>
      <c r="D102" s="13">
        <f t="shared" si="24"/>
        <v>11</v>
      </c>
      <c r="E102" s="2">
        <v>0</v>
      </c>
      <c r="F102" s="2">
        <v>3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8</v>
      </c>
      <c r="M102" s="2">
        <f t="shared" si="25"/>
        <v>11</v>
      </c>
      <c r="N102" s="5">
        <f t="shared" si="26"/>
        <v>3.1818181818181817</v>
      </c>
      <c r="O102" s="5">
        <f t="shared" si="27"/>
        <v>1.3360853142453697</v>
      </c>
      <c r="P102" s="2">
        <v>0</v>
      </c>
      <c r="Q102" s="2">
        <v>0</v>
      </c>
    </row>
    <row r="103" spans="1:17" ht="18.75" customHeight="1">
      <c r="A103" s="2" t="s">
        <v>281</v>
      </c>
      <c r="B103" s="8" t="s">
        <v>227</v>
      </c>
      <c r="C103" s="1">
        <v>0.5</v>
      </c>
      <c r="D103" s="13">
        <f t="shared" si="24"/>
        <v>330</v>
      </c>
      <c r="E103" s="2">
        <v>28</v>
      </c>
      <c r="F103" s="2">
        <v>18</v>
      </c>
      <c r="G103" s="2">
        <v>43</v>
      </c>
      <c r="H103" s="2">
        <v>83</v>
      </c>
      <c r="I103" s="2">
        <v>79</v>
      </c>
      <c r="J103" s="2">
        <v>39</v>
      </c>
      <c r="K103" s="2">
        <v>12</v>
      </c>
      <c r="L103" s="2">
        <v>24</v>
      </c>
      <c r="M103" s="2">
        <f t="shared" si="25"/>
        <v>326</v>
      </c>
      <c r="N103" s="5">
        <f t="shared" si="26"/>
        <v>2.1503067484662575</v>
      </c>
      <c r="O103" s="5">
        <f t="shared" si="27"/>
        <v>0.9831946323320135</v>
      </c>
      <c r="P103" s="2">
        <v>4</v>
      </c>
      <c r="Q103" s="2">
        <v>0</v>
      </c>
    </row>
    <row r="104" spans="1:17" ht="18.75" customHeight="1">
      <c r="A104" s="2" t="s">
        <v>282</v>
      </c>
      <c r="B104" s="8" t="s">
        <v>228</v>
      </c>
      <c r="C104" s="1">
        <v>0.5</v>
      </c>
      <c r="D104" s="13">
        <f t="shared" si="24"/>
        <v>341</v>
      </c>
      <c r="E104" s="2">
        <v>12</v>
      </c>
      <c r="F104" s="2">
        <v>3</v>
      </c>
      <c r="G104" s="2">
        <v>0</v>
      </c>
      <c r="H104" s="2">
        <v>32</v>
      </c>
      <c r="I104" s="2">
        <v>1</v>
      </c>
      <c r="J104" s="2">
        <v>20</v>
      </c>
      <c r="K104" s="2">
        <v>126</v>
      </c>
      <c r="L104" s="2">
        <v>147</v>
      </c>
      <c r="M104" s="2">
        <f t="shared" si="25"/>
        <v>341</v>
      </c>
      <c r="N104" s="5">
        <f t="shared" si="26"/>
        <v>3.397360703812317</v>
      </c>
      <c r="O104" s="5">
        <f t="shared" si="27"/>
        <v>0.901135849935728</v>
      </c>
      <c r="P104" s="2">
        <v>0</v>
      </c>
      <c r="Q104" s="2">
        <v>0</v>
      </c>
    </row>
    <row r="105" spans="1:17" ht="18.75" customHeight="1">
      <c r="A105" s="2" t="s">
        <v>300</v>
      </c>
      <c r="B105" s="8" t="s">
        <v>316</v>
      </c>
      <c r="C105" s="1">
        <v>0.5</v>
      </c>
      <c r="D105" s="13">
        <f t="shared" si="24"/>
        <v>318</v>
      </c>
      <c r="E105" s="2">
        <v>15</v>
      </c>
      <c r="F105" s="2">
        <v>18</v>
      </c>
      <c r="G105" s="2">
        <v>15</v>
      </c>
      <c r="H105" s="2">
        <v>62</v>
      </c>
      <c r="I105" s="2">
        <v>68</v>
      </c>
      <c r="J105" s="2">
        <v>88</v>
      </c>
      <c r="K105" s="2">
        <v>29</v>
      </c>
      <c r="L105" s="2">
        <v>22</v>
      </c>
      <c r="M105" s="2">
        <f t="shared" si="25"/>
        <v>317</v>
      </c>
      <c r="N105" s="5">
        <f t="shared" si="26"/>
        <v>2.4858044164037856</v>
      </c>
      <c r="O105" s="5">
        <f t="shared" si="27"/>
        <v>0.9146306763114254</v>
      </c>
      <c r="P105" s="2">
        <v>1</v>
      </c>
      <c r="Q105" s="2">
        <v>0</v>
      </c>
    </row>
    <row r="106" spans="1:17" ht="18.75" customHeight="1">
      <c r="A106" s="2" t="s">
        <v>301</v>
      </c>
      <c r="B106" s="8" t="s">
        <v>317</v>
      </c>
      <c r="C106" s="1">
        <v>0.5</v>
      </c>
      <c r="D106" s="13">
        <f t="shared" si="24"/>
        <v>331</v>
      </c>
      <c r="E106" s="2">
        <v>11</v>
      </c>
      <c r="F106" s="2">
        <v>8</v>
      </c>
      <c r="G106" s="2">
        <v>0</v>
      </c>
      <c r="H106" s="2">
        <v>15</v>
      </c>
      <c r="I106" s="2">
        <v>69</v>
      </c>
      <c r="J106" s="2">
        <v>31</v>
      </c>
      <c r="K106" s="2">
        <v>52</v>
      </c>
      <c r="L106" s="2">
        <v>145</v>
      </c>
      <c r="M106" s="2">
        <f t="shared" si="25"/>
        <v>331</v>
      </c>
      <c r="N106" s="5">
        <f t="shared" si="26"/>
        <v>3.219033232628399</v>
      </c>
      <c r="O106" s="5">
        <f t="shared" si="27"/>
        <v>0.9605041643068903</v>
      </c>
      <c r="P106" s="2">
        <v>0</v>
      </c>
      <c r="Q106" s="2">
        <v>0</v>
      </c>
    </row>
    <row r="107" spans="1:17" ht="18.75" customHeight="1">
      <c r="A107" s="2" t="s">
        <v>331</v>
      </c>
      <c r="B107" s="8" t="s">
        <v>339</v>
      </c>
      <c r="C107" s="1">
        <v>0.5</v>
      </c>
      <c r="D107" s="13">
        <f t="shared" si="24"/>
        <v>247</v>
      </c>
      <c r="E107" s="2">
        <v>3</v>
      </c>
      <c r="F107" s="2">
        <v>2</v>
      </c>
      <c r="G107" s="2">
        <v>1</v>
      </c>
      <c r="H107" s="2">
        <v>5</v>
      </c>
      <c r="I107" s="2">
        <v>18</v>
      </c>
      <c r="J107" s="2">
        <v>42</v>
      </c>
      <c r="K107" s="2">
        <v>76</v>
      </c>
      <c r="L107" s="2">
        <v>100</v>
      </c>
      <c r="M107" s="2">
        <f t="shared" si="25"/>
        <v>247</v>
      </c>
      <c r="N107" s="5">
        <f t="shared" si="26"/>
        <v>3.4433198380566803</v>
      </c>
      <c r="O107" s="5">
        <f t="shared" si="27"/>
        <v>0.688854231869374</v>
      </c>
      <c r="P107" s="2">
        <v>0</v>
      </c>
      <c r="Q107" s="2">
        <v>0</v>
      </c>
    </row>
    <row r="108" spans="1:17" ht="18.75" customHeight="1">
      <c r="A108" s="2" t="s">
        <v>332</v>
      </c>
      <c r="B108" s="8" t="s">
        <v>340</v>
      </c>
      <c r="C108" s="1">
        <v>0.5</v>
      </c>
      <c r="D108" s="13">
        <f t="shared" si="24"/>
        <v>247</v>
      </c>
      <c r="E108" s="2">
        <v>3</v>
      </c>
      <c r="F108" s="2">
        <v>6</v>
      </c>
      <c r="G108" s="2">
        <v>1</v>
      </c>
      <c r="H108" s="2">
        <v>1</v>
      </c>
      <c r="I108" s="2">
        <v>5</v>
      </c>
      <c r="J108" s="2">
        <v>29</v>
      </c>
      <c r="K108" s="2">
        <v>72</v>
      </c>
      <c r="L108" s="2">
        <v>130</v>
      </c>
      <c r="M108" s="2">
        <f t="shared" si="25"/>
        <v>247</v>
      </c>
      <c r="N108" s="5">
        <f t="shared" si="26"/>
        <v>3.5668016194331984</v>
      </c>
      <c r="O108" s="5">
        <f t="shared" si="27"/>
        <v>0.7089587885653279</v>
      </c>
      <c r="P108" s="2">
        <v>0</v>
      </c>
      <c r="Q108" s="2">
        <v>0</v>
      </c>
    </row>
    <row r="109" spans="1:17" ht="18.75" customHeight="1">
      <c r="A109" s="95" t="s">
        <v>11</v>
      </c>
      <c r="B109" s="95"/>
      <c r="C109" s="95"/>
      <c r="D109" s="38">
        <f aca="true" t="shared" si="28" ref="D109:M109">SUM(D90:D108)</f>
        <v>4465</v>
      </c>
      <c r="E109" s="38">
        <f t="shared" si="28"/>
        <v>201</v>
      </c>
      <c r="F109" s="38">
        <f t="shared" si="28"/>
        <v>141</v>
      </c>
      <c r="G109" s="38">
        <f t="shared" si="28"/>
        <v>109</v>
      </c>
      <c r="H109" s="38">
        <f t="shared" si="28"/>
        <v>287</v>
      </c>
      <c r="I109" s="38">
        <f t="shared" si="28"/>
        <v>367</v>
      </c>
      <c r="J109" s="38">
        <f t="shared" si="28"/>
        <v>738</v>
      </c>
      <c r="K109" s="38">
        <f t="shared" si="28"/>
        <v>893</v>
      </c>
      <c r="L109" s="38">
        <f t="shared" si="28"/>
        <v>1724</v>
      </c>
      <c r="M109" s="38">
        <f t="shared" si="28"/>
        <v>4460</v>
      </c>
      <c r="N109" s="96">
        <f t="shared" si="26"/>
        <v>3.1460762331838565</v>
      </c>
      <c r="O109" s="96">
        <f t="shared" si="27"/>
        <v>1.0427070380901204</v>
      </c>
      <c r="P109" s="38">
        <f>SUM(P90:P108)</f>
        <v>5</v>
      </c>
      <c r="Q109" s="38">
        <f>SUM(Q90:Q108)</f>
        <v>0</v>
      </c>
    </row>
    <row r="110" spans="1:17" ht="18.75" customHeight="1">
      <c r="A110" s="95" t="s">
        <v>12</v>
      </c>
      <c r="B110" s="95"/>
      <c r="C110" s="95"/>
      <c r="D110" s="39">
        <f>D109*100/$D$109</f>
        <v>100</v>
      </c>
      <c r="E110" s="39">
        <f aca="true" t="shared" si="29" ref="E110:M110">E109*100/$D$109</f>
        <v>4.5016797312430015</v>
      </c>
      <c r="F110" s="39">
        <f t="shared" si="29"/>
        <v>3.1578947368421053</v>
      </c>
      <c r="G110" s="39">
        <f t="shared" si="29"/>
        <v>2.441209406494961</v>
      </c>
      <c r="H110" s="39">
        <f t="shared" si="29"/>
        <v>6.427771556550952</v>
      </c>
      <c r="I110" s="39">
        <f t="shared" si="29"/>
        <v>8.219484882418813</v>
      </c>
      <c r="J110" s="39">
        <f t="shared" si="29"/>
        <v>16.528555431131018</v>
      </c>
      <c r="K110" s="39">
        <f t="shared" si="29"/>
        <v>20</v>
      </c>
      <c r="L110" s="39">
        <f t="shared" si="29"/>
        <v>38.61142217245241</v>
      </c>
      <c r="M110" s="39">
        <f t="shared" si="29"/>
        <v>99.88801791713325</v>
      </c>
      <c r="N110" s="97"/>
      <c r="O110" s="97"/>
      <c r="P110" s="39">
        <f>P109*100/$D$109</f>
        <v>0.11198208286674133</v>
      </c>
      <c r="Q110" s="39">
        <f>Q109*100/$D$109</f>
        <v>0</v>
      </c>
    </row>
    <row r="111" spans="3:17" ht="21" customHeight="1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</row>
    <row r="112" spans="1:17" ht="21" customHeight="1">
      <c r="A112" s="34"/>
      <c r="B112" s="35" t="s">
        <v>457</v>
      </c>
      <c r="C112" s="6"/>
      <c r="D112" s="3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37"/>
    </row>
    <row r="113" spans="1:17" ht="21" customHeight="1">
      <c r="A113" s="90" t="s">
        <v>0</v>
      </c>
      <c r="B113" s="90" t="s">
        <v>1</v>
      </c>
      <c r="C113" s="90" t="s">
        <v>177</v>
      </c>
      <c r="D113" s="91" t="s">
        <v>178</v>
      </c>
      <c r="E113" s="78" t="s">
        <v>179</v>
      </c>
      <c r="F113" s="79"/>
      <c r="G113" s="79"/>
      <c r="H113" s="79"/>
      <c r="I113" s="79"/>
      <c r="J113" s="79"/>
      <c r="K113" s="79"/>
      <c r="L113" s="80"/>
      <c r="M113" s="90" t="s">
        <v>180</v>
      </c>
      <c r="N113" s="90" t="s">
        <v>6</v>
      </c>
      <c r="O113" s="90" t="s">
        <v>7</v>
      </c>
      <c r="P113" s="88" t="s">
        <v>181</v>
      </c>
      <c r="Q113" s="88"/>
    </row>
    <row r="114" spans="1:17" ht="21" customHeight="1">
      <c r="A114" s="90"/>
      <c r="B114" s="90"/>
      <c r="C114" s="90"/>
      <c r="D114" s="91"/>
      <c r="E114" s="2">
        <v>0</v>
      </c>
      <c r="F114" s="2">
        <v>1</v>
      </c>
      <c r="G114" s="2">
        <v>1.5</v>
      </c>
      <c r="H114" s="2">
        <v>2</v>
      </c>
      <c r="I114" s="2">
        <v>2.5</v>
      </c>
      <c r="J114" s="2">
        <v>3</v>
      </c>
      <c r="K114" s="2">
        <v>3.5</v>
      </c>
      <c r="L114" s="2">
        <v>4</v>
      </c>
      <c r="M114" s="90"/>
      <c r="N114" s="90"/>
      <c r="O114" s="90"/>
      <c r="P114" s="2" t="s">
        <v>9</v>
      </c>
      <c r="Q114" s="5" t="s">
        <v>10</v>
      </c>
    </row>
    <row r="115" spans="1:17" ht="21" customHeight="1">
      <c r="A115" s="2" t="s">
        <v>474</v>
      </c>
      <c r="B115" s="8" t="s">
        <v>500</v>
      </c>
      <c r="C115" s="1">
        <v>4</v>
      </c>
      <c r="D115" s="13">
        <f aca="true" t="shared" si="30" ref="D115:D133">SUM(P115:Q115,E115:L115)</f>
        <v>13</v>
      </c>
      <c r="E115" s="2">
        <v>1</v>
      </c>
      <c r="F115" s="2">
        <v>0</v>
      </c>
      <c r="G115" s="2">
        <v>0</v>
      </c>
      <c r="H115" s="2">
        <v>0</v>
      </c>
      <c r="I115" s="2">
        <v>0</v>
      </c>
      <c r="J115" s="2">
        <v>1</v>
      </c>
      <c r="K115" s="2">
        <v>0</v>
      </c>
      <c r="L115" s="2">
        <v>11</v>
      </c>
      <c r="M115" s="2">
        <f aca="true" t="shared" si="31" ref="M115:M133">SUM(E115:L115)</f>
        <v>13</v>
      </c>
      <c r="N115" s="5">
        <f aca="true" t="shared" si="32" ref="N115:N134">(1*F115+1.5*G115+2*H115+2.5*I115+3*J115+3.5*K115+4*L115)/M115</f>
        <v>3.6153846153846154</v>
      </c>
      <c r="O115" s="5">
        <f aca="true" t="shared" si="33" ref="O115:O134">SQRT((E115*0^2+F115*1^2+G115*1.5^2+H115*2^2+I115*2.5^2+J115*3^2+K115*3.5^2+L115*4^2)/M115-N115^2)</f>
        <v>1.0769230769230769</v>
      </c>
      <c r="P115" s="2">
        <v>0</v>
      </c>
      <c r="Q115" s="2">
        <v>0</v>
      </c>
    </row>
    <row r="116" spans="1:17" ht="21" customHeight="1">
      <c r="A116" s="2" t="s">
        <v>198</v>
      </c>
      <c r="B116" s="8" t="s">
        <v>496</v>
      </c>
      <c r="C116" s="1">
        <v>2</v>
      </c>
      <c r="D116" s="13">
        <f t="shared" si="30"/>
        <v>7</v>
      </c>
      <c r="E116" s="2">
        <v>0</v>
      </c>
      <c r="F116" s="2">
        <v>2</v>
      </c>
      <c r="G116" s="2">
        <v>0</v>
      </c>
      <c r="H116" s="2">
        <v>2</v>
      </c>
      <c r="I116" s="2">
        <v>0</v>
      </c>
      <c r="J116" s="2">
        <v>3</v>
      </c>
      <c r="K116" s="2">
        <v>0</v>
      </c>
      <c r="L116" s="2">
        <v>0</v>
      </c>
      <c r="M116" s="2">
        <f t="shared" si="31"/>
        <v>7</v>
      </c>
      <c r="N116" s="5">
        <f t="shared" si="32"/>
        <v>2.142857142857143</v>
      </c>
      <c r="O116" s="5">
        <f t="shared" si="33"/>
        <v>0.8329931278350431</v>
      </c>
      <c r="P116" s="2">
        <v>0</v>
      </c>
      <c r="Q116" s="2">
        <v>0</v>
      </c>
    </row>
    <row r="117" spans="1:17" ht="21" customHeight="1">
      <c r="A117" s="2" t="s">
        <v>235</v>
      </c>
      <c r="B117" s="8" t="s">
        <v>244</v>
      </c>
      <c r="C117" s="1">
        <v>4</v>
      </c>
      <c r="D117" s="13">
        <f t="shared" si="30"/>
        <v>14</v>
      </c>
      <c r="E117" s="2">
        <v>3</v>
      </c>
      <c r="F117" s="2">
        <v>7</v>
      </c>
      <c r="G117" s="2">
        <v>1</v>
      </c>
      <c r="H117" s="2">
        <v>1</v>
      </c>
      <c r="I117" s="2">
        <v>0</v>
      </c>
      <c r="J117" s="2">
        <v>0</v>
      </c>
      <c r="K117" s="2">
        <v>0</v>
      </c>
      <c r="L117" s="2">
        <v>2</v>
      </c>
      <c r="M117" s="2">
        <f t="shared" si="31"/>
        <v>14</v>
      </c>
      <c r="N117" s="5">
        <f t="shared" si="32"/>
        <v>1.3214285714285714</v>
      </c>
      <c r="O117" s="5">
        <f t="shared" si="33"/>
        <v>1.2190034404197152</v>
      </c>
      <c r="P117" s="2">
        <v>0</v>
      </c>
      <c r="Q117" s="2">
        <v>0</v>
      </c>
    </row>
    <row r="118" spans="1:17" ht="21" customHeight="1">
      <c r="A118" s="2" t="s">
        <v>261</v>
      </c>
      <c r="B118" s="8" t="s">
        <v>501</v>
      </c>
      <c r="C118" s="1">
        <v>4</v>
      </c>
      <c r="D118" s="13">
        <f t="shared" si="30"/>
        <v>14</v>
      </c>
      <c r="E118" s="2">
        <v>0</v>
      </c>
      <c r="F118" s="2">
        <v>0</v>
      </c>
      <c r="G118" s="2">
        <v>2</v>
      </c>
      <c r="H118" s="2">
        <v>2</v>
      </c>
      <c r="I118" s="2">
        <v>2</v>
      </c>
      <c r="J118" s="2">
        <v>1</v>
      </c>
      <c r="K118" s="2">
        <v>1</v>
      </c>
      <c r="L118" s="2">
        <v>6</v>
      </c>
      <c r="M118" s="2">
        <f t="shared" si="31"/>
        <v>14</v>
      </c>
      <c r="N118" s="5">
        <f t="shared" si="32"/>
        <v>3.0357142857142856</v>
      </c>
      <c r="O118" s="5">
        <f t="shared" si="33"/>
        <v>0.9721898277725866</v>
      </c>
      <c r="P118" s="2">
        <v>0</v>
      </c>
      <c r="Q118" s="2">
        <v>0</v>
      </c>
    </row>
    <row r="119" spans="1:17" ht="21" customHeight="1">
      <c r="A119" s="2" t="s">
        <v>471</v>
      </c>
      <c r="B119" s="8" t="s">
        <v>495</v>
      </c>
      <c r="C119" s="1">
        <v>2</v>
      </c>
      <c r="D119" s="13">
        <f t="shared" si="30"/>
        <v>17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9</v>
      </c>
      <c r="M119" s="2">
        <f t="shared" si="31"/>
        <v>9</v>
      </c>
      <c r="N119" s="5">
        <f t="shared" si="32"/>
        <v>4</v>
      </c>
      <c r="O119" s="5">
        <f t="shared" si="33"/>
        <v>0</v>
      </c>
      <c r="P119" s="2">
        <v>0</v>
      </c>
      <c r="Q119" s="2">
        <v>8</v>
      </c>
    </row>
    <row r="120" spans="1:17" ht="21" customHeight="1">
      <c r="A120" s="2" t="s">
        <v>473</v>
      </c>
      <c r="B120" s="8" t="s">
        <v>498</v>
      </c>
      <c r="C120" s="1">
        <v>4</v>
      </c>
      <c r="D120" s="13">
        <f t="shared" si="30"/>
        <v>14</v>
      </c>
      <c r="E120" s="2">
        <v>1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13</v>
      </c>
      <c r="M120" s="2">
        <f t="shared" si="31"/>
        <v>14</v>
      </c>
      <c r="N120" s="5">
        <f t="shared" si="32"/>
        <v>3.7142857142857144</v>
      </c>
      <c r="O120" s="5">
        <f t="shared" si="33"/>
        <v>1.0301575072754257</v>
      </c>
      <c r="P120" s="2">
        <v>0</v>
      </c>
      <c r="Q120" s="2">
        <v>0</v>
      </c>
    </row>
    <row r="121" spans="1:17" ht="21" customHeight="1">
      <c r="A121" s="2" t="s">
        <v>262</v>
      </c>
      <c r="B121" s="8" t="s">
        <v>386</v>
      </c>
      <c r="C121" s="1">
        <v>4</v>
      </c>
      <c r="D121" s="13">
        <f t="shared" si="30"/>
        <v>1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1</v>
      </c>
      <c r="K121" s="2">
        <v>0</v>
      </c>
      <c r="L121" s="2">
        <v>0</v>
      </c>
      <c r="M121" s="2">
        <f t="shared" si="31"/>
        <v>1</v>
      </c>
      <c r="N121" s="5">
        <f t="shared" si="32"/>
        <v>3</v>
      </c>
      <c r="O121" s="5">
        <f t="shared" si="33"/>
        <v>0</v>
      </c>
      <c r="P121" s="2">
        <v>0</v>
      </c>
      <c r="Q121" s="2">
        <v>0</v>
      </c>
    </row>
    <row r="122" spans="1:17" ht="21" customHeight="1">
      <c r="A122" s="2" t="s">
        <v>190</v>
      </c>
      <c r="B122" s="8" t="s">
        <v>29</v>
      </c>
      <c r="C122" s="1">
        <v>1</v>
      </c>
      <c r="D122" s="13">
        <f t="shared" si="30"/>
        <v>462</v>
      </c>
      <c r="E122" s="2">
        <v>22</v>
      </c>
      <c r="F122" s="2">
        <v>18</v>
      </c>
      <c r="G122" s="2">
        <v>5</v>
      </c>
      <c r="H122" s="2">
        <v>41</v>
      </c>
      <c r="I122" s="2">
        <v>22</v>
      </c>
      <c r="J122" s="2">
        <v>26</v>
      </c>
      <c r="K122" s="2">
        <v>42</v>
      </c>
      <c r="L122" s="2">
        <v>286</v>
      </c>
      <c r="M122" s="2">
        <f t="shared" si="31"/>
        <v>462</v>
      </c>
      <c r="N122" s="5">
        <f t="shared" si="32"/>
        <v>3.314935064935065</v>
      </c>
      <c r="O122" s="5">
        <f t="shared" si="33"/>
        <v>1.118930909871035</v>
      </c>
      <c r="P122" s="2">
        <v>0</v>
      </c>
      <c r="Q122" s="2">
        <v>0</v>
      </c>
    </row>
    <row r="123" spans="1:17" ht="21" customHeight="1">
      <c r="A123" s="2" t="s">
        <v>220</v>
      </c>
      <c r="B123" s="8" t="s">
        <v>229</v>
      </c>
      <c r="C123" s="1">
        <v>1</v>
      </c>
      <c r="D123" s="13">
        <f t="shared" si="30"/>
        <v>427</v>
      </c>
      <c r="E123" s="2">
        <v>41</v>
      </c>
      <c r="F123" s="2">
        <v>37</v>
      </c>
      <c r="G123" s="2">
        <v>28</v>
      </c>
      <c r="H123" s="2">
        <v>41</v>
      </c>
      <c r="I123" s="2">
        <v>66</v>
      </c>
      <c r="J123" s="2">
        <v>76</v>
      </c>
      <c r="K123" s="2">
        <v>66</v>
      </c>
      <c r="L123" s="2">
        <v>72</v>
      </c>
      <c r="M123" s="2">
        <f t="shared" si="31"/>
        <v>427</v>
      </c>
      <c r="N123" s="5">
        <f t="shared" si="32"/>
        <v>2.51288056206089</v>
      </c>
      <c r="O123" s="5">
        <f t="shared" si="33"/>
        <v>1.2095242226674738</v>
      </c>
      <c r="P123" s="2">
        <v>0</v>
      </c>
      <c r="Q123" s="2">
        <v>0</v>
      </c>
    </row>
    <row r="124" spans="1:17" ht="21" customHeight="1">
      <c r="A124" s="2" t="s">
        <v>256</v>
      </c>
      <c r="B124" s="8" t="s">
        <v>80</v>
      </c>
      <c r="C124" s="1">
        <v>1</v>
      </c>
      <c r="D124" s="13">
        <f t="shared" si="30"/>
        <v>379</v>
      </c>
      <c r="E124" s="2">
        <v>0</v>
      </c>
      <c r="F124" s="2">
        <v>30</v>
      </c>
      <c r="G124" s="2">
        <v>15</v>
      </c>
      <c r="H124" s="2">
        <v>14</v>
      </c>
      <c r="I124" s="2">
        <v>20</v>
      </c>
      <c r="J124" s="2">
        <v>42</v>
      </c>
      <c r="K124" s="2">
        <v>37</v>
      </c>
      <c r="L124" s="2">
        <v>210</v>
      </c>
      <c r="M124" s="2">
        <f t="shared" si="31"/>
        <v>368</v>
      </c>
      <c r="N124" s="5">
        <f t="shared" si="32"/>
        <v>3.3315217391304346</v>
      </c>
      <c r="O124" s="5">
        <f t="shared" si="33"/>
        <v>0.977399983521732</v>
      </c>
      <c r="P124" s="2">
        <v>11</v>
      </c>
      <c r="Q124" s="2">
        <v>0</v>
      </c>
    </row>
    <row r="125" spans="1:17" ht="21" customHeight="1">
      <c r="A125" s="2" t="s">
        <v>478</v>
      </c>
      <c r="B125" s="8" t="s">
        <v>507</v>
      </c>
      <c r="C125" s="1">
        <v>2</v>
      </c>
      <c r="D125" s="13">
        <f t="shared" si="30"/>
        <v>8</v>
      </c>
      <c r="E125" s="2">
        <v>1</v>
      </c>
      <c r="F125" s="2">
        <v>0</v>
      </c>
      <c r="G125" s="2">
        <v>0</v>
      </c>
      <c r="H125" s="2">
        <v>1</v>
      </c>
      <c r="I125" s="2">
        <v>3</v>
      </c>
      <c r="J125" s="2">
        <v>1</v>
      </c>
      <c r="K125" s="2">
        <v>0</v>
      </c>
      <c r="L125" s="2">
        <v>2</v>
      </c>
      <c r="M125" s="2">
        <f t="shared" si="31"/>
        <v>8</v>
      </c>
      <c r="N125" s="5">
        <f t="shared" si="32"/>
        <v>2.5625</v>
      </c>
      <c r="O125" s="5">
        <f t="shared" si="33"/>
        <v>1.184205957593526</v>
      </c>
      <c r="P125" s="2">
        <v>0</v>
      </c>
      <c r="Q125" s="2">
        <v>0</v>
      </c>
    </row>
    <row r="126" spans="1:17" ht="21" customHeight="1">
      <c r="A126" s="2" t="s">
        <v>479</v>
      </c>
      <c r="B126" s="25" t="s">
        <v>506</v>
      </c>
      <c r="C126" s="1">
        <v>2</v>
      </c>
      <c r="D126" s="13">
        <f t="shared" si="30"/>
        <v>13</v>
      </c>
      <c r="E126" s="2">
        <v>0</v>
      </c>
      <c r="F126" s="2">
        <v>0</v>
      </c>
      <c r="G126" s="2">
        <v>1</v>
      </c>
      <c r="H126" s="2">
        <v>3</v>
      </c>
      <c r="I126" s="2">
        <v>1</v>
      </c>
      <c r="J126" s="2">
        <v>3</v>
      </c>
      <c r="K126" s="2">
        <v>3</v>
      </c>
      <c r="L126" s="2">
        <v>2</v>
      </c>
      <c r="M126" s="2">
        <f t="shared" si="31"/>
        <v>13</v>
      </c>
      <c r="N126" s="5">
        <f t="shared" si="32"/>
        <v>2.8846153846153846</v>
      </c>
      <c r="O126" s="5">
        <f t="shared" si="33"/>
        <v>0.7882269819968921</v>
      </c>
      <c r="P126" s="2">
        <v>0</v>
      </c>
      <c r="Q126" s="2">
        <v>0</v>
      </c>
    </row>
    <row r="127" spans="1:17" ht="21" customHeight="1">
      <c r="A127" s="2" t="s">
        <v>413</v>
      </c>
      <c r="B127" s="8" t="s">
        <v>414</v>
      </c>
      <c r="C127" s="1">
        <v>2</v>
      </c>
      <c r="D127" s="13">
        <f t="shared" si="30"/>
        <v>12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1</v>
      </c>
      <c r="K127" s="2">
        <v>0</v>
      </c>
      <c r="L127" s="2">
        <v>11</v>
      </c>
      <c r="M127" s="2">
        <f t="shared" si="31"/>
        <v>12</v>
      </c>
      <c r="N127" s="5">
        <f t="shared" si="32"/>
        <v>3.9166666666666665</v>
      </c>
      <c r="O127" s="5">
        <f t="shared" si="33"/>
        <v>0.276385399196284</v>
      </c>
      <c r="P127" s="2">
        <v>0</v>
      </c>
      <c r="Q127" s="2">
        <v>0</v>
      </c>
    </row>
    <row r="128" spans="1:17" ht="21" customHeight="1">
      <c r="A128" s="2" t="s">
        <v>413</v>
      </c>
      <c r="B128" s="25" t="s">
        <v>414</v>
      </c>
      <c r="C128" s="1">
        <v>2</v>
      </c>
      <c r="D128" s="13">
        <f t="shared" si="30"/>
        <v>16</v>
      </c>
      <c r="E128" s="2">
        <v>1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15</v>
      </c>
      <c r="M128" s="2">
        <f t="shared" si="31"/>
        <v>16</v>
      </c>
      <c r="N128" s="5">
        <f t="shared" si="32"/>
        <v>3.75</v>
      </c>
      <c r="O128" s="5">
        <f t="shared" si="33"/>
        <v>0.9682458365518543</v>
      </c>
      <c r="P128" s="2">
        <v>0</v>
      </c>
      <c r="Q128" s="2">
        <v>0</v>
      </c>
    </row>
    <row r="129" spans="1:17" ht="21" customHeight="1">
      <c r="A129" s="2" t="s">
        <v>493</v>
      </c>
      <c r="B129" s="25" t="s">
        <v>520</v>
      </c>
      <c r="C129" s="1">
        <v>2</v>
      </c>
      <c r="D129" s="13">
        <f t="shared" si="30"/>
        <v>8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2</v>
      </c>
      <c r="L129" s="2">
        <v>5</v>
      </c>
      <c r="M129" s="2">
        <f t="shared" si="31"/>
        <v>7</v>
      </c>
      <c r="N129" s="5">
        <f t="shared" si="32"/>
        <v>3.857142857142857</v>
      </c>
      <c r="O129" s="5">
        <f t="shared" si="33"/>
        <v>0.2258769757263107</v>
      </c>
      <c r="P129" s="2">
        <v>1</v>
      </c>
      <c r="Q129" s="2">
        <v>0</v>
      </c>
    </row>
    <row r="130" spans="1:17" ht="21" customHeight="1">
      <c r="A130" s="2" t="s">
        <v>483</v>
      </c>
      <c r="B130" s="8" t="s">
        <v>510</v>
      </c>
      <c r="C130" s="1">
        <v>2</v>
      </c>
      <c r="D130" s="13">
        <f t="shared" si="30"/>
        <v>12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12</v>
      </c>
      <c r="M130" s="2">
        <f t="shared" si="31"/>
        <v>12</v>
      </c>
      <c r="N130" s="5">
        <f t="shared" si="32"/>
        <v>4</v>
      </c>
      <c r="O130" s="5">
        <f t="shared" si="33"/>
        <v>0</v>
      </c>
      <c r="P130" s="2">
        <v>0</v>
      </c>
      <c r="Q130" s="2">
        <v>0</v>
      </c>
    </row>
    <row r="131" spans="1:17" ht="21" customHeight="1">
      <c r="A131" s="2" t="s">
        <v>283</v>
      </c>
      <c r="B131" s="8" t="s">
        <v>229</v>
      </c>
      <c r="C131" s="1">
        <v>0.5</v>
      </c>
      <c r="D131" s="13">
        <f t="shared" si="30"/>
        <v>341</v>
      </c>
      <c r="E131" s="2">
        <v>62</v>
      </c>
      <c r="F131" s="2">
        <v>25</v>
      </c>
      <c r="G131" s="2">
        <v>17</v>
      </c>
      <c r="H131" s="2">
        <v>22</v>
      </c>
      <c r="I131" s="2">
        <v>36</v>
      </c>
      <c r="J131" s="2">
        <v>25</v>
      </c>
      <c r="K131" s="2">
        <v>29</v>
      </c>
      <c r="L131" s="2">
        <v>125</v>
      </c>
      <c r="M131" s="2">
        <f t="shared" si="31"/>
        <v>341</v>
      </c>
      <c r="N131" s="5">
        <f t="shared" si="32"/>
        <v>2.5249266862170088</v>
      </c>
      <c r="O131" s="5">
        <f t="shared" si="33"/>
        <v>1.5148706894546424</v>
      </c>
      <c r="P131" s="2">
        <v>0</v>
      </c>
      <c r="Q131" s="2">
        <v>0</v>
      </c>
    </row>
    <row r="132" spans="1:17" ht="19.5" customHeight="1">
      <c r="A132" s="2" t="s">
        <v>302</v>
      </c>
      <c r="B132" s="8" t="s">
        <v>318</v>
      </c>
      <c r="C132" s="1">
        <v>0.5</v>
      </c>
      <c r="D132" s="13">
        <f t="shared" si="30"/>
        <v>331</v>
      </c>
      <c r="E132" s="2">
        <v>41</v>
      </c>
      <c r="F132" s="2">
        <v>12</v>
      </c>
      <c r="G132" s="2">
        <v>11</v>
      </c>
      <c r="H132" s="2">
        <v>18</v>
      </c>
      <c r="I132" s="2">
        <v>10</v>
      </c>
      <c r="J132" s="2">
        <v>29</v>
      </c>
      <c r="K132" s="2">
        <v>85</v>
      </c>
      <c r="L132" s="2">
        <v>125</v>
      </c>
      <c r="M132" s="2">
        <f t="shared" si="31"/>
        <v>331</v>
      </c>
      <c r="N132" s="5">
        <f t="shared" si="32"/>
        <v>2.9425981873111784</v>
      </c>
      <c r="O132" s="5">
        <f t="shared" si="33"/>
        <v>1.354648888812322</v>
      </c>
      <c r="P132" s="2">
        <v>0</v>
      </c>
      <c r="Q132" s="2">
        <v>0</v>
      </c>
    </row>
    <row r="133" spans="1:17" ht="19.5" customHeight="1">
      <c r="A133" s="2" t="s">
        <v>333</v>
      </c>
      <c r="B133" s="8" t="s">
        <v>341</v>
      </c>
      <c r="C133" s="1">
        <v>0.5</v>
      </c>
      <c r="D133" s="13">
        <f t="shared" si="30"/>
        <v>247</v>
      </c>
      <c r="E133" s="2">
        <v>1</v>
      </c>
      <c r="F133" s="2">
        <v>8</v>
      </c>
      <c r="G133" s="2">
        <v>0</v>
      </c>
      <c r="H133" s="2">
        <v>7</v>
      </c>
      <c r="I133" s="2">
        <v>1</v>
      </c>
      <c r="J133" s="2">
        <v>18</v>
      </c>
      <c r="K133" s="2">
        <v>82</v>
      </c>
      <c r="L133" s="2">
        <v>130</v>
      </c>
      <c r="M133" s="2">
        <f t="shared" si="31"/>
        <v>247</v>
      </c>
      <c r="N133" s="5">
        <f t="shared" si="32"/>
        <v>3.58502024291498</v>
      </c>
      <c r="O133" s="5">
        <f t="shared" si="33"/>
        <v>0.6800052836743573</v>
      </c>
      <c r="P133" s="2">
        <v>0</v>
      </c>
      <c r="Q133" s="2">
        <v>0</v>
      </c>
    </row>
    <row r="134" spans="1:17" ht="18.75" customHeight="1">
      <c r="A134" s="95" t="s">
        <v>11</v>
      </c>
      <c r="B134" s="95"/>
      <c r="C134" s="95"/>
      <c r="D134" s="38">
        <f>SUM(D115:D133)</f>
        <v>2336</v>
      </c>
      <c r="E134" s="38">
        <f aca="true" t="shared" si="34" ref="E134:M134">SUM(E115:E133)</f>
        <v>174</v>
      </c>
      <c r="F134" s="38">
        <f t="shared" si="34"/>
        <v>139</v>
      </c>
      <c r="G134" s="38">
        <f t="shared" si="34"/>
        <v>80</v>
      </c>
      <c r="H134" s="38">
        <f t="shared" si="34"/>
        <v>152</v>
      </c>
      <c r="I134" s="38">
        <f t="shared" si="34"/>
        <v>161</v>
      </c>
      <c r="J134" s="38">
        <f t="shared" si="34"/>
        <v>227</v>
      </c>
      <c r="K134" s="38">
        <f t="shared" si="34"/>
        <v>347</v>
      </c>
      <c r="L134" s="38">
        <f t="shared" si="34"/>
        <v>1036</v>
      </c>
      <c r="M134" s="38">
        <f t="shared" si="34"/>
        <v>2316</v>
      </c>
      <c r="N134" s="96">
        <f t="shared" si="32"/>
        <v>3.0246113989637307</v>
      </c>
      <c r="O134" s="96">
        <f t="shared" si="33"/>
        <v>1.2494553477075399</v>
      </c>
      <c r="P134" s="38">
        <f>SUM(P115:P133)</f>
        <v>12</v>
      </c>
      <c r="Q134" s="38">
        <f>SUM(Q115:Q133)</f>
        <v>8</v>
      </c>
    </row>
    <row r="135" spans="1:17" ht="18.75" customHeight="1">
      <c r="A135" s="95" t="s">
        <v>12</v>
      </c>
      <c r="B135" s="95"/>
      <c r="C135" s="95"/>
      <c r="D135" s="39">
        <f>D134*100/$D$134</f>
        <v>100</v>
      </c>
      <c r="E135" s="39">
        <f aca="true" t="shared" si="35" ref="E135:M135">E134*100/$D$134</f>
        <v>7.448630136986301</v>
      </c>
      <c r="F135" s="39">
        <f t="shared" si="35"/>
        <v>5.950342465753424</v>
      </c>
      <c r="G135" s="39">
        <f t="shared" si="35"/>
        <v>3.4246575342465753</v>
      </c>
      <c r="H135" s="39">
        <f t="shared" si="35"/>
        <v>6.506849315068493</v>
      </c>
      <c r="I135" s="39">
        <f t="shared" si="35"/>
        <v>6.892123287671233</v>
      </c>
      <c r="J135" s="39">
        <f t="shared" si="35"/>
        <v>9.717465753424657</v>
      </c>
      <c r="K135" s="39">
        <f t="shared" si="35"/>
        <v>14.854452054794521</v>
      </c>
      <c r="L135" s="39">
        <f t="shared" si="35"/>
        <v>44.34931506849315</v>
      </c>
      <c r="M135" s="39">
        <f t="shared" si="35"/>
        <v>99.14383561643835</v>
      </c>
      <c r="N135" s="97"/>
      <c r="O135" s="97"/>
      <c r="P135" s="39">
        <f>P134*100/$D$134</f>
        <v>0.5136986301369864</v>
      </c>
      <c r="Q135" s="39">
        <f>Q134*100/$D$134</f>
        <v>0.3424657534246575</v>
      </c>
    </row>
    <row r="136" spans="3:17" ht="21" customHeight="1"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</row>
    <row r="137" spans="1:17" ht="23.25">
      <c r="A137" s="34"/>
      <c r="B137" s="35" t="s">
        <v>458</v>
      </c>
      <c r="C137" s="6"/>
      <c r="D137" s="3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37"/>
    </row>
    <row r="138" spans="1:17" ht="16.5" customHeight="1">
      <c r="A138" s="90" t="s">
        <v>0</v>
      </c>
      <c r="B138" s="90" t="s">
        <v>1</v>
      </c>
      <c r="C138" s="90" t="s">
        <v>177</v>
      </c>
      <c r="D138" s="91" t="s">
        <v>178</v>
      </c>
      <c r="E138" s="78" t="s">
        <v>179</v>
      </c>
      <c r="F138" s="79"/>
      <c r="G138" s="79"/>
      <c r="H138" s="79"/>
      <c r="I138" s="79"/>
      <c r="J138" s="79"/>
      <c r="K138" s="79"/>
      <c r="L138" s="80"/>
      <c r="M138" s="90" t="s">
        <v>180</v>
      </c>
      <c r="N138" s="90" t="s">
        <v>6</v>
      </c>
      <c r="O138" s="90" t="s">
        <v>7</v>
      </c>
      <c r="P138" s="88" t="s">
        <v>181</v>
      </c>
      <c r="Q138" s="88"/>
    </row>
    <row r="139" spans="1:17" ht="16.5" customHeight="1">
      <c r="A139" s="90"/>
      <c r="B139" s="90"/>
      <c r="C139" s="90"/>
      <c r="D139" s="91"/>
      <c r="E139" s="2">
        <v>0</v>
      </c>
      <c r="F139" s="2">
        <v>1</v>
      </c>
      <c r="G139" s="2">
        <v>1.5</v>
      </c>
      <c r="H139" s="2">
        <v>2</v>
      </c>
      <c r="I139" s="2">
        <v>2.5</v>
      </c>
      <c r="J139" s="2">
        <v>3</v>
      </c>
      <c r="K139" s="2">
        <v>3.5</v>
      </c>
      <c r="L139" s="2">
        <v>4</v>
      </c>
      <c r="M139" s="90"/>
      <c r="N139" s="90"/>
      <c r="O139" s="90"/>
      <c r="P139" s="2" t="s">
        <v>9</v>
      </c>
      <c r="Q139" s="5" t="s">
        <v>10</v>
      </c>
    </row>
    <row r="140" spans="1:17" ht="16.5" customHeight="1">
      <c r="A140" s="2" t="s">
        <v>472</v>
      </c>
      <c r="B140" s="8" t="s">
        <v>494</v>
      </c>
      <c r="C140" s="1">
        <v>2</v>
      </c>
      <c r="D140" s="13">
        <f aca="true" t="shared" si="36" ref="D140:D169">SUM(P140:Q140,E140:L140)</f>
        <v>17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3</v>
      </c>
      <c r="K140" s="2">
        <v>2</v>
      </c>
      <c r="L140" s="2">
        <v>12</v>
      </c>
      <c r="M140" s="2">
        <f aca="true" t="shared" si="37" ref="M140:M169">SUM(E140:L140)</f>
        <v>17</v>
      </c>
      <c r="N140" s="5">
        <f aca="true" t="shared" si="38" ref="N140:N170">(1*F140+1.5*G140+2*H140+2.5*I140+3*J140+3.5*K140+4*L140)/M140</f>
        <v>3.764705882352941</v>
      </c>
      <c r="O140" s="5">
        <f aca="true" t="shared" si="39" ref="O140:O170">SQRT((E140*0^2+F140*1^2+G140*1.5^2+H140*2^2+I140*2.5^2+J140*3^2+K140*3.5^2+L140*4^2)/M140-N140^2)</f>
        <v>0.38796782230214494</v>
      </c>
      <c r="P140" s="2">
        <v>0</v>
      </c>
      <c r="Q140" s="2">
        <v>0</v>
      </c>
    </row>
    <row r="141" spans="1:17" ht="16.5" customHeight="1">
      <c r="A141" s="2" t="s">
        <v>398</v>
      </c>
      <c r="B141" s="8" t="s">
        <v>502</v>
      </c>
      <c r="C141" s="1">
        <v>2</v>
      </c>
      <c r="D141" s="13">
        <f t="shared" si="36"/>
        <v>10</v>
      </c>
      <c r="E141" s="2">
        <v>1</v>
      </c>
      <c r="F141" s="2">
        <v>0</v>
      </c>
      <c r="G141" s="2">
        <v>0</v>
      </c>
      <c r="H141" s="2">
        <v>1</v>
      </c>
      <c r="I141" s="2">
        <v>1</v>
      </c>
      <c r="J141" s="2">
        <v>2</v>
      </c>
      <c r="K141" s="2">
        <v>5</v>
      </c>
      <c r="L141" s="2">
        <v>0</v>
      </c>
      <c r="M141" s="2">
        <f t="shared" si="37"/>
        <v>10</v>
      </c>
      <c r="N141" s="5">
        <f t="shared" si="38"/>
        <v>2.8</v>
      </c>
      <c r="O141" s="5">
        <f t="shared" si="39"/>
        <v>1.053565375285274</v>
      </c>
      <c r="P141" s="2">
        <v>0</v>
      </c>
      <c r="Q141" s="2">
        <v>0</v>
      </c>
    </row>
    <row r="142" spans="1:17" ht="16.5" customHeight="1">
      <c r="A142" s="2" t="s">
        <v>399</v>
      </c>
      <c r="B142" s="8" t="s">
        <v>400</v>
      </c>
      <c r="C142" s="1">
        <v>2</v>
      </c>
      <c r="D142" s="13">
        <f t="shared" si="36"/>
        <v>9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2</v>
      </c>
      <c r="L142" s="2">
        <v>7</v>
      </c>
      <c r="M142" s="2">
        <f t="shared" si="37"/>
        <v>9</v>
      </c>
      <c r="N142" s="5">
        <f t="shared" si="38"/>
        <v>3.888888888888889</v>
      </c>
      <c r="O142" s="5">
        <f t="shared" si="39"/>
        <v>0.20786985482077605</v>
      </c>
      <c r="P142" s="2">
        <v>0</v>
      </c>
      <c r="Q142" s="2">
        <v>0</v>
      </c>
    </row>
    <row r="143" spans="1:17" ht="16.5" customHeight="1">
      <c r="A143" s="2" t="s">
        <v>199</v>
      </c>
      <c r="B143" s="8" t="s">
        <v>200</v>
      </c>
      <c r="C143" s="1">
        <v>2</v>
      </c>
      <c r="D143" s="13">
        <f t="shared" si="36"/>
        <v>22</v>
      </c>
      <c r="E143" s="2">
        <v>1</v>
      </c>
      <c r="F143" s="2">
        <v>0</v>
      </c>
      <c r="G143" s="2">
        <v>0</v>
      </c>
      <c r="H143" s="2">
        <v>0</v>
      </c>
      <c r="I143" s="2">
        <v>2</v>
      </c>
      <c r="J143" s="2">
        <v>17</v>
      </c>
      <c r="K143" s="2">
        <v>2</v>
      </c>
      <c r="L143" s="2">
        <v>0</v>
      </c>
      <c r="M143" s="2">
        <f t="shared" si="37"/>
        <v>22</v>
      </c>
      <c r="N143" s="5">
        <f t="shared" si="38"/>
        <v>2.8636363636363638</v>
      </c>
      <c r="O143" s="5">
        <f t="shared" si="39"/>
        <v>0.6602654111969969</v>
      </c>
      <c r="P143" s="2">
        <v>0</v>
      </c>
      <c r="Q143" s="2">
        <v>0</v>
      </c>
    </row>
    <row r="144" spans="1:17" ht="16.5" customHeight="1">
      <c r="A144" s="2" t="s">
        <v>236</v>
      </c>
      <c r="B144" s="8" t="s">
        <v>245</v>
      </c>
      <c r="C144" s="1">
        <v>2</v>
      </c>
      <c r="D144" s="13">
        <f t="shared" si="36"/>
        <v>20</v>
      </c>
      <c r="E144" s="2">
        <v>0</v>
      </c>
      <c r="F144" s="2">
        <v>0</v>
      </c>
      <c r="G144" s="2">
        <v>1</v>
      </c>
      <c r="H144" s="2">
        <v>0</v>
      </c>
      <c r="I144" s="2">
        <v>0</v>
      </c>
      <c r="J144" s="2">
        <v>0</v>
      </c>
      <c r="K144" s="2">
        <v>0</v>
      </c>
      <c r="L144" s="2">
        <v>19</v>
      </c>
      <c r="M144" s="2">
        <f t="shared" si="37"/>
        <v>20</v>
      </c>
      <c r="N144" s="5">
        <f t="shared" si="38"/>
        <v>3.875</v>
      </c>
      <c r="O144" s="5">
        <f t="shared" si="39"/>
        <v>0.5448623679425842</v>
      </c>
      <c r="P144" s="2">
        <v>0</v>
      </c>
      <c r="Q144" s="2">
        <v>0</v>
      </c>
    </row>
    <row r="145" spans="1:17" ht="16.5" customHeight="1">
      <c r="A145" s="2" t="s">
        <v>237</v>
      </c>
      <c r="B145" s="8" t="s">
        <v>383</v>
      </c>
      <c r="C145" s="1">
        <v>2</v>
      </c>
      <c r="D145" s="13">
        <f t="shared" si="36"/>
        <v>20</v>
      </c>
      <c r="E145" s="2">
        <v>0</v>
      </c>
      <c r="F145" s="2">
        <v>1</v>
      </c>
      <c r="G145" s="2">
        <v>0</v>
      </c>
      <c r="H145" s="2">
        <v>0</v>
      </c>
      <c r="I145" s="2">
        <v>0</v>
      </c>
      <c r="J145" s="2">
        <v>0</v>
      </c>
      <c r="K145" s="2">
        <v>1</v>
      </c>
      <c r="L145" s="2">
        <v>18</v>
      </c>
      <c r="M145" s="2">
        <f t="shared" si="37"/>
        <v>20</v>
      </c>
      <c r="N145" s="5">
        <f t="shared" si="38"/>
        <v>3.825</v>
      </c>
      <c r="O145" s="5">
        <f t="shared" si="39"/>
        <v>0.6571719714047443</v>
      </c>
      <c r="P145" s="2">
        <v>0</v>
      </c>
      <c r="Q145" s="2">
        <v>0</v>
      </c>
    </row>
    <row r="146" spans="1:17" ht="16.5" customHeight="1">
      <c r="A146" s="2" t="s">
        <v>375</v>
      </c>
      <c r="B146" s="8" t="s">
        <v>387</v>
      </c>
      <c r="C146" s="1">
        <v>2</v>
      </c>
      <c r="D146" s="13">
        <f t="shared" si="36"/>
        <v>10</v>
      </c>
      <c r="E146" s="2">
        <v>2</v>
      </c>
      <c r="F146" s="2">
        <v>0</v>
      </c>
      <c r="G146" s="2">
        <v>0</v>
      </c>
      <c r="H146" s="2">
        <v>0</v>
      </c>
      <c r="I146" s="2">
        <v>1</v>
      </c>
      <c r="J146" s="2">
        <v>3</v>
      </c>
      <c r="K146" s="2">
        <v>3</v>
      </c>
      <c r="L146" s="2">
        <v>1</v>
      </c>
      <c r="M146" s="2">
        <f t="shared" si="37"/>
        <v>10</v>
      </c>
      <c r="N146" s="5">
        <f t="shared" si="38"/>
        <v>2.6</v>
      </c>
      <c r="O146" s="5">
        <f t="shared" si="39"/>
        <v>1.3564659966250532</v>
      </c>
      <c r="P146" s="2">
        <v>0</v>
      </c>
      <c r="Q146" s="2">
        <v>0</v>
      </c>
    </row>
    <row r="147" spans="1:17" ht="16.5" customHeight="1">
      <c r="A147" s="2" t="s">
        <v>263</v>
      </c>
      <c r="B147" s="8" t="s">
        <v>270</v>
      </c>
      <c r="C147" s="1">
        <v>2</v>
      </c>
      <c r="D147" s="13">
        <f t="shared" si="36"/>
        <v>10</v>
      </c>
      <c r="E147" s="2">
        <v>2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8</v>
      </c>
      <c r="M147" s="2">
        <f t="shared" si="37"/>
        <v>10</v>
      </c>
      <c r="N147" s="5">
        <f t="shared" si="38"/>
        <v>3.2</v>
      </c>
      <c r="O147" s="5">
        <f t="shared" si="39"/>
        <v>1.5999999999999996</v>
      </c>
      <c r="P147" s="2">
        <v>0</v>
      </c>
      <c r="Q147" s="2">
        <v>0</v>
      </c>
    </row>
    <row r="148" spans="1:17" ht="16.5" customHeight="1">
      <c r="A148" s="2" t="s">
        <v>264</v>
      </c>
      <c r="B148" s="8" t="s">
        <v>271</v>
      </c>
      <c r="C148" s="1">
        <v>4</v>
      </c>
      <c r="D148" s="13">
        <f t="shared" si="36"/>
        <v>15</v>
      </c>
      <c r="E148" s="2">
        <v>0</v>
      </c>
      <c r="F148" s="2">
        <v>0</v>
      </c>
      <c r="G148" s="2">
        <v>1</v>
      </c>
      <c r="H148" s="2">
        <v>2</v>
      </c>
      <c r="I148" s="2">
        <v>1</v>
      </c>
      <c r="J148" s="2">
        <v>5</v>
      </c>
      <c r="K148" s="2">
        <v>4</v>
      </c>
      <c r="L148" s="2">
        <v>2</v>
      </c>
      <c r="M148" s="2">
        <f t="shared" si="37"/>
        <v>15</v>
      </c>
      <c r="N148" s="5">
        <f t="shared" si="38"/>
        <v>3</v>
      </c>
      <c r="O148" s="5">
        <f t="shared" si="39"/>
        <v>0.7071067811865476</v>
      </c>
      <c r="P148" s="2">
        <v>0</v>
      </c>
      <c r="Q148" s="2">
        <v>0</v>
      </c>
    </row>
    <row r="149" spans="1:17" ht="16.5" customHeight="1">
      <c r="A149" s="2" t="s">
        <v>238</v>
      </c>
      <c r="B149" s="8" t="s">
        <v>246</v>
      </c>
      <c r="C149" s="1">
        <v>4</v>
      </c>
      <c r="D149" s="13">
        <f t="shared" si="36"/>
        <v>19</v>
      </c>
      <c r="E149" s="2">
        <v>1</v>
      </c>
      <c r="F149" s="2">
        <v>0</v>
      </c>
      <c r="G149" s="2">
        <v>0</v>
      </c>
      <c r="H149" s="2">
        <v>0</v>
      </c>
      <c r="I149" s="2">
        <v>2</v>
      </c>
      <c r="J149" s="2">
        <v>4</v>
      </c>
      <c r="K149" s="2">
        <v>2</v>
      </c>
      <c r="L149" s="2">
        <v>10</v>
      </c>
      <c r="M149" s="2">
        <f t="shared" si="37"/>
        <v>19</v>
      </c>
      <c r="N149" s="5">
        <f t="shared" si="38"/>
        <v>3.3684210526315788</v>
      </c>
      <c r="O149" s="5">
        <f t="shared" si="39"/>
        <v>0.957547652561067</v>
      </c>
      <c r="P149" s="2">
        <v>0</v>
      </c>
      <c r="Q149" s="2">
        <v>0</v>
      </c>
    </row>
    <row r="150" spans="1:17" ht="16.5" customHeight="1">
      <c r="A150" s="2" t="s">
        <v>201</v>
      </c>
      <c r="B150" s="8" t="s">
        <v>202</v>
      </c>
      <c r="C150" s="1">
        <v>2</v>
      </c>
      <c r="D150" s="13">
        <f t="shared" si="36"/>
        <v>24</v>
      </c>
      <c r="E150" s="2">
        <v>0</v>
      </c>
      <c r="F150" s="2">
        <v>1</v>
      </c>
      <c r="G150" s="2">
        <v>1</v>
      </c>
      <c r="H150" s="2">
        <v>3</v>
      </c>
      <c r="I150" s="2">
        <v>9</v>
      </c>
      <c r="J150" s="2">
        <v>4</v>
      </c>
      <c r="K150" s="2">
        <v>5</v>
      </c>
      <c r="L150" s="2">
        <v>1</v>
      </c>
      <c r="M150" s="2">
        <f t="shared" si="37"/>
        <v>24</v>
      </c>
      <c r="N150" s="5">
        <f t="shared" si="38"/>
        <v>2.6875</v>
      </c>
      <c r="O150" s="5">
        <f t="shared" si="39"/>
        <v>0.6893913378239293</v>
      </c>
      <c r="P150" s="2">
        <v>0</v>
      </c>
      <c r="Q150" s="2">
        <v>0</v>
      </c>
    </row>
    <row r="151" spans="1:17" ht="16.5" customHeight="1">
      <c r="A151" s="2" t="s">
        <v>191</v>
      </c>
      <c r="B151" s="8" t="s">
        <v>192</v>
      </c>
      <c r="C151" s="1">
        <v>2</v>
      </c>
      <c r="D151" s="13">
        <f t="shared" si="36"/>
        <v>462</v>
      </c>
      <c r="E151" s="2">
        <v>12</v>
      </c>
      <c r="F151" s="2">
        <v>5</v>
      </c>
      <c r="G151" s="2">
        <v>8</v>
      </c>
      <c r="H151" s="2">
        <v>11</v>
      </c>
      <c r="I151" s="2">
        <v>26</v>
      </c>
      <c r="J151" s="2">
        <v>49</v>
      </c>
      <c r="K151" s="2">
        <v>88</v>
      </c>
      <c r="L151" s="2">
        <v>263</v>
      </c>
      <c r="M151" s="2">
        <f t="shared" si="37"/>
        <v>462</v>
      </c>
      <c r="N151" s="5">
        <f t="shared" si="38"/>
        <v>3.487012987012987</v>
      </c>
      <c r="O151" s="5">
        <f t="shared" si="39"/>
        <v>0.8565031063924462</v>
      </c>
      <c r="P151" s="2">
        <v>0</v>
      </c>
      <c r="Q151" s="2">
        <v>0</v>
      </c>
    </row>
    <row r="152" spans="1:17" ht="16.5" customHeight="1">
      <c r="A152" s="2" t="s">
        <v>221</v>
      </c>
      <c r="B152" s="8" t="s">
        <v>230</v>
      </c>
      <c r="C152" s="1">
        <v>2</v>
      </c>
      <c r="D152" s="13">
        <f t="shared" si="36"/>
        <v>427</v>
      </c>
      <c r="E152" s="2">
        <v>23</v>
      </c>
      <c r="F152" s="2">
        <v>9</v>
      </c>
      <c r="G152" s="2">
        <v>8</v>
      </c>
      <c r="H152" s="2">
        <v>18</v>
      </c>
      <c r="I152" s="2">
        <v>20</v>
      </c>
      <c r="J152" s="2">
        <v>45</v>
      </c>
      <c r="K152" s="2">
        <v>78</v>
      </c>
      <c r="L152" s="2">
        <v>226</v>
      </c>
      <c r="M152" s="2">
        <f t="shared" si="37"/>
        <v>427</v>
      </c>
      <c r="N152" s="5">
        <f t="shared" si="38"/>
        <v>3.323185011709602</v>
      </c>
      <c r="O152" s="5">
        <f t="shared" si="39"/>
        <v>1.065644540460729</v>
      </c>
      <c r="P152" s="2">
        <v>0</v>
      </c>
      <c r="Q152" s="2">
        <v>0</v>
      </c>
    </row>
    <row r="153" spans="1:17" ht="16.5" customHeight="1">
      <c r="A153" s="2" t="s">
        <v>257</v>
      </c>
      <c r="B153" s="8" t="s">
        <v>269</v>
      </c>
      <c r="C153" s="1">
        <v>2</v>
      </c>
      <c r="D153" s="13">
        <f t="shared" si="36"/>
        <v>365</v>
      </c>
      <c r="E153" s="2">
        <v>0</v>
      </c>
      <c r="F153" s="2">
        <v>13</v>
      </c>
      <c r="G153" s="2">
        <v>8</v>
      </c>
      <c r="H153" s="2">
        <v>20</v>
      </c>
      <c r="I153" s="2">
        <v>22</v>
      </c>
      <c r="J153" s="2">
        <v>42</v>
      </c>
      <c r="K153" s="2">
        <v>75</v>
      </c>
      <c r="L153" s="2">
        <v>185</v>
      </c>
      <c r="M153" s="2">
        <f t="shared" si="37"/>
        <v>365</v>
      </c>
      <c r="N153" s="5">
        <f t="shared" si="38"/>
        <v>3.4205479452054797</v>
      </c>
      <c r="O153" s="5">
        <f t="shared" si="39"/>
        <v>0.8018743289830884</v>
      </c>
      <c r="P153" s="2">
        <v>0</v>
      </c>
      <c r="Q153" s="2">
        <v>0</v>
      </c>
    </row>
    <row r="154" spans="1:17" ht="16.5" customHeight="1">
      <c r="A154" s="2" t="s">
        <v>409</v>
      </c>
      <c r="B154" s="8" t="s">
        <v>382</v>
      </c>
      <c r="C154" s="1">
        <v>1</v>
      </c>
      <c r="D154" s="13">
        <f t="shared" si="36"/>
        <v>10</v>
      </c>
      <c r="E154" s="2">
        <v>3</v>
      </c>
      <c r="F154" s="2">
        <v>1</v>
      </c>
      <c r="G154" s="2">
        <v>0</v>
      </c>
      <c r="H154" s="2">
        <v>0</v>
      </c>
      <c r="I154" s="2">
        <v>1</v>
      </c>
      <c r="J154" s="2">
        <v>1</v>
      </c>
      <c r="K154" s="2">
        <v>1</v>
      </c>
      <c r="L154" s="2">
        <v>3</v>
      </c>
      <c r="M154" s="2">
        <f t="shared" si="37"/>
        <v>10</v>
      </c>
      <c r="N154" s="5">
        <f t="shared" si="38"/>
        <v>2.2</v>
      </c>
      <c r="O154" s="5">
        <f t="shared" si="39"/>
        <v>1.676305461424021</v>
      </c>
      <c r="P154" s="2">
        <v>0</v>
      </c>
      <c r="Q154" s="2">
        <v>0</v>
      </c>
    </row>
    <row r="155" spans="1:17" ht="16.5" customHeight="1">
      <c r="A155" s="2" t="s">
        <v>484</v>
      </c>
      <c r="B155" s="25" t="s">
        <v>511</v>
      </c>
      <c r="C155" s="1">
        <v>1</v>
      </c>
      <c r="D155" s="13">
        <f t="shared" si="36"/>
        <v>9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9</v>
      </c>
      <c r="M155" s="2">
        <f t="shared" si="37"/>
        <v>9</v>
      </c>
      <c r="N155" s="5">
        <f t="shared" si="38"/>
        <v>4</v>
      </c>
      <c r="O155" s="5">
        <f t="shared" si="39"/>
        <v>0</v>
      </c>
      <c r="P155" s="2">
        <v>0</v>
      </c>
      <c r="Q155" s="2">
        <v>0</v>
      </c>
    </row>
    <row r="156" spans="1:17" ht="16.5" customHeight="1">
      <c r="A156" s="2" t="s">
        <v>410</v>
      </c>
      <c r="B156" s="8" t="s">
        <v>411</v>
      </c>
      <c r="C156" s="1">
        <v>1</v>
      </c>
      <c r="D156" s="13">
        <f t="shared" si="36"/>
        <v>8</v>
      </c>
      <c r="E156" s="2">
        <v>2</v>
      </c>
      <c r="F156" s="2">
        <v>1</v>
      </c>
      <c r="G156" s="2">
        <v>0</v>
      </c>
      <c r="H156" s="2">
        <v>1</v>
      </c>
      <c r="I156" s="2">
        <v>0</v>
      </c>
      <c r="J156" s="2">
        <v>0</v>
      </c>
      <c r="K156" s="2">
        <v>0</v>
      </c>
      <c r="L156" s="2">
        <v>4</v>
      </c>
      <c r="M156" s="2">
        <f t="shared" si="37"/>
        <v>8</v>
      </c>
      <c r="N156" s="5">
        <f t="shared" si="38"/>
        <v>2.375</v>
      </c>
      <c r="O156" s="5">
        <f t="shared" si="39"/>
        <v>1.7275343701356567</v>
      </c>
      <c r="P156" s="2">
        <v>0</v>
      </c>
      <c r="Q156" s="2">
        <v>0</v>
      </c>
    </row>
    <row r="157" spans="1:17" ht="16.5" customHeight="1">
      <c r="A157" s="2" t="s">
        <v>485</v>
      </c>
      <c r="B157" s="8" t="s">
        <v>512</v>
      </c>
      <c r="C157" s="1">
        <v>1</v>
      </c>
      <c r="D157" s="13">
        <f t="shared" si="36"/>
        <v>9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2</v>
      </c>
      <c r="L157" s="2">
        <v>7</v>
      </c>
      <c r="M157" s="2">
        <f t="shared" si="37"/>
        <v>9</v>
      </c>
      <c r="N157" s="5">
        <f t="shared" si="38"/>
        <v>3.888888888888889</v>
      </c>
      <c r="O157" s="5">
        <f t="shared" si="39"/>
        <v>0.20786985482077605</v>
      </c>
      <c r="P157" s="2">
        <v>0</v>
      </c>
      <c r="Q157" s="2">
        <v>0</v>
      </c>
    </row>
    <row r="158" spans="1:17" ht="16.5" customHeight="1">
      <c r="A158" s="2" t="s">
        <v>486</v>
      </c>
      <c r="B158" s="8" t="s">
        <v>513</v>
      </c>
      <c r="C158" s="1">
        <v>1</v>
      </c>
      <c r="D158" s="13">
        <f t="shared" si="36"/>
        <v>9</v>
      </c>
      <c r="E158" s="2">
        <v>0</v>
      </c>
      <c r="F158" s="2">
        <v>0</v>
      </c>
      <c r="G158" s="2">
        <v>0</v>
      </c>
      <c r="H158" s="2">
        <v>0</v>
      </c>
      <c r="I158" s="2">
        <v>2</v>
      </c>
      <c r="J158" s="2">
        <v>3</v>
      </c>
      <c r="K158" s="2">
        <v>2</v>
      </c>
      <c r="L158" s="2">
        <v>2</v>
      </c>
      <c r="M158" s="2">
        <f t="shared" si="37"/>
        <v>9</v>
      </c>
      <c r="N158" s="5">
        <f t="shared" si="38"/>
        <v>3.2222222222222223</v>
      </c>
      <c r="O158" s="5">
        <f t="shared" si="39"/>
        <v>0.5328701692569675</v>
      </c>
      <c r="P158" s="2">
        <v>0</v>
      </c>
      <c r="Q158" s="2">
        <v>0</v>
      </c>
    </row>
    <row r="159" spans="1:17" ht="16.5" customHeight="1">
      <c r="A159" s="2" t="s">
        <v>487</v>
      </c>
      <c r="B159" s="25" t="s">
        <v>514</v>
      </c>
      <c r="C159" s="1">
        <v>1</v>
      </c>
      <c r="D159" s="13">
        <f t="shared" si="36"/>
        <v>10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2</v>
      </c>
      <c r="K159" s="2">
        <v>2</v>
      </c>
      <c r="L159" s="2">
        <v>6</v>
      </c>
      <c r="M159" s="2">
        <f t="shared" si="37"/>
        <v>10</v>
      </c>
      <c r="N159" s="5">
        <f t="shared" si="38"/>
        <v>3.7</v>
      </c>
      <c r="O159" s="5">
        <f t="shared" si="39"/>
        <v>0.39999999999999797</v>
      </c>
      <c r="P159" s="2">
        <v>0</v>
      </c>
      <c r="Q159" s="2">
        <v>0</v>
      </c>
    </row>
    <row r="160" spans="1:17" ht="16.5" customHeight="1">
      <c r="A160" s="2" t="s">
        <v>291</v>
      </c>
      <c r="B160" s="8" t="s">
        <v>388</v>
      </c>
      <c r="C160" s="1">
        <v>2</v>
      </c>
      <c r="D160" s="13">
        <f t="shared" si="36"/>
        <v>18</v>
      </c>
      <c r="E160" s="2">
        <v>1</v>
      </c>
      <c r="F160" s="2">
        <v>0</v>
      </c>
      <c r="G160" s="2">
        <v>0</v>
      </c>
      <c r="H160" s="2">
        <v>0</v>
      </c>
      <c r="I160" s="2">
        <v>0</v>
      </c>
      <c r="J160" s="2">
        <v>2</v>
      </c>
      <c r="K160" s="2">
        <v>1</v>
      </c>
      <c r="L160" s="2">
        <v>14</v>
      </c>
      <c r="M160" s="2">
        <f t="shared" si="37"/>
        <v>18</v>
      </c>
      <c r="N160" s="5">
        <f t="shared" si="38"/>
        <v>3.638888888888889</v>
      </c>
      <c r="O160" s="5">
        <f t="shared" si="39"/>
        <v>0.9399402397604792</v>
      </c>
      <c r="P160" s="2">
        <v>0</v>
      </c>
      <c r="Q160" s="2">
        <v>0</v>
      </c>
    </row>
    <row r="161" spans="1:17" ht="16.5" customHeight="1">
      <c r="A161" s="2" t="s">
        <v>372</v>
      </c>
      <c r="B161" s="25" t="s">
        <v>389</v>
      </c>
      <c r="C161" s="1">
        <v>2</v>
      </c>
      <c r="D161" s="13">
        <f t="shared" si="36"/>
        <v>10</v>
      </c>
      <c r="E161" s="2">
        <v>1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4</v>
      </c>
      <c r="L161" s="2">
        <v>5</v>
      </c>
      <c r="M161" s="2">
        <f t="shared" si="37"/>
        <v>10</v>
      </c>
      <c r="N161" s="5">
        <f t="shared" si="38"/>
        <v>3.4</v>
      </c>
      <c r="O161" s="5">
        <f t="shared" si="39"/>
        <v>1.1575836902790233</v>
      </c>
      <c r="P161" s="2">
        <v>0</v>
      </c>
      <c r="Q161" s="2">
        <v>0</v>
      </c>
    </row>
    <row r="162" spans="1:17" ht="16.5" customHeight="1">
      <c r="A162" s="2" t="s">
        <v>381</v>
      </c>
      <c r="B162" s="25" t="s">
        <v>391</v>
      </c>
      <c r="C162" s="1">
        <v>2</v>
      </c>
      <c r="D162" s="13">
        <f t="shared" si="36"/>
        <v>11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1</v>
      </c>
      <c r="K162" s="2">
        <v>0</v>
      </c>
      <c r="L162" s="2">
        <v>9</v>
      </c>
      <c r="M162" s="2">
        <f t="shared" si="37"/>
        <v>11</v>
      </c>
      <c r="N162" s="5">
        <f t="shared" si="38"/>
        <v>3.5454545454545454</v>
      </c>
      <c r="O162" s="5">
        <f t="shared" si="39"/>
        <v>1.1570838237598045</v>
      </c>
      <c r="P162" s="2">
        <v>0</v>
      </c>
      <c r="Q162" s="2">
        <v>0</v>
      </c>
    </row>
    <row r="163" spans="1:17" ht="16.5" customHeight="1">
      <c r="A163" s="2" t="s">
        <v>405</v>
      </c>
      <c r="B163" s="8" t="s">
        <v>407</v>
      </c>
      <c r="C163" s="1">
        <v>1</v>
      </c>
      <c r="D163" s="13">
        <f t="shared" si="36"/>
        <v>19</v>
      </c>
      <c r="E163" s="2">
        <v>5</v>
      </c>
      <c r="F163" s="2">
        <v>3</v>
      </c>
      <c r="G163" s="2">
        <v>1</v>
      </c>
      <c r="H163" s="2">
        <v>2</v>
      </c>
      <c r="I163" s="2">
        <v>2</v>
      </c>
      <c r="J163" s="2">
        <v>2</v>
      </c>
      <c r="K163" s="2">
        <v>0</v>
      </c>
      <c r="L163" s="2">
        <v>4</v>
      </c>
      <c r="M163" s="2">
        <f t="shared" si="37"/>
        <v>19</v>
      </c>
      <c r="N163" s="5">
        <f t="shared" si="38"/>
        <v>1.868421052631579</v>
      </c>
      <c r="O163" s="5">
        <f t="shared" si="39"/>
        <v>1.476501067274267</v>
      </c>
      <c r="P163" s="2">
        <v>0</v>
      </c>
      <c r="Q163" s="2">
        <v>0</v>
      </c>
    </row>
    <row r="164" spans="1:17" ht="16.5" customHeight="1">
      <c r="A164" s="2" t="s">
        <v>488</v>
      </c>
      <c r="B164" s="8" t="s">
        <v>515</v>
      </c>
      <c r="C164" s="1">
        <v>2</v>
      </c>
      <c r="D164" s="13">
        <f t="shared" si="36"/>
        <v>9</v>
      </c>
      <c r="E164" s="2">
        <v>1</v>
      </c>
      <c r="F164" s="2">
        <v>0</v>
      </c>
      <c r="G164" s="2">
        <v>0</v>
      </c>
      <c r="H164" s="2">
        <v>8</v>
      </c>
      <c r="I164" s="2">
        <v>0</v>
      </c>
      <c r="J164" s="2">
        <v>0</v>
      </c>
      <c r="K164" s="2">
        <v>0</v>
      </c>
      <c r="L164" s="2">
        <v>0</v>
      </c>
      <c r="M164" s="2">
        <f t="shared" si="37"/>
        <v>9</v>
      </c>
      <c r="N164" s="5">
        <f t="shared" si="38"/>
        <v>1.7777777777777777</v>
      </c>
      <c r="O164" s="5">
        <f t="shared" si="39"/>
        <v>0.6285393610547089</v>
      </c>
      <c r="P164" s="2">
        <v>0</v>
      </c>
      <c r="Q164" s="2">
        <v>0</v>
      </c>
    </row>
    <row r="165" spans="1:17" ht="16.5" customHeight="1">
      <c r="A165" s="2" t="s">
        <v>489</v>
      </c>
      <c r="B165" s="8" t="s">
        <v>516</v>
      </c>
      <c r="C165" s="1">
        <v>2</v>
      </c>
      <c r="D165" s="13">
        <f t="shared" si="36"/>
        <v>9</v>
      </c>
      <c r="E165" s="2">
        <v>4</v>
      </c>
      <c r="F165" s="2">
        <v>1</v>
      </c>
      <c r="G165" s="2">
        <v>0</v>
      </c>
      <c r="H165" s="2">
        <v>3</v>
      </c>
      <c r="I165" s="2">
        <v>0</v>
      </c>
      <c r="J165" s="2">
        <v>0</v>
      </c>
      <c r="K165" s="2">
        <v>0</v>
      </c>
      <c r="L165" s="2">
        <v>1</v>
      </c>
      <c r="M165" s="2">
        <f t="shared" si="37"/>
        <v>9</v>
      </c>
      <c r="N165" s="5">
        <f t="shared" si="38"/>
        <v>1.2222222222222223</v>
      </c>
      <c r="O165" s="5">
        <f t="shared" si="39"/>
        <v>1.314684396244359</v>
      </c>
      <c r="P165" s="2">
        <v>0</v>
      </c>
      <c r="Q165" s="2">
        <v>0</v>
      </c>
    </row>
    <row r="166" spans="1:17" ht="16.5" customHeight="1">
      <c r="A166" s="2" t="s">
        <v>406</v>
      </c>
      <c r="B166" s="8" t="s">
        <v>408</v>
      </c>
      <c r="C166" s="1">
        <v>1</v>
      </c>
      <c r="D166" s="13">
        <f t="shared" si="36"/>
        <v>19</v>
      </c>
      <c r="E166" s="2">
        <v>8</v>
      </c>
      <c r="F166" s="2">
        <v>4</v>
      </c>
      <c r="G166" s="2">
        <v>2</v>
      </c>
      <c r="H166" s="2">
        <v>3</v>
      </c>
      <c r="I166" s="2">
        <v>0</v>
      </c>
      <c r="J166" s="2">
        <v>1</v>
      </c>
      <c r="K166" s="2">
        <v>1</v>
      </c>
      <c r="L166" s="2">
        <v>0</v>
      </c>
      <c r="M166" s="2">
        <f t="shared" si="37"/>
        <v>19</v>
      </c>
      <c r="N166" s="5">
        <f t="shared" si="38"/>
        <v>1.0263157894736843</v>
      </c>
      <c r="O166" s="5">
        <f t="shared" si="39"/>
        <v>1.0696000754158723</v>
      </c>
      <c r="P166" s="2">
        <v>0</v>
      </c>
      <c r="Q166" s="2">
        <v>0</v>
      </c>
    </row>
    <row r="167" spans="1:17" ht="16.5" customHeight="1">
      <c r="A167" s="2" t="s">
        <v>284</v>
      </c>
      <c r="B167" s="8" t="s">
        <v>230</v>
      </c>
      <c r="C167" s="1">
        <v>1</v>
      </c>
      <c r="D167" s="13">
        <f t="shared" si="36"/>
        <v>341</v>
      </c>
      <c r="E167" s="2">
        <v>25</v>
      </c>
      <c r="F167" s="2">
        <v>5</v>
      </c>
      <c r="G167" s="2">
        <v>7</v>
      </c>
      <c r="H167" s="2">
        <v>10</v>
      </c>
      <c r="I167" s="2">
        <v>15</v>
      </c>
      <c r="J167" s="2">
        <v>17</v>
      </c>
      <c r="K167" s="2">
        <v>37</v>
      </c>
      <c r="L167" s="2">
        <v>225</v>
      </c>
      <c r="M167" s="2">
        <f t="shared" si="37"/>
        <v>341</v>
      </c>
      <c r="N167" s="5">
        <f t="shared" si="38"/>
        <v>3.3826979472140764</v>
      </c>
      <c r="O167" s="5">
        <f t="shared" si="39"/>
        <v>1.1599473113331917</v>
      </c>
      <c r="P167" s="2">
        <v>0</v>
      </c>
      <c r="Q167" s="2">
        <v>0</v>
      </c>
    </row>
    <row r="168" spans="1:17" ht="16.5" customHeight="1">
      <c r="A168" s="2" t="s">
        <v>303</v>
      </c>
      <c r="B168" s="8" t="s">
        <v>319</v>
      </c>
      <c r="C168" s="1">
        <v>1</v>
      </c>
      <c r="D168" s="13">
        <f t="shared" si="36"/>
        <v>331</v>
      </c>
      <c r="E168" s="2">
        <v>38</v>
      </c>
      <c r="F168" s="2">
        <v>13</v>
      </c>
      <c r="G168" s="2">
        <v>7</v>
      </c>
      <c r="H168" s="2">
        <v>10</v>
      </c>
      <c r="I168" s="2">
        <v>8</v>
      </c>
      <c r="J168" s="2">
        <v>6</v>
      </c>
      <c r="K168" s="2">
        <v>25</v>
      </c>
      <c r="L168" s="2">
        <v>224</v>
      </c>
      <c r="M168" s="2">
        <f t="shared" si="37"/>
        <v>331</v>
      </c>
      <c r="N168" s="5">
        <f t="shared" si="38"/>
        <v>3.217522658610272</v>
      </c>
      <c r="O168" s="5">
        <f t="shared" si="39"/>
        <v>1.3865325140899447</v>
      </c>
      <c r="P168" s="2">
        <v>0</v>
      </c>
      <c r="Q168" s="2">
        <v>0</v>
      </c>
    </row>
    <row r="169" spans="1:17" ht="21" customHeight="1">
      <c r="A169" s="2" t="s">
        <v>334</v>
      </c>
      <c r="B169" s="8" t="s">
        <v>342</v>
      </c>
      <c r="C169" s="1">
        <v>1</v>
      </c>
      <c r="D169" s="13">
        <f t="shared" si="36"/>
        <v>246</v>
      </c>
      <c r="E169" s="2">
        <v>3</v>
      </c>
      <c r="F169" s="2">
        <v>11</v>
      </c>
      <c r="G169" s="2">
        <v>4</v>
      </c>
      <c r="H169" s="2">
        <v>9</v>
      </c>
      <c r="I169" s="2">
        <v>7</v>
      </c>
      <c r="J169" s="2">
        <v>8</v>
      </c>
      <c r="K169" s="2">
        <v>25</v>
      </c>
      <c r="L169" s="2">
        <v>179</v>
      </c>
      <c r="M169" s="2">
        <f t="shared" si="37"/>
        <v>246</v>
      </c>
      <c r="N169" s="5">
        <f t="shared" si="38"/>
        <v>3.5772357723577235</v>
      </c>
      <c r="O169" s="5">
        <f t="shared" si="39"/>
        <v>0.8881160299323384</v>
      </c>
      <c r="P169" s="2">
        <v>0</v>
      </c>
      <c r="Q169" s="2">
        <v>0</v>
      </c>
    </row>
    <row r="170" spans="1:17" ht="19.5" customHeight="1">
      <c r="A170" s="95" t="s">
        <v>11</v>
      </c>
      <c r="B170" s="95"/>
      <c r="C170" s="95"/>
      <c r="D170" s="38">
        <f>SUM(D140:D169)</f>
        <v>2498</v>
      </c>
      <c r="E170" s="38">
        <f aca="true" t="shared" si="40" ref="E170:M170">SUM(E140:E169)</f>
        <v>134</v>
      </c>
      <c r="F170" s="38">
        <f t="shared" si="40"/>
        <v>68</v>
      </c>
      <c r="G170" s="38">
        <f t="shared" si="40"/>
        <v>48</v>
      </c>
      <c r="H170" s="38">
        <f t="shared" si="40"/>
        <v>101</v>
      </c>
      <c r="I170" s="38">
        <f t="shared" si="40"/>
        <v>119</v>
      </c>
      <c r="J170" s="38">
        <f t="shared" si="40"/>
        <v>217</v>
      </c>
      <c r="K170" s="38">
        <f t="shared" si="40"/>
        <v>367</v>
      </c>
      <c r="L170" s="38">
        <f t="shared" si="40"/>
        <v>1444</v>
      </c>
      <c r="M170" s="38">
        <f t="shared" si="40"/>
        <v>2498</v>
      </c>
      <c r="N170" s="102">
        <f t="shared" si="38"/>
        <v>3.3430744595676543</v>
      </c>
      <c r="O170" s="102">
        <f t="shared" si="39"/>
        <v>1.0882745740386504</v>
      </c>
      <c r="P170" s="38">
        <f>SUM(P140:P169)</f>
        <v>0</v>
      </c>
      <c r="Q170" s="38">
        <f>SUM(Q140:Q169)</f>
        <v>0</v>
      </c>
    </row>
    <row r="171" spans="1:17" ht="19.5" customHeight="1">
      <c r="A171" s="95" t="s">
        <v>12</v>
      </c>
      <c r="B171" s="95"/>
      <c r="C171" s="95"/>
      <c r="D171" s="39">
        <f>D170*100/$D$170</f>
        <v>100</v>
      </c>
      <c r="E171" s="39">
        <f aca="true" t="shared" si="41" ref="E171:M171">E170*100/$D$170</f>
        <v>5.3642914331465175</v>
      </c>
      <c r="F171" s="39">
        <f t="shared" si="41"/>
        <v>2.722177742193755</v>
      </c>
      <c r="G171" s="39">
        <f t="shared" si="41"/>
        <v>1.9215372297838271</v>
      </c>
      <c r="H171" s="39">
        <f t="shared" si="41"/>
        <v>4.0432345876701365</v>
      </c>
      <c r="I171" s="39">
        <f t="shared" si="41"/>
        <v>4.763811048839071</v>
      </c>
      <c r="J171" s="39">
        <f t="shared" si="41"/>
        <v>8.686949559647719</v>
      </c>
      <c r="K171" s="39">
        <f t="shared" si="41"/>
        <v>14.691753402722178</v>
      </c>
      <c r="L171" s="39">
        <f t="shared" si="41"/>
        <v>57.8062449959968</v>
      </c>
      <c r="M171" s="39">
        <f t="shared" si="41"/>
        <v>100</v>
      </c>
      <c r="N171" s="102"/>
      <c r="O171" s="102"/>
      <c r="P171" s="39">
        <f>P170*100/$D$170</f>
        <v>0</v>
      </c>
      <c r="Q171" s="39">
        <f>Q170*100/$D$170</f>
        <v>0</v>
      </c>
    </row>
    <row r="172" spans="1:17" ht="21" customHeight="1">
      <c r="A172" s="18"/>
      <c r="B172" s="21"/>
      <c r="C172" s="17"/>
      <c r="D172" s="76"/>
      <c r="E172" s="18"/>
      <c r="F172" s="18"/>
      <c r="G172" s="18"/>
      <c r="H172" s="18"/>
      <c r="I172" s="18"/>
      <c r="J172" s="18"/>
      <c r="K172" s="18"/>
      <c r="L172" s="18"/>
      <c r="M172" s="18"/>
      <c r="N172" s="20"/>
      <c r="O172" s="20"/>
      <c r="P172" s="18"/>
      <c r="Q172" s="18"/>
    </row>
    <row r="173" spans="1:17" ht="21" customHeight="1">
      <c r="A173" s="34"/>
      <c r="B173" s="35" t="s">
        <v>459</v>
      </c>
      <c r="C173" s="6"/>
      <c r="D173" s="3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37"/>
    </row>
    <row r="174" spans="1:17" ht="21" customHeight="1">
      <c r="A174" s="90" t="s">
        <v>0</v>
      </c>
      <c r="B174" s="90" t="s">
        <v>1</v>
      </c>
      <c r="C174" s="90" t="s">
        <v>177</v>
      </c>
      <c r="D174" s="91" t="s">
        <v>178</v>
      </c>
      <c r="E174" s="88" t="s">
        <v>179</v>
      </c>
      <c r="F174" s="88"/>
      <c r="G174" s="88"/>
      <c r="H174" s="88"/>
      <c r="I174" s="88"/>
      <c r="J174" s="88"/>
      <c r="K174" s="88"/>
      <c r="L174" s="88"/>
      <c r="M174" s="90" t="s">
        <v>180</v>
      </c>
      <c r="N174" s="90" t="s">
        <v>6</v>
      </c>
      <c r="O174" s="90" t="s">
        <v>7</v>
      </c>
      <c r="P174" s="88" t="s">
        <v>181</v>
      </c>
      <c r="Q174" s="88"/>
    </row>
    <row r="175" spans="1:17" ht="21" customHeight="1">
      <c r="A175" s="90"/>
      <c r="B175" s="90"/>
      <c r="C175" s="90"/>
      <c r="D175" s="91"/>
      <c r="E175" s="2">
        <v>0</v>
      </c>
      <c r="F175" s="2">
        <v>1</v>
      </c>
      <c r="G175" s="2">
        <v>1.5</v>
      </c>
      <c r="H175" s="2">
        <v>2</v>
      </c>
      <c r="I175" s="2">
        <v>2.5</v>
      </c>
      <c r="J175" s="2">
        <v>3</v>
      </c>
      <c r="K175" s="2">
        <v>3.5</v>
      </c>
      <c r="L175" s="2">
        <v>4</v>
      </c>
      <c r="M175" s="90"/>
      <c r="N175" s="90"/>
      <c r="O175" s="90"/>
      <c r="P175" s="2" t="s">
        <v>9</v>
      </c>
      <c r="Q175" s="5" t="s">
        <v>10</v>
      </c>
    </row>
    <row r="176" spans="1:17" ht="21" customHeight="1">
      <c r="A176" s="2" t="s">
        <v>207</v>
      </c>
      <c r="B176" s="8" t="s">
        <v>32</v>
      </c>
      <c r="C176" s="1">
        <v>2</v>
      </c>
      <c r="D176" s="13">
        <f aca="true" t="shared" si="42" ref="D176:D184">SUM(P176:Q176,E176:L176)</f>
        <v>462</v>
      </c>
      <c r="E176" s="2">
        <v>23</v>
      </c>
      <c r="F176" s="2">
        <v>86</v>
      </c>
      <c r="G176" s="2">
        <v>45</v>
      </c>
      <c r="H176" s="2">
        <v>91</v>
      </c>
      <c r="I176" s="2">
        <v>88</v>
      </c>
      <c r="J176" s="2">
        <v>92</v>
      </c>
      <c r="K176" s="2">
        <v>25</v>
      </c>
      <c r="L176" s="2">
        <v>12</v>
      </c>
      <c r="M176" s="2">
        <f aca="true" t="shared" si="43" ref="M176:M184">SUM(E176:L176)</f>
        <v>462</v>
      </c>
      <c r="N176" s="5">
        <f aca="true" t="shared" si="44" ref="N176:N185">(1*F176+1.5*G176+2*H176+2.5*I176+3*J176+3.5*K176+4*L176)/M176</f>
        <v>2.093073593073593</v>
      </c>
      <c r="O176" s="5">
        <f aca="true" t="shared" si="45" ref="O176:O185">SQRT((E176*0^2+F176*1^2+G176*1.5^2+H176*2^2+I176*2.5^2+J176*3^2+K176*3.5^2+L176*4^2)/M176-N176^2)</f>
        <v>0.9345437059372901</v>
      </c>
      <c r="P176" s="2">
        <v>0</v>
      </c>
      <c r="Q176" s="2">
        <v>0</v>
      </c>
    </row>
    <row r="177" spans="1:17" ht="21" customHeight="1">
      <c r="A177" s="2" t="s">
        <v>239</v>
      </c>
      <c r="B177" s="8" t="s">
        <v>247</v>
      </c>
      <c r="C177" s="1">
        <v>2</v>
      </c>
      <c r="D177" s="13">
        <f t="shared" si="42"/>
        <v>423</v>
      </c>
      <c r="E177" s="2">
        <v>121</v>
      </c>
      <c r="F177" s="2">
        <v>26</v>
      </c>
      <c r="G177" s="2">
        <v>18</v>
      </c>
      <c r="H177" s="2">
        <v>27</v>
      </c>
      <c r="I177" s="2">
        <v>34</v>
      </c>
      <c r="J177" s="2">
        <v>30</v>
      </c>
      <c r="K177" s="2">
        <v>38</v>
      </c>
      <c r="L177" s="2">
        <v>129</v>
      </c>
      <c r="M177" s="2">
        <f t="shared" si="43"/>
        <v>423</v>
      </c>
      <c r="N177" s="5">
        <f t="shared" si="44"/>
        <v>2.2009456264775413</v>
      </c>
      <c r="O177" s="5">
        <f t="shared" si="45"/>
        <v>1.6397973277217313</v>
      </c>
      <c r="P177" s="2">
        <v>0</v>
      </c>
      <c r="Q177" s="2">
        <v>0</v>
      </c>
    </row>
    <row r="178" spans="1:17" ht="21" customHeight="1">
      <c r="A178" s="2" t="s">
        <v>265</v>
      </c>
      <c r="B178" s="8" t="s">
        <v>272</v>
      </c>
      <c r="C178" s="1">
        <v>2</v>
      </c>
      <c r="D178" s="13">
        <f t="shared" si="42"/>
        <v>379</v>
      </c>
      <c r="E178" s="2">
        <v>13</v>
      </c>
      <c r="F178" s="2">
        <v>73</v>
      </c>
      <c r="G178" s="2">
        <v>33</v>
      </c>
      <c r="H178" s="2">
        <v>59</v>
      </c>
      <c r="I178" s="2">
        <v>52</v>
      </c>
      <c r="J178" s="2">
        <v>57</v>
      </c>
      <c r="K178" s="2">
        <v>53</v>
      </c>
      <c r="L178" s="2">
        <v>39</v>
      </c>
      <c r="M178" s="2">
        <f t="shared" si="43"/>
        <v>379</v>
      </c>
      <c r="N178" s="5">
        <f t="shared" si="44"/>
        <v>2.3298153034300793</v>
      </c>
      <c r="O178" s="5">
        <f t="shared" si="45"/>
        <v>1.074129809265932</v>
      </c>
      <c r="P178" s="2">
        <v>0</v>
      </c>
      <c r="Q178" s="2">
        <v>0</v>
      </c>
    </row>
    <row r="179" spans="1:17" ht="21" customHeight="1">
      <c r="A179" s="2" t="s">
        <v>203</v>
      </c>
      <c r="B179" s="8" t="s">
        <v>204</v>
      </c>
      <c r="C179" s="1">
        <v>2</v>
      </c>
      <c r="D179" s="13">
        <f t="shared" si="42"/>
        <v>457</v>
      </c>
      <c r="E179" s="2">
        <v>8</v>
      </c>
      <c r="F179" s="2">
        <v>8</v>
      </c>
      <c r="G179" s="2">
        <v>8</v>
      </c>
      <c r="H179" s="2">
        <v>24</v>
      </c>
      <c r="I179" s="2">
        <v>49</v>
      </c>
      <c r="J179" s="2">
        <v>120</v>
      </c>
      <c r="K179" s="2">
        <v>102</v>
      </c>
      <c r="L179" s="2">
        <v>137</v>
      </c>
      <c r="M179" s="2">
        <f t="shared" si="43"/>
        <v>456</v>
      </c>
      <c r="N179" s="5">
        <f t="shared" si="44"/>
        <v>3.191885964912281</v>
      </c>
      <c r="O179" s="5">
        <f t="shared" si="45"/>
        <v>0.8164428328283007</v>
      </c>
      <c r="P179" s="2">
        <v>0</v>
      </c>
      <c r="Q179" s="2">
        <v>1</v>
      </c>
    </row>
    <row r="180" spans="1:17" ht="21" customHeight="1">
      <c r="A180" s="2" t="s">
        <v>205</v>
      </c>
      <c r="B180" s="8" t="s">
        <v>206</v>
      </c>
      <c r="C180" s="1">
        <v>1</v>
      </c>
      <c r="D180" s="13">
        <f t="shared" si="42"/>
        <v>462</v>
      </c>
      <c r="E180" s="2">
        <v>12</v>
      </c>
      <c r="F180" s="2">
        <v>22</v>
      </c>
      <c r="G180" s="2">
        <v>46</v>
      </c>
      <c r="H180" s="2">
        <v>44</v>
      </c>
      <c r="I180" s="2">
        <v>42</v>
      </c>
      <c r="J180" s="2">
        <v>57</v>
      </c>
      <c r="K180" s="2">
        <v>106</v>
      </c>
      <c r="L180" s="2">
        <v>133</v>
      </c>
      <c r="M180" s="2">
        <f t="shared" si="43"/>
        <v>462</v>
      </c>
      <c r="N180" s="5">
        <f t="shared" si="44"/>
        <v>2.9393939393939394</v>
      </c>
      <c r="O180" s="5">
        <f t="shared" si="45"/>
        <v>1.05252019785355</v>
      </c>
      <c r="P180" s="2">
        <v>0</v>
      </c>
      <c r="Q180" s="2">
        <v>0</v>
      </c>
    </row>
    <row r="181" spans="1:17" ht="21" customHeight="1">
      <c r="A181" s="2" t="s">
        <v>292</v>
      </c>
      <c r="B181" s="8" t="s">
        <v>412</v>
      </c>
      <c r="C181" s="1">
        <v>1</v>
      </c>
      <c r="D181" s="13">
        <f t="shared" si="42"/>
        <v>341</v>
      </c>
      <c r="E181" s="2">
        <v>26</v>
      </c>
      <c r="F181" s="2">
        <v>11</v>
      </c>
      <c r="G181" s="2">
        <v>16</v>
      </c>
      <c r="H181" s="2">
        <v>22</v>
      </c>
      <c r="I181" s="2">
        <v>30</v>
      </c>
      <c r="J181" s="2">
        <v>69</v>
      </c>
      <c r="K181" s="2">
        <v>59</v>
      </c>
      <c r="L181" s="2">
        <v>108</v>
      </c>
      <c r="M181" s="2">
        <f t="shared" si="43"/>
        <v>341</v>
      </c>
      <c r="N181" s="5">
        <f t="shared" si="44"/>
        <v>2.93108504398827</v>
      </c>
      <c r="O181" s="5">
        <f t="shared" si="45"/>
        <v>1.1672843619374949</v>
      </c>
      <c r="P181" s="2">
        <v>0</v>
      </c>
      <c r="Q181" s="2">
        <v>0</v>
      </c>
    </row>
    <row r="182" spans="1:17" ht="21" customHeight="1">
      <c r="A182" s="2" t="s">
        <v>310</v>
      </c>
      <c r="B182" s="8" t="s">
        <v>326</v>
      </c>
      <c r="C182" s="1">
        <v>1</v>
      </c>
      <c r="D182" s="13">
        <f t="shared" si="42"/>
        <v>323</v>
      </c>
      <c r="E182" s="2">
        <v>13</v>
      </c>
      <c r="F182" s="2">
        <v>26</v>
      </c>
      <c r="G182" s="2">
        <v>21</v>
      </c>
      <c r="H182" s="2">
        <v>25</v>
      </c>
      <c r="I182" s="2">
        <v>26</v>
      </c>
      <c r="J182" s="2">
        <v>51</v>
      </c>
      <c r="K182" s="2">
        <v>37</v>
      </c>
      <c r="L182" s="2">
        <v>123</v>
      </c>
      <c r="M182" s="2">
        <f t="shared" si="43"/>
        <v>322</v>
      </c>
      <c r="N182" s="5">
        <f t="shared" si="44"/>
        <v>2.940993788819876</v>
      </c>
      <c r="O182" s="5">
        <f t="shared" si="45"/>
        <v>1.1567770631692453</v>
      </c>
      <c r="P182" s="2">
        <v>1</v>
      </c>
      <c r="Q182" s="2">
        <v>0</v>
      </c>
    </row>
    <row r="183" spans="1:17" ht="21.75">
      <c r="A183" s="2" t="s">
        <v>480</v>
      </c>
      <c r="B183" s="25" t="s">
        <v>508</v>
      </c>
      <c r="C183" s="1">
        <v>1</v>
      </c>
      <c r="D183" s="13">
        <f t="shared" si="42"/>
        <v>40</v>
      </c>
      <c r="E183" s="2">
        <v>4</v>
      </c>
      <c r="F183" s="2">
        <v>3</v>
      </c>
      <c r="G183" s="2">
        <v>1</v>
      </c>
      <c r="H183" s="2">
        <v>1</v>
      </c>
      <c r="I183" s="2">
        <v>2</v>
      </c>
      <c r="J183" s="2">
        <v>7</v>
      </c>
      <c r="K183" s="2">
        <v>7</v>
      </c>
      <c r="L183" s="2">
        <v>15</v>
      </c>
      <c r="M183" s="2">
        <f t="shared" si="43"/>
        <v>40</v>
      </c>
      <c r="N183" s="5">
        <f t="shared" si="44"/>
        <v>2.925</v>
      </c>
      <c r="O183" s="5">
        <f t="shared" si="45"/>
        <v>1.306474263045392</v>
      </c>
      <c r="P183" s="2">
        <v>0</v>
      </c>
      <c r="Q183" s="2">
        <v>0</v>
      </c>
    </row>
    <row r="184" spans="1:17" ht="21" customHeight="1">
      <c r="A184" s="2" t="s">
        <v>348</v>
      </c>
      <c r="B184" s="8" t="s">
        <v>392</v>
      </c>
      <c r="C184" s="1">
        <v>1</v>
      </c>
      <c r="D184" s="13">
        <f t="shared" si="42"/>
        <v>247</v>
      </c>
      <c r="E184" s="2">
        <v>2</v>
      </c>
      <c r="F184" s="2">
        <v>4</v>
      </c>
      <c r="G184" s="2">
        <v>0</v>
      </c>
      <c r="H184" s="2">
        <v>9</v>
      </c>
      <c r="I184" s="2">
        <v>5</v>
      </c>
      <c r="J184" s="2">
        <v>13</v>
      </c>
      <c r="K184" s="2">
        <v>39</v>
      </c>
      <c r="L184" s="2">
        <v>175</v>
      </c>
      <c r="M184" s="2">
        <f t="shared" si="43"/>
        <v>247</v>
      </c>
      <c r="N184" s="5">
        <f t="shared" si="44"/>
        <v>3.6842105263157894</v>
      </c>
      <c r="O184" s="5">
        <f t="shared" si="45"/>
        <v>0.6774817058427076</v>
      </c>
      <c r="P184" s="2">
        <v>0</v>
      </c>
      <c r="Q184" s="2">
        <v>0</v>
      </c>
    </row>
    <row r="185" spans="1:17" ht="19.5" customHeight="1">
      <c r="A185" s="95" t="s">
        <v>11</v>
      </c>
      <c r="B185" s="95"/>
      <c r="C185" s="95"/>
      <c r="D185" s="38">
        <f>SUM(D176:D184)</f>
        <v>3134</v>
      </c>
      <c r="E185" s="38">
        <f aca="true" t="shared" si="46" ref="E185:M185">SUM(E176:E184)</f>
        <v>222</v>
      </c>
      <c r="F185" s="38">
        <f t="shared" si="46"/>
        <v>259</v>
      </c>
      <c r="G185" s="38">
        <f t="shared" si="46"/>
        <v>188</v>
      </c>
      <c r="H185" s="38">
        <f t="shared" si="46"/>
        <v>302</v>
      </c>
      <c r="I185" s="38">
        <f t="shared" si="46"/>
        <v>328</v>
      </c>
      <c r="J185" s="38">
        <f t="shared" si="46"/>
        <v>496</v>
      </c>
      <c r="K185" s="38">
        <f t="shared" si="46"/>
        <v>466</v>
      </c>
      <c r="L185" s="38">
        <f t="shared" si="46"/>
        <v>871</v>
      </c>
      <c r="M185" s="38">
        <f t="shared" si="46"/>
        <v>3132</v>
      </c>
      <c r="N185" s="102">
        <f t="shared" si="44"/>
        <v>2.735632183908046</v>
      </c>
      <c r="O185" s="102">
        <f t="shared" si="45"/>
        <v>1.2131678880029082</v>
      </c>
      <c r="P185" s="38">
        <f>SUM(P176:P184)</f>
        <v>1</v>
      </c>
      <c r="Q185" s="38">
        <f>SUM(Q176:Q184)</f>
        <v>1</v>
      </c>
    </row>
    <row r="186" spans="1:17" ht="19.5" customHeight="1">
      <c r="A186" s="95" t="s">
        <v>12</v>
      </c>
      <c r="B186" s="95"/>
      <c r="C186" s="95"/>
      <c r="D186" s="39">
        <f>D185*100/$D$185</f>
        <v>100</v>
      </c>
      <c r="E186" s="39">
        <f aca="true" t="shared" si="47" ref="E186:M186">E185*100/$D$185</f>
        <v>7.083599234205488</v>
      </c>
      <c r="F186" s="39">
        <f t="shared" si="47"/>
        <v>8.26419910657307</v>
      </c>
      <c r="G186" s="39">
        <f t="shared" si="47"/>
        <v>5.998723675813657</v>
      </c>
      <c r="H186" s="39">
        <f t="shared" si="47"/>
        <v>9.63624760689215</v>
      </c>
      <c r="I186" s="39">
        <f t="shared" si="47"/>
        <v>10.465858328015315</v>
      </c>
      <c r="J186" s="39">
        <f t="shared" si="47"/>
        <v>15.826419910657307</v>
      </c>
      <c r="K186" s="39">
        <f t="shared" si="47"/>
        <v>14.86917677089981</v>
      </c>
      <c r="L186" s="39">
        <f t="shared" si="47"/>
        <v>27.79195915762604</v>
      </c>
      <c r="M186" s="39">
        <f t="shared" si="47"/>
        <v>99.93618379068283</v>
      </c>
      <c r="N186" s="102"/>
      <c r="O186" s="102"/>
      <c r="P186" s="39">
        <f>P185*100/$D$185</f>
        <v>0.03190810465858328</v>
      </c>
      <c r="Q186" s="39">
        <f>Q185*100/$D$185</f>
        <v>0.03190810465858328</v>
      </c>
    </row>
    <row r="187" spans="3:17" ht="21" customHeight="1"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</row>
    <row r="188" spans="1:17" ht="21" customHeight="1">
      <c r="A188" s="34"/>
      <c r="B188" s="35" t="s">
        <v>460</v>
      </c>
      <c r="C188" s="6"/>
      <c r="D188" s="3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37"/>
    </row>
    <row r="189" spans="1:17" ht="21" customHeight="1">
      <c r="A189" s="90" t="s">
        <v>0</v>
      </c>
      <c r="B189" s="90" t="s">
        <v>1</v>
      </c>
      <c r="C189" s="90" t="s">
        <v>177</v>
      </c>
      <c r="D189" s="91" t="s">
        <v>178</v>
      </c>
      <c r="E189" s="88" t="s">
        <v>179</v>
      </c>
      <c r="F189" s="88"/>
      <c r="G189" s="88"/>
      <c r="H189" s="88"/>
      <c r="I189" s="88"/>
      <c r="J189" s="88"/>
      <c r="K189" s="88"/>
      <c r="L189" s="88"/>
      <c r="M189" s="90" t="s">
        <v>180</v>
      </c>
      <c r="N189" s="90" t="s">
        <v>6</v>
      </c>
      <c r="O189" s="90" t="s">
        <v>7</v>
      </c>
      <c r="P189" s="88" t="s">
        <v>181</v>
      </c>
      <c r="Q189" s="88"/>
    </row>
    <row r="190" spans="1:17" ht="21" customHeight="1">
      <c r="A190" s="90"/>
      <c r="B190" s="90"/>
      <c r="C190" s="90"/>
      <c r="D190" s="91"/>
      <c r="E190" s="2">
        <v>0</v>
      </c>
      <c r="F190" s="2">
        <v>1</v>
      </c>
      <c r="G190" s="2">
        <v>1.5</v>
      </c>
      <c r="H190" s="2">
        <v>2</v>
      </c>
      <c r="I190" s="2">
        <v>2.5</v>
      </c>
      <c r="J190" s="2">
        <v>3</v>
      </c>
      <c r="K190" s="2">
        <v>3.5</v>
      </c>
      <c r="L190" s="2">
        <v>4</v>
      </c>
      <c r="M190" s="90"/>
      <c r="N190" s="90"/>
      <c r="O190" s="90"/>
      <c r="P190" s="2" t="s">
        <v>9</v>
      </c>
      <c r="Q190" s="5" t="s">
        <v>10</v>
      </c>
    </row>
    <row r="191" spans="1:17" ht="21" customHeight="1">
      <c r="A191" s="2" t="s">
        <v>475</v>
      </c>
      <c r="B191" s="8" t="s">
        <v>274</v>
      </c>
      <c r="C191" s="1">
        <v>1</v>
      </c>
      <c r="D191" s="13">
        <f aca="true" t="shared" si="48" ref="D191:D209">SUM(P191:Q191,E191:L191)</f>
        <v>204</v>
      </c>
      <c r="E191" s="2">
        <v>3</v>
      </c>
      <c r="F191" s="2">
        <v>22</v>
      </c>
      <c r="G191" s="2">
        <v>15</v>
      </c>
      <c r="H191" s="2">
        <v>17</v>
      </c>
      <c r="I191" s="2">
        <v>20</v>
      </c>
      <c r="J191" s="2">
        <v>22</v>
      </c>
      <c r="K191" s="2">
        <v>18</v>
      </c>
      <c r="L191" s="2">
        <v>87</v>
      </c>
      <c r="M191" s="2">
        <f aca="true" t="shared" si="49" ref="M191:M209">SUM(E191:L191)</f>
        <v>204</v>
      </c>
      <c r="N191" s="5">
        <f aca="true" t="shared" si="50" ref="N191:N210">(1*F191+1.5*G191+2*H191+2.5*I191+3*J191+3.5*K191+4*L191)/M191</f>
        <v>2.968137254901961</v>
      </c>
      <c r="O191" s="5">
        <f aca="true" t="shared" si="51" ref="O191:O210">SQRT((E191*0^2+F191*1^2+G191*1.5^2+H191*2^2+I191*2.5^2+J191*3^2+K191*3.5^2+L191*4^2)/M191-N191^2)</f>
        <v>1.1333684225180665</v>
      </c>
      <c r="P191" s="2">
        <v>0</v>
      </c>
      <c r="Q191" s="2">
        <v>0</v>
      </c>
    </row>
    <row r="192" spans="1:17" ht="21" customHeight="1">
      <c r="A192" s="2" t="s">
        <v>193</v>
      </c>
      <c r="B192" s="8" t="s">
        <v>34</v>
      </c>
      <c r="C192" s="1">
        <v>3</v>
      </c>
      <c r="D192" s="13">
        <f t="shared" si="48"/>
        <v>459</v>
      </c>
      <c r="E192" s="2">
        <v>57</v>
      </c>
      <c r="F192" s="2">
        <v>32</v>
      </c>
      <c r="G192" s="2">
        <v>31</v>
      </c>
      <c r="H192" s="2">
        <v>53</v>
      </c>
      <c r="I192" s="2">
        <v>79</v>
      </c>
      <c r="J192" s="2">
        <v>78</v>
      </c>
      <c r="K192" s="2">
        <v>57</v>
      </c>
      <c r="L192" s="2">
        <v>72</v>
      </c>
      <c r="M192" s="2">
        <f t="shared" si="49"/>
        <v>459</v>
      </c>
      <c r="N192" s="5">
        <f t="shared" si="50"/>
        <v>2.4041394335511983</v>
      </c>
      <c r="O192" s="5">
        <f t="shared" si="51"/>
        <v>1.2408990126691424</v>
      </c>
      <c r="P192" s="2">
        <v>0</v>
      </c>
      <c r="Q192" s="2">
        <v>0</v>
      </c>
    </row>
    <row r="193" spans="1:17" ht="21" customHeight="1">
      <c r="A193" s="2" t="s">
        <v>208</v>
      </c>
      <c r="B193" s="8" t="s">
        <v>33</v>
      </c>
      <c r="C193" s="1">
        <v>1</v>
      </c>
      <c r="D193" s="13">
        <f t="shared" si="48"/>
        <v>140</v>
      </c>
      <c r="E193" s="2">
        <v>9</v>
      </c>
      <c r="F193" s="2">
        <v>5</v>
      </c>
      <c r="G193" s="2">
        <v>2</v>
      </c>
      <c r="H193" s="2">
        <v>3</v>
      </c>
      <c r="I193" s="2">
        <v>3</v>
      </c>
      <c r="J193" s="2">
        <v>10</v>
      </c>
      <c r="K193" s="2">
        <v>28</v>
      </c>
      <c r="L193" s="2">
        <v>80</v>
      </c>
      <c r="M193" s="2">
        <f t="shared" si="49"/>
        <v>140</v>
      </c>
      <c r="N193" s="5">
        <f t="shared" si="50"/>
        <v>3.3535714285714286</v>
      </c>
      <c r="O193" s="5">
        <f t="shared" si="51"/>
        <v>1.129943785851169</v>
      </c>
      <c r="P193" s="2">
        <v>0</v>
      </c>
      <c r="Q193" s="2">
        <v>0</v>
      </c>
    </row>
    <row r="194" spans="1:17" ht="21" customHeight="1">
      <c r="A194" s="2" t="s">
        <v>222</v>
      </c>
      <c r="B194" s="8" t="s">
        <v>231</v>
      </c>
      <c r="C194" s="1">
        <v>3</v>
      </c>
      <c r="D194" s="13">
        <f t="shared" si="48"/>
        <v>386</v>
      </c>
      <c r="E194" s="2">
        <v>10</v>
      </c>
      <c r="F194" s="2">
        <v>24</v>
      </c>
      <c r="G194" s="2">
        <v>37</v>
      </c>
      <c r="H194" s="2">
        <v>60</v>
      </c>
      <c r="I194" s="2">
        <v>79</v>
      </c>
      <c r="J194" s="2">
        <v>71</v>
      </c>
      <c r="K194" s="2">
        <v>49</v>
      </c>
      <c r="L194" s="2">
        <v>56</v>
      </c>
      <c r="M194" s="2">
        <f t="shared" si="49"/>
        <v>386</v>
      </c>
      <c r="N194" s="5">
        <f t="shared" si="50"/>
        <v>2.604922279792746</v>
      </c>
      <c r="O194" s="5">
        <f t="shared" si="51"/>
        <v>0.9617027317308804</v>
      </c>
      <c r="P194" s="2">
        <v>0</v>
      </c>
      <c r="Q194" s="2">
        <v>0</v>
      </c>
    </row>
    <row r="195" spans="1:17" ht="21" customHeight="1">
      <c r="A195" s="2" t="s">
        <v>240</v>
      </c>
      <c r="B195" s="8" t="s">
        <v>248</v>
      </c>
      <c r="C195" s="1">
        <v>1</v>
      </c>
      <c r="D195" s="13">
        <f t="shared" si="48"/>
        <v>221</v>
      </c>
      <c r="E195" s="2">
        <v>2</v>
      </c>
      <c r="F195" s="2">
        <v>0</v>
      </c>
      <c r="G195" s="2">
        <v>0</v>
      </c>
      <c r="H195" s="2">
        <v>2</v>
      </c>
      <c r="I195" s="2">
        <v>10</v>
      </c>
      <c r="J195" s="2">
        <v>50</v>
      </c>
      <c r="K195" s="2">
        <v>100</v>
      </c>
      <c r="L195" s="2">
        <v>57</v>
      </c>
      <c r="M195" s="2">
        <f t="shared" si="49"/>
        <v>221</v>
      </c>
      <c r="N195" s="5">
        <f t="shared" si="50"/>
        <v>3.425339366515837</v>
      </c>
      <c r="O195" s="5">
        <f t="shared" si="51"/>
        <v>0.5403120413473483</v>
      </c>
      <c r="P195" s="2">
        <v>0</v>
      </c>
      <c r="Q195" s="2">
        <v>0</v>
      </c>
    </row>
    <row r="196" spans="1:17" ht="21" customHeight="1">
      <c r="A196" s="2" t="s">
        <v>241</v>
      </c>
      <c r="B196" s="8" t="s">
        <v>43</v>
      </c>
      <c r="C196" s="1">
        <v>2</v>
      </c>
      <c r="D196" s="13">
        <f t="shared" si="48"/>
        <v>128</v>
      </c>
      <c r="E196" s="2">
        <v>2</v>
      </c>
      <c r="F196" s="2">
        <v>0</v>
      </c>
      <c r="G196" s="2">
        <v>2</v>
      </c>
      <c r="H196" s="2">
        <v>0</v>
      </c>
      <c r="I196" s="2">
        <v>1</v>
      </c>
      <c r="J196" s="2">
        <v>6</v>
      </c>
      <c r="K196" s="2">
        <v>22</v>
      </c>
      <c r="L196" s="2">
        <v>95</v>
      </c>
      <c r="M196" s="2">
        <f t="shared" si="49"/>
        <v>128</v>
      </c>
      <c r="N196" s="5">
        <f t="shared" si="50"/>
        <v>3.75390625</v>
      </c>
      <c r="O196" s="5">
        <f t="shared" si="51"/>
        <v>0.6281050797525343</v>
      </c>
      <c r="P196" s="2">
        <v>0</v>
      </c>
      <c r="Q196" s="2">
        <v>0</v>
      </c>
    </row>
    <row r="197" spans="1:17" ht="21" customHeight="1">
      <c r="A197" s="2" t="s">
        <v>258</v>
      </c>
      <c r="B197" s="8" t="s">
        <v>81</v>
      </c>
      <c r="C197" s="1">
        <v>3</v>
      </c>
      <c r="D197" s="13">
        <f t="shared" si="48"/>
        <v>379</v>
      </c>
      <c r="E197" s="2">
        <v>17</v>
      </c>
      <c r="F197" s="2">
        <v>51</v>
      </c>
      <c r="G197" s="2">
        <v>43</v>
      </c>
      <c r="H197" s="2">
        <v>48</v>
      </c>
      <c r="I197" s="2">
        <v>61</v>
      </c>
      <c r="J197" s="2">
        <v>71</v>
      </c>
      <c r="K197" s="2">
        <v>41</v>
      </c>
      <c r="L197" s="2">
        <v>46</v>
      </c>
      <c r="M197" s="2">
        <f t="shared" si="49"/>
        <v>378</v>
      </c>
      <c r="N197" s="5">
        <f t="shared" si="50"/>
        <v>2.392857142857143</v>
      </c>
      <c r="O197" s="5">
        <f t="shared" si="51"/>
        <v>1.0714065253463785</v>
      </c>
      <c r="P197" s="2">
        <v>1</v>
      </c>
      <c r="Q197" s="2">
        <v>0</v>
      </c>
    </row>
    <row r="198" spans="1:17" ht="21" customHeight="1">
      <c r="A198" s="2" t="s">
        <v>266</v>
      </c>
      <c r="B198" s="8" t="s">
        <v>273</v>
      </c>
      <c r="C198" s="1">
        <v>2</v>
      </c>
      <c r="D198" s="13">
        <f t="shared" si="48"/>
        <v>105</v>
      </c>
      <c r="E198" s="2">
        <v>1</v>
      </c>
      <c r="F198" s="2">
        <v>0</v>
      </c>
      <c r="G198" s="2">
        <v>0</v>
      </c>
      <c r="H198" s="2">
        <v>0</v>
      </c>
      <c r="I198" s="2">
        <v>4</v>
      </c>
      <c r="J198" s="2">
        <v>21</v>
      </c>
      <c r="K198" s="2">
        <v>21</v>
      </c>
      <c r="L198" s="2">
        <v>58</v>
      </c>
      <c r="M198" s="2">
        <f t="shared" si="49"/>
        <v>105</v>
      </c>
      <c r="N198" s="5">
        <f t="shared" si="50"/>
        <v>3.604761904761905</v>
      </c>
      <c r="O198" s="5">
        <f t="shared" si="51"/>
        <v>0.5760920813271089</v>
      </c>
      <c r="P198" s="2">
        <v>0</v>
      </c>
      <c r="Q198" s="2">
        <v>0</v>
      </c>
    </row>
    <row r="199" spans="1:17" ht="21" customHeight="1">
      <c r="A199" s="2" t="s">
        <v>76</v>
      </c>
      <c r="B199" s="25" t="s">
        <v>14</v>
      </c>
      <c r="C199" s="1">
        <v>1</v>
      </c>
      <c r="D199" s="13">
        <f t="shared" si="48"/>
        <v>110</v>
      </c>
      <c r="E199" s="2">
        <v>14</v>
      </c>
      <c r="F199" s="2">
        <v>34</v>
      </c>
      <c r="G199" s="2">
        <v>19</v>
      </c>
      <c r="H199" s="2">
        <v>13</v>
      </c>
      <c r="I199" s="2">
        <v>12</v>
      </c>
      <c r="J199" s="2">
        <v>9</v>
      </c>
      <c r="K199" s="2">
        <v>5</v>
      </c>
      <c r="L199" s="2">
        <v>4</v>
      </c>
      <c r="M199" s="2">
        <f t="shared" si="49"/>
        <v>110</v>
      </c>
      <c r="N199" s="5">
        <f t="shared" si="50"/>
        <v>1.6272727272727272</v>
      </c>
      <c r="O199" s="5">
        <f t="shared" si="51"/>
        <v>1.0388725611676861</v>
      </c>
      <c r="P199" s="2">
        <v>0</v>
      </c>
      <c r="Q199" s="2">
        <v>0</v>
      </c>
    </row>
    <row r="200" spans="1:17" ht="21" customHeight="1">
      <c r="A200" s="2" t="s">
        <v>312</v>
      </c>
      <c r="B200" s="8" t="s">
        <v>327</v>
      </c>
      <c r="C200" s="1">
        <v>1</v>
      </c>
      <c r="D200" s="13">
        <f t="shared" si="48"/>
        <v>133</v>
      </c>
      <c r="E200" s="2">
        <v>11</v>
      </c>
      <c r="F200" s="2">
        <v>49</v>
      </c>
      <c r="G200" s="2">
        <v>15</v>
      </c>
      <c r="H200" s="2">
        <v>18</v>
      </c>
      <c r="I200" s="2">
        <v>15</v>
      </c>
      <c r="J200" s="2">
        <v>9</v>
      </c>
      <c r="K200" s="2">
        <v>6</v>
      </c>
      <c r="L200" s="2">
        <v>10</v>
      </c>
      <c r="M200" s="2">
        <f t="shared" si="49"/>
        <v>133</v>
      </c>
      <c r="N200" s="5">
        <f t="shared" si="50"/>
        <v>1.7518796992481203</v>
      </c>
      <c r="O200" s="5">
        <f t="shared" si="51"/>
        <v>1.0788884215382206</v>
      </c>
      <c r="P200" s="2">
        <v>0</v>
      </c>
      <c r="Q200" s="2">
        <v>0</v>
      </c>
    </row>
    <row r="201" spans="1:17" ht="21" customHeight="1">
      <c r="A201" s="2" t="s">
        <v>349</v>
      </c>
      <c r="B201" s="8" t="s">
        <v>355</v>
      </c>
      <c r="C201" s="1">
        <v>1</v>
      </c>
      <c r="D201" s="13">
        <f t="shared" si="48"/>
        <v>97</v>
      </c>
      <c r="E201" s="2">
        <v>8</v>
      </c>
      <c r="F201" s="2">
        <v>40</v>
      </c>
      <c r="G201" s="2">
        <v>11</v>
      </c>
      <c r="H201" s="2">
        <v>10</v>
      </c>
      <c r="I201" s="2">
        <v>11</v>
      </c>
      <c r="J201" s="2">
        <v>7</v>
      </c>
      <c r="K201" s="2">
        <v>6</v>
      </c>
      <c r="L201" s="2">
        <v>4</v>
      </c>
      <c r="M201" s="2">
        <f t="shared" si="49"/>
        <v>97</v>
      </c>
      <c r="N201" s="5">
        <f t="shared" si="50"/>
        <v>1.6701030927835052</v>
      </c>
      <c r="O201" s="5">
        <f t="shared" si="51"/>
        <v>1.0326789252075177</v>
      </c>
      <c r="P201" s="2">
        <v>0</v>
      </c>
      <c r="Q201" s="2">
        <v>0</v>
      </c>
    </row>
    <row r="202" spans="1:17" ht="21" customHeight="1">
      <c r="A202" s="2" t="s">
        <v>490</v>
      </c>
      <c r="B202" s="25" t="s">
        <v>273</v>
      </c>
      <c r="C202" s="1">
        <v>1</v>
      </c>
      <c r="D202" s="13">
        <f t="shared" si="48"/>
        <v>133</v>
      </c>
      <c r="E202" s="2">
        <v>14</v>
      </c>
      <c r="F202" s="2">
        <v>17</v>
      </c>
      <c r="G202" s="2">
        <v>19</v>
      </c>
      <c r="H202" s="2">
        <v>27</v>
      </c>
      <c r="I202" s="2">
        <v>12</v>
      </c>
      <c r="J202" s="2">
        <v>22</v>
      </c>
      <c r="K202" s="2">
        <v>8</v>
      </c>
      <c r="L202" s="2">
        <v>14</v>
      </c>
      <c r="M202" s="2">
        <f t="shared" si="49"/>
        <v>133</v>
      </c>
      <c r="N202" s="5">
        <f t="shared" si="50"/>
        <v>2.101503759398496</v>
      </c>
      <c r="O202" s="5">
        <f t="shared" si="51"/>
        <v>1.1483224091033954</v>
      </c>
      <c r="P202" s="2">
        <v>0</v>
      </c>
      <c r="Q202" s="2">
        <v>0</v>
      </c>
    </row>
    <row r="203" spans="1:17" ht="21" customHeight="1">
      <c r="A203" s="2" t="s">
        <v>490</v>
      </c>
      <c r="B203" s="8" t="s">
        <v>356</v>
      </c>
      <c r="C203" s="1">
        <v>1</v>
      </c>
      <c r="D203" s="13">
        <f t="shared" si="48"/>
        <v>96</v>
      </c>
      <c r="E203" s="2">
        <v>3</v>
      </c>
      <c r="F203" s="2">
        <v>30</v>
      </c>
      <c r="G203" s="2">
        <v>4</v>
      </c>
      <c r="H203" s="2">
        <v>6</v>
      </c>
      <c r="I203" s="2">
        <v>1</v>
      </c>
      <c r="J203" s="2">
        <v>5</v>
      </c>
      <c r="K203" s="2">
        <v>3</v>
      </c>
      <c r="L203" s="2">
        <v>44</v>
      </c>
      <c r="M203" s="2">
        <f t="shared" si="49"/>
        <v>96</v>
      </c>
      <c r="N203" s="5">
        <f t="shared" si="50"/>
        <v>2.625</v>
      </c>
      <c r="O203" s="5">
        <f t="shared" si="51"/>
        <v>1.4197270864500684</v>
      </c>
      <c r="P203" s="2">
        <v>0</v>
      </c>
      <c r="Q203" s="2">
        <v>0</v>
      </c>
    </row>
    <row r="204" spans="1:17" ht="21" customHeight="1">
      <c r="A204" s="2" t="s">
        <v>285</v>
      </c>
      <c r="B204" s="8" t="s">
        <v>231</v>
      </c>
      <c r="C204" s="1">
        <v>2</v>
      </c>
      <c r="D204" s="13">
        <f t="shared" si="48"/>
        <v>329</v>
      </c>
      <c r="E204" s="2">
        <v>33</v>
      </c>
      <c r="F204" s="2">
        <v>30</v>
      </c>
      <c r="G204" s="2">
        <v>48</v>
      </c>
      <c r="H204" s="2">
        <v>52</v>
      </c>
      <c r="I204" s="2">
        <v>34</v>
      </c>
      <c r="J204" s="2">
        <v>44</v>
      </c>
      <c r="K204" s="2">
        <v>42</v>
      </c>
      <c r="L204" s="2">
        <v>46</v>
      </c>
      <c r="M204" s="2">
        <f t="shared" si="49"/>
        <v>329</v>
      </c>
      <c r="N204" s="5">
        <f t="shared" si="50"/>
        <v>2.291793313069909</v>
      </c>
      <c r="O204" s="5">
        <f t="shared" si="51"/>
        <v>1.2040810063041933</v>
      </c>
      <c r="P204" s="2">
        <v>0</v>
      </c>
      <c r="Q204" s="2">
        <v>0</v>
      </c>
    </row>
    <row r="205" spans="1:17" ht="21" customHeight="1">
      <c r="A205" s="2" t="s">
        <v>304</v>
      </c>
      <c r="B205" s="8" t="s">
        <v>320</v>
      </c>
      <c r="C205" s="1">
        <v>2</v>
      </c>
      <c r="D205" s="13">
        <f t="shared" si="48"/>
        <v>331</v>
      </c>
      <c r="E205" s="2">
        <v>26</v>
      </c>
      <c r="F205" s="2">
        <v>26</v>
      </c>
      <c r="G205" s="2">
        <v>43</v>
      </c>
      <c r="H205" s="2">
        <v>90</v>
      </c>
      <c r="I205" s="2">
        <v>72</v>
      </c>
      <c r="J205" s="2">
        <v>43</v>
      </c>
      <c r="K205" s="2">
        <v>22</v>
      </c>
      <c r="L205" s="2">
        <v>9</v>
      </c>
      <c r="M205" s="2">
        <f t="shared" si="49"/>
        <v>331</v>
      </c>
      <c r="N205" s="5">
        <f t="shared" si="50"/>
        <v>2.09214501510574</v>
      </c>
      <c r="O205" s="5">
        <f t="shared" si="51"/>
        <v>0.9270027344107783</v>
      </c>
      <c r="P205" s="2">
        <v>0</v>
      </c>
      <c r="Q205" s="2">
        <v>0</v>
      </c>
    </row>
    <row r="206" spans="1:17" ht="21" customHeight="1">
      <c r="A206" s="2" t="s">
        <v>335</v>
      </c>
      <c r="B206" s="8" t="s">
        <v>343</v>
      </c>
      <c r="C206" s="1">
        <v>2</v>
      </c>
      <c r="D206" s="13">
        <f t="shared" si="48"/>
        <v>247</v>
      </c>
      <c r="E206" s="2">
        <v>7</v>
      </c>
      <c r="F206" s="2">
        <v>55</v>
      </c>
      <c r="G206" s="2">
        <v>36</v>
      </c>
      <c r="H206" s="2">
        <v>28</v>
      </c>
      <c r="I206" s="2">
        <v>19</v>
      </c>
      <c r="J206" s="2">
        <v>31</v>
      </c>
      <c r="K206" s="2">
        <v>38</v>
      </c>
      <c r="L206" s="2">
        <v>32</v>
      </c>
      <c r="M206" s="2">
        <f t="shared" si="49"/>
        <v>246</v>
      </c>
      <c r="N206" s="5">
        <f t="shared" si="50"/>
        <v>2.3028455284552845</v>
      </c>
      <c r="O206" s="5">
        <f t="shared" si="51"/>
        <v>1.1381914196855727</v>
      </c>
      <c r="P206" s="2">
        <v>1</v>
      </c>
      <c r="Q206" s="2">
        <v>0</v>
      </c>
    </row>
    <row r="207" spans="1:17" ht="21" customHeight="1">
      <c r="A207" s="2" t="s">
        <v>209</v>
      </c>
      <c r="B207" s="8" t="s">
        <v>210</v>
      </c>
      <c r="C207" s="1">
        <v>4</v>
      </c>
      <c r="D207" s="13">
        <f t="shared" si="48"/>
        <v>48</v>
      </c>
      <c r="E207" s="2">
        <v>2</v>
      </c>
      <c r="F207" s="2">
        <v>8</v>
      </c>
      <c r="G207" s="2">
        <v>8</v>
      </c>
      <c r="H207" s="2">
        <v>9</v>
      </c>
      <c r="I207" s="2">
        <v>6</v>
      </c>
      <c r="J207" s="2">
        <v>6</v>
      </c>
      <c r="K207" s="2">
        <v>4</v>
      </c>
      <c r="L207" s="2">
        <v>5</v>
      </c>
      <c r="M207" s="2">
        <f t="shared" si="49"/>
        <v>48</v>
      </c>
      <c r="N207" s="5">
        <f t="shared" si="50"/>
        <v>2.1875</v>
      </c>
      <c r="O207" s="5">
        <f t="shared" si="51"/>
        <v>1.0489329895978423</v>
      </c>
      <c r="P207" s="2">
        <v>0</v>
      </c>
      <c r="Q207" s="2">
        <v>0</v>
      </c>
    </row>
    <row r="208" spans="1:17" ht="21" customHeight="1">
      <c r="A208" s="2" t="s">
        <v>395</v>
      </c>
      <c r="B208" s="8" t="s">
        <v>499</v>
      </c>
      <c r="C208" s="1">
        <v>4</v>
      </c>
      <c r="D208" s="13">
        <f t="shared" si="48"/>
        <v>43</v>
      </c>
      <c r="E208" s="2">
        <v>8</v>
      </c>
      <c r="F208" s="2">
        <v>12</v>
      </c>
      <c r="G208" s="2">
        <v>2</v>
      </c>
      <c r="H208" s="2">
        <v>6</v>
      </c>
      <c r="I208" s="2">
        <v>7</v>
      </c>
      <c r="J208" s="2">
        <v>1</v>
      </c>
      <c r="K208" s="2">
        <v>1</v>
      </c>
      <c r="L208" s="2">
        <v>6</v>
      </c>
      <c r="M208" s="2">
        <f t="shared" si="49"/>
        <v>43</v>
      </c>
      <c r="N208" s="5">
        <f t="shared" si="50"/>
        <v>1.744186046511628</v>
      </c>
      <c r="O208" s="5">
        <f t="shared" si="51"/>
        <v>1.2821316417521427</v>
      </c>
      <c r="P208" s="2">
        <v>0</v>
      </c>
      <c r="Q208" s="2">
        <v>0</v>
      </c>
    </row>
    <row r="209" spans="1:17" ht="19.5" customHeight="1">
      <c r="A209" s="2" t="s">
        <v>476</v>
      </c>
      <c r="B209" s="8" t="s">
        <v>503</v>
      </c>
      <c r="C209" s="1">
        <v>4</v>
      </c>
      <c r="D209" s="13">
        <f t="shared" si="48"/>
        <v>29</v>
      </c>
      <c r="E209" s="2">
        <v>4</v>
      </c>
      <c r="F209" s="2">
        <v>9</v>
      </c>
      <c r="G209" s="2">
        <v>4</v>
      </c>
      <c r="H209" s="2">
        <v>2</v>
      </c>
      <c r="I209" s="2">
        <v>1</v>
      </c>
      <c r="J209" s="2">
        <v>1</v>
      </c>
      <c r="K209" s="2">
        <v>1</v>
      </c>
      <c r="L209" s="2">
        <v>7</v>
      </c>
      <c r="M209" s="2">
        <f t="shared" si="49"/>
        <v>29</v>
      </c>
      <c r="N209" s="5">
        <f t="shared" si="50"/>
        <v>1.9310344827586208</v>
      </c>
      <c r="O209" s="5">
        <f t="shared" si="51"/>
        <v>1.4064147247953869</v>
      </c>
      <c r="P209" s="2">
        <v>0</v>
      </c>
      <c r="Q209" s="2">
        <v>0</v>
      </c>
    </row>
    <row r="210" spans="1:17" ht="21" customHeight="1">
      <c r="A210" s="95" t="s">
        <v>11</v>
      </c>
      <c r="B210" s="95"/>
      <c r="C210" s="95"/>
      <c r="D210" s="38">
        <f aca="true" t="shared" si="52" ref="D210:M210">SUM(D191:D209)</f>
        <v>3618</v>
      </c>
      <c r="E210" s="38">
        <f t="shared" si="52"/>
        <v>231</v>
      </c>
      <c r="F210" s="38">
        <f t="shared" si="52"/>
        <v>444</v>
      </c>
      <c r="G210" s="38">
        <f t="shared" si="52"/>
        <v>339</v>
      </c>
      <c r="H210" s="38">
        <f t="shared" si="52"/>
        <v>444</v>
      </c>
      <c r="I210" s="38">
        <f t="shared" si="52"/>
        <v>447</v>
      </c>
      <c r="J210" s="38">
        <f t="shared" si="52"/>
        <v>507</v>
      </c>
      <c r="K210" s="38">
        <f t="shared" si="52"/>
        <v>472</v>
      </c>
      <c r="L210" s="38">
        <f t="shared" si="52"/>
        <v>732</v>
      </c>
      <c r="M210" s="38">
        <f t="shared" si="52"/>
        <v>3616</v>
      </c>
      <c r="N210" s="102">
        <f t="shared" si="50"/>
        <v>2.505254424778761</v>
      </c>
      <c r="O210" s="102">
        <f t="shared" si="51"/>
        <v>1.192064488608962</v>
      </c>
      <c r="P210" s="38">
        <f>SUM(P191:P209)</f>
        <v>2</v>
      </c>
      <c r="Q210" s="38">
        <f>SUM(Q191:Q209)</f>
        <v>0</v>
      </c>
    </row>
    <row r="211" spans="1:17" ht="21" customHeight="1">
      <c r="A211" s="95" t="s">
        <v>12</v>
      </c>
      <c r="B211" s="95"/>
      <c r="C211" s="95"/>
      <c r="D211" s="39">
        <f>D210*100/$D$210</f>
        <v>100</v>
      </c>
      <c r="E211" s="39">
        <f aca="true" t="shared" si="53" ref="E211:M211">E210*100/$D$210</f>
        <v>6.384742951907131</v>
      </c>
      <c r="F211" s="39">
        <f t="shared" si="53"/>
        <v>12.271973466003317</v>
      </c>
      <c r="G211" s="39">
        <f t="shared" si="53"/>
        <v>9.369817578772803</v>
      </c>
      <c r="H211" s="39">
        <f t="shared" si="53"/>
        <v>12.271973466003317</v>
      </c>
      <c r="I211" s="39">
        <f t="shared" si="53"/>
        <v>12.354892205638475</v>
      </c>
      <c r="J211" s="39">
        <f t="shared" si="53"/>
        <v>14.013266998341626</v>
      </c>
      <c r="K211" s="39">
        <f t="shared" si="53"/>
        <v>13.04588170259812</v>
      </c>
      <c r="L211" s="39">
        <f t="shared" si="53"/>
        <v>20.23217247097844</v>
      </c>
      <c r="M211" s="39">
        <f t="shared" si="53"/>
        <v>99.94472084024324</v>
      </c>
      <c r="N211" s="102"/>
      <c r="O211" s="102"/>
      <c r="P211" s="39">
        <f>P210*100/$D$210</f>
        <v>0.055279159756771695</v>
      </c>
      <c r="Q211" s="39">
        <f>Q210*100/$D$210</f>
        <v>0</v>
      </c>
    </row>
  </sheetData>
  <mergeCells count="117">
    <mergeCell ref="P189:Q189"/>
    <mergeCell ref="A210:C210"/>
    <mergeCell ref="N210:N211"/>
    <mergeCell ref="O210:O211"/>
    <mergeCell ref="A211:C211"/>
    <mergeCell ref="E189:L189"/>
    <mergeCell ref="M189:M190"/>
    <mergeCell ref="N189:N190"/>
    <mergeCell ref="O189:O190"/>
    <mergeCell ref="A189:A190"/>
    <mergeCell ref="B189:B190"/>
    <mergeCell ref="C189:C190"/>
    <mergeCell ref="D189:D190"/>
    <mergeCell ref="P174:Q174"/>
    <mergeCell ref="A185:C185"/>
    <mergeCell ref="N185:N186"/>
    <mergeCell ref="O185:O186"/>
    <mergeCell ref="A186:C186"/>
    <mergeCell ref="E174:L174"/>
    <mergeCell ref="M174:M175"/>
    <mergeCell ref="O138:O139"/>
    <mergeCell ref="A138:A139"/>
    <mergeCell ref="N174:N175"/>
    <mergeCell ref="O174:O175"/>
    <mergeCell ref="A174:A175"/>
    <mergeCell ref="B174:B175"/>
    <mergeCell ref="C174:C175"/>
    <mergeCell ref="D174:D175"/>
    <mergeCell ref="B138:B139"/>
    <mergeCell ref="C138:C139"/>
    <mergeCell ref="D138:D139"/>
    <mergeCell ref="P113:Q113"/>
    <mergeCell ref="E113:L113"/>
    <mergeCell ref="M113:M114"/>
    <mergeCell ref="P138:Q138"/>
    <mergeCell ref="E138:L138"/>
    <mergeCell ref="M138:M139"/>
    <mergeCell ref="N138:N139"/>
    <mergeCell ref="N113:N114"/>
    <mergeCell ref="O113:O114"/>
    <mergeCell ref="A113:A114"/>
    <mergeCell ref="B113:B114"/>
    <mergeCell ref="C113:C114"/>
    <mergeCell ref="D113:D114"/>
    <mergeCell ref="P88:Q88"/>
    <mergeCell ref="A109:C109"/>
    <mergeCell ref="N109:N110"/>
    <mergeCell ref="O109:O110"/>
    <mergeCell ref="A110:C110"/>
    <mergeCell ref="E88:L88"/>
    <mergeCell ref="M88:M89"/>
    <mergeCell ref="N88:N89"/>
    <mergeCell ref="O88:O89"/>
    <mergeCell ref="A88:A89"/>
    <mergeCell ref="B88:B89"/>
    <mergeCell ref="C88:C89"/>
    <mergeCell ref="D88:D89"/>
    <mergeCell ref="P65:Q65"/>
    <mergeCell ref="A85:C85"/>
    <mergeCell ref="N85:N86"/>
    <mergeCell ref="O85:O86"/>
    <mergeCell ref="A86:C86"/>
    <mergeCell ref="E65:L65"/>
    <mergeCell ref="M65:M66"/>
    <mergeCell ref="N65:N66"/>
    <mergeCell ref="O65:O66"/>
    <mergeCell ref="A65:A66"/>
    <mergeCell ref="B65:B66"/>
    <mergeCell ref="C65:C66"/>
    <mergeCell ref="D65:D66"/>
    <mergeCell ref="P42:Q42"/>
    <mergeCell ref="A61:C61"/>
    <mergeCell ref="N61:N62"/>
    <mergeCell ref="O61:O62"/>
    <mergeCell ref="A62:C62"/>
    <mergeCell ref="E42:L42"/>
    <mergeCell ref="M42:M43"/>
    <mergeCell ref="N42:N43"/>
    <mergeCell ref="O42:O43"/>
    <mergeCell ref="A42:A43"/>
    <mergeCell ref="P21:Q21"/>
    <mergeCell ref="A38:C38"/>
    <mergeCell ref="N38:N39"/>
    <mergeCell ref="O38:O39"/>
    <mergeCell ref="A39:C39"/>
    <mergeCell ref="E21:L21"/>
    <mergeCell ref="M21:M22"/>
    <mergeCell ref="A21:A22"/>
    <mergeCell ref="N17:N18"/>
    <mergeCell ref="O17:O18"/>
    <mergeCell ref="B42:B43"/>
    <mergeCell ref="C42:C43"/>
    <mergeCell ref="D42:D43"/>
    <mergeCell ref="N21:N22"/>
    <mergeCell ref="O21:O22"/>
    <mergeCell ref="B21:B22"/>
    <mergeCell ref="C21:C22"/>
    <mergeCell ref="D21:D22"/>
    <mergeCell ref="A18:C18"/>
    <mergeCell ref="B2:B3"/>
    <mergeCell ref="C2:C3"/>
    <mergeCell ref="D2:D3"/>
    <mergeCell ref="A2:A3"/>
    <mergeCell ref="A17:C17"/>
    <mergeCell ref="P2:Q2"/>
    <mergeCell ref="E2:L2"/>
    <mergeCell ref="M2:M3"/>
    <mergeCell ref="N2:N3"/>
    <mergeCell ref="O2:O3"/>
    <mergeCell ref="A134:C134"/>
    <mergeCell ref="N134:N135"/>
    <mergeCell ref="O134:O135"/>
    <mergeCell ref="A135:C135"/>
    <mergeCell ref="A170:C170"/>
    <mergeCell ref="N170:N171"/>
    <mergeCell ref="O170:O171"/>
    <mergeCell ref="A171:C171"/>
  </mergeCells>
  <printOptions horizontalCentered="1"/>
  <pageMargins left="0.5511811023622047" right="0.5511811023622047" top="0.5905511811023623" bottom="0.3937007874015748" header="0.31496062992125984" footer="0.31496062992125984"/>
  <pageSetup horizontalDpi="600" verticalDpi="600" orientation="landscape" paperSize="9" scale="91" r:id="rId2"/>
  <headerFooter alignWithMargins="0">
    <oddHeader>&amp;R&amp;P</oddHeader>
  </headerFooter>
  <rowBreaks count="8" manualBreakCount="8">
    <brk id="19" max="17" man="1"/>
    <brk id="40" max="17" man="1"/>
    <brk id="63" max="17" man="1"/>
    <brk id="86" max="17" man="1"/>
    <brk id="110" max="17" man="1"/>
    <brk id="136" max="17" man="1"/>
    <brk id="171" max="17" man="1"/>
    <brk id="187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6"/>
  <sheetViews>
    <sheetView view="pageBreakPreview" zoomScaleSheetLayoutView="100" workbookViewId="0" topLeftCell="A1">
      <selection activeCell="Q71" sqref="Q71:R72"/>
    </sheetView>
  </sheetViews>
  <sheetFormatPr defaultColWidth="9.140625" defaultRowHeight="21.75"/>
  <cols>
    <col min="1" max="1" width="8.140625" style="30" customWidth="1"/>
    <col min="2" max="2" width="6.00390625" style="0" customWidth="1"/>
    <col min="3" max="3" width="9.421875" style="0" bestFit="1" customWidth="1"/>
    <col min="4" max="11" width="6.00390625" style="0" customWidth="1"/>
    <col min="12" max="12" width="9.421875" style="0" bestFit="1" customWidth="1"/>
    <col min="13" max="13" width="7.00390625" style="0" customWidth="1"/>
    <col min="14" max="14" width="6.7109375" style="0" customWidth="1"/>
    <col min="15" max="15" width="6.421875" style="0" customWidth="1"/>
    <col min="16" max="16" width="6.28125" style="0" customWidth="1"/>
    <col min="17" max="17" width="9.00390625" style="0" bestFit="1" customWidth="1"/>
    <col min="18" max="18" width="8.421875" style="0" bestFit="1" customWidth="1"/>
    <col min="19" max="19" width="7.7109375" style="0" customWidth="1"/>
  </cols>
  <sheetData>
    <row r="1" ht="21.75">
      <c r="D1" s="31" t="s">
        <v>469</v>
      </c>
    </row>
    <row r="2" spans="1:19" ht="29.25" customHeight="1">
      <c r="A2" s="72" t="s">
        <v>160</v>
      </c>
      <c r="B2" s="73" t="s">
        <v>2</v>
      </c>
      <c r="C2" s="85" t="s">
        <v>3</v>
      </c>
      <c r="D2" s="105" t="s">
        <v>4</v>
      </c>
      <c r="E2" s="105"/>
      <c r="F2" s="105"/>
      <c r="G2" s="105"/>
      <c r="H2" s="105"/>
      <c r="I2" s="105"/>
      <c r="J2" s="105"/>
      <c r="K2" s="105"/>
      <c r="L2" s="87" t="s">
        <v>5</v>
      </c>
      <c r="M2" s="83" t="s">
        <v>6</v>
      </c>
      <c r="N2" s="83" t="s">
        <v>7</v>
      </c>
      <c r="O2" s="70" t="s">
        <v>114</v>
      </c>
      <c r="P2" s="71"/>
      <c r="Q2" s="67" t="s">
        <v>161</v>
      </c>
      <c r="R2" s="68"/>
      <c r="S2" s="69"/>
    </row>
    <row r="3" spans="1:19" ht="21.75">
      <c r="A3" s="72"/>
      <c r="B3" s="104"/>
      <c r="C3" s="85"/>
      <c r="D3" s="2">
        <v>0</v>
      </c>
      <c r="E3" s="2">
        <v>1</v>
      </c>
      <c r="F3" s="2">
        <v>1.5</v>
      </c>
      <c r="G3" s="2">
        <v>2</v>
      </c>
      <c r="H3" s="2">
        <v>2.5</v>
      </c>
      <c r="I3" s="2">
        <v>3</v>
      </c>
      <c r="J3" s="2">
        <v>3.5</v>
      </c>
      <c r="K3" s="2">
        <v>4</v>
      </c>
      <c r="L3" s="87"/>
      <c r="M3" s="83"/>
      <c r="N3" s="83"/>
      <c r="O3" s="2" t="s">
        <v>9</v>
      </c>
      <c r="P3" s="2" t="s">
        <v>10</v>
      </c>
      <c r="Q3" s="33" t="s">
        <v>172</v>
      </c>
      <c r="R3" s="33" t="s">
        <v>168</v>
      </c>
      <c r="S3" s="32" t="s">
        <v>169</v>
      </c>
    </row>
    <row r="4" spans="1:19" ht="21.75">
      <c r="A4" s="106">
        <v>1</v>
      </c>
      <c r="B4" s="2" t="s">
        <v>162</v>
      </c>
      <c r="C4" s="4">
        <f>SUM(D4:K4,O4:P4)</f>
        <v>356</v>
      </c>
      <c r="D4" s="2">
        <v>77</v>
      </c>
      <c r="E4" s="2">
        <v>37</v>
      </c>
      <c r="F4" s="2">
        <v>20</v>
      </c>
      <c r="G4" s="2">
        <v>55</v>
      </c>
      <c r="H4" s="2">
        <v>32</v>
      </c>
      <c r="I4" s="2">
        <v>74</v>
      </c>
      <c r="J4" s="2">
        <v>36</v>
      </c>
      <c r="K4" s="2">
        <v>25</v>
      </c>
      <c r="L4" s="4">
        <f>SUM(D4:K4)</f>
        <v>356</v>
      </c>
      <c r="M4" s="5">
        <f>(1*E4+1.5*F4+2*G4+2.5*H4+3*I4+3.5*J4+4*K4)/L4</f>
        <v>1.9803370786516854</v>
      </c>
      <c r="N4" s="5">
        <f>SQRT((D4*0^2+E4*1^2+F4*1.5^2+G4*2^2+H4*2.5^2+I4*3^2+J4*3.5^2+K4*4^2)/L4-M4^2)</f>
        <v>1.312068398325179</v>
      </c>
      <c r="O4" s="4">
        <f>SUM(หมวดภาค1!O5:O7)</f>
        <v>0</v>
      </c>
      <c r="P4" s="4">
        <f>SUM(หมวดภาค1!P5:P7)</f>
        <v>0</v>
      </c>
      <c r="Q4" s="5">
        <f>(D4+E4)*100/L4</f>
        <v>32.02247191011236</v>
      </c>
      <c r="R4" s="5">
        <f>(E4+F4+G4+H4+I4+J4+K4)*100/L4</f>
        <v>78.37078651685393</v>
      </c>
      <c r="S4" s="5">
        <f>(I4+J4+K4)*100/L4</f>
        <v>37.92134831460674</v>
      </c>
    </row>
    <row r="5" spans="1:19" ht="21.75">
      <c r="A5" s="107"/>
      <c r="B5" s="2" t="s">
        <v>163</v>
      </c>
      <c r="C5" s="4">
        <f aca="true" t="shared" si="0" ref="C5:C12">SUM(D5:K5,O5:P5)</f>
        <v>339</v>
      </c>
      <c r="D5" s="2">
        <v>21</v>
      </c>
      <c r="E5" s="2">
        <v>16</v>
      </c>
      <c r="F5" s="2">
        <v>43</v>
      </c>
      <c r="G5" s="2">
        <v>70</v>
      </c>
      <c r="H5" s="2">
        <v>69</v>
      </c>
      <c r="I5" s="2">
        <v>63</v>
      </c>
      <c r="J5" s="2">
        <v>29</v>
      </c>
      <c r="K5" s="2">
        <v>21</v>
      </c>
      <c r="L5" s="4">
        <f aca="true" t="shared" si="1" ref="L5:L12">SUM(D5:K5)</f>
        <v>332</v>
      </c>
      <c r="M5" s="5">
        <f aca="true" t="shared" si="2" ref="M5:M15">(1*E5+1.5*F5+2*G5+2.5*H5+3*I5+3.5*J5+4*K5)/L5</f>
        <v>2.3117469879518073</v>
      </c>
      <c r="N5" s="5">
        <f aca="true" t="shared" si="3" ref="N5:N15">SQRT((D5*0^2+E5*1^2+F5*1.5^2+G5*2^2+H5*2.5^2+I5*3^2+J5*3.5^2+K5*4^2)/L5-M5^2)</f>
        <v>0.9631527465014761</v>
      </c>
      <c r="O5" s="4">
        <f>SUM(หมวดภาค1!O8,หมวดภาค1!O9)</f>
        <v>0</v>
      </c>
      <c r="P5" s="4">
        <f>SUM(หมวดภาค1!P8,หมวดภาค1!P9)</f>
        <v>7</v>
      </c>
      <c r="Q5" s="5">
        <f aca="true" t="shared" si="4" ref="Q5:Q16">(D5+E5)*100/L5</f>
        <v>11.144578313253012</v>
      </c>
      <c r="R5" s="5">
        <f aca="true" t="shared" si="5" ref="R5:R16">(E5+F5+G5+H5+I5+J5+K5)*100/L5</f>
        <v>93.67469879518072</v>
      </c>
      <c r="S5" s="5">
        <f aca="true" t="shared" si="6" ref="S5:S16">(I5+J5+K5)*100/L5</f>
        <v>34.036144578313255</v>
      </c>
    </row>
    <row r="6" spans="1:19" ht="21.75">
      <c r="A6" s="108"/>
      <c r="B6" s="2" t="s">
        <v>164</v>
      </c>
      <c r="C6" s="4">
        <f t="shared" si="0"/>
        <v>253</v>
      </c>
      <c r="D6" s="2">
        <v>12</v>
      </c>
      <c r="E6" s="2">
        <v>6</v>
      </c>
      <c r="F6" s="2">
        <v>25</v>
      </c>
      <c r="G6" s="2">
        <v>32</v>
      </c>
      <c r="H6" s="2">
        <v>56</v>
      </c>
      <c r="I6" s="2">
        <v>51</v>
      </c>
      <c r="J6" s="2">
        <v>56</v>
      </c>
      <c r="K6" s="2">
        <v>15</v>
      </c>
      <c r="L6" s="4">
        <f t="shared" si="1"/>
        <v>253</v>
      </c>
      <c r="M6" s="5">
        <f t="shared" si="2"/>
        <v>2.5948616600790513</v>
      </c>
      <c r="N6" s="5">
        <f t="shared" si="3"/>
        <v>0.9361499663612629</v>
      </c>
      <c r="O6" s="4">
        <f>SUM(หมวดภาค1!O10)</f>
        <v>0</v>
      </c>
      <c r="P6" s="4">
        <f>SUM(หมวดภาค1!P10)</f>
        <v>0</v>
      </c>
      <c r="Q6" s="5">
        <f t="shared" si="4"/>
        <v>7.1146245059288535</v>
      </c>
      <c r="R6" s="5">
        <f t="shared" si="5"/>
        <v>95.25691699604744</v>
      </c>
      <c r="S6" s="5">
        <f t="shared" si="6"/>
        <v>48.22134387351779</v>
      </c>
    </row>
    <row r="7" spans="1:19" ht="21.75">
      <c r="A7" s="106">
        <v>2</v>
      </c>
      <c r="B7" s="2" t="s">
        <v>165</v>
      </c>
      <c r="C7" s="4">
        <f t="shared" si="0"/>
        <v>462</v>
      </c>
      <c r="D7" s="2">
        <v>17</v>
      </c>
      <c r="E7" s="2">
        <v>74</v>
      </c>
      <c r="F7" s="2">
        <v>51</v>
      </c>
      <c r="G7" s="2">
        <v>75</v>
      </c>
      <c r="H7" s="2">
        <v>51</v>
      </c>
      <c r="I7" s="2">
        <v>116</v>
      </c>
      <c r="J7" s="2">
        <v>45</v>
      </c>
      <c r="K7" s="2">
        <v>33</v>
      </c>
      <c r="L7" s="4">
        <f t="shared" si="1"/>
        <v>462</v>
      </c>
      <c r="M7" s="5">
        <f t="shared" si="2"/>
        <v>2.3062770562770565</v>
      </c>
      <c r="N7" s="5">
        <f t="shared" si="3"/>
        <v>1.0122750902322717</v>
      </c>
      <c r="O7" s="42">
        <v>0</v>
      </c>
      <c r="P7" s="42">
        <v>0</v>
      </c>
      <c r="Q7" s="5">
        <f t="shared" si="4"/>
        <v>19.696969696969695</v>
      </c>
      <c r="R7" s="5">
        <f t="shared" si="5"/>
        <v>96.32034632034632</v>
      </c>
      <c r="S7" s="5">
        <f t="shared" si="6"/>
        <v>41.99134199134199</v>
      </c>
    </row>
    <row r="8" spans="1:19" ht="21.75">
      <c r="A8" s="107"/>
      <c r="B8" s="2" t="s">
        <v>166</v>
      </c>
      <c r="C8" s="4">
        <f t="shared" si="0"/>
        <v>423</v>
      </c>
      <c r="D8" s="2">
        <v>27</v>
      </c>
      <c r="E8" s="2">
        <v>100</v>
      </c>
      <c r="F8" s="2">
        <v>29</v>
      </c>
      <c r="G8" s="2">
        <v>56</v>
      </c>
      <c r="H8" s="2">
        <v>34</v>
      </c>
      <c r="I8" s="2">
        <v>61</v>
      </c>
      <c r="J8" s="2">
        <v>44</v>
      </c>
      <c r="K8" s="2">
        <v>71</v>
      </c>
      <c r="L8" s="4">
        <f t="shared" si="1"/>
        <v>422</v>
      </c>
      <c r="M8" s="5">
        <f t="shared" si="2"/>
        <v>2.278436018957346</v>
      </c>
      <c r="N8" s="5">
        <f t="shared" si="3"/>
        <v>1.2267107869873668</v>
      </c>
      <c r="O8" s="42">
        <v>1</v>
      </c>
      <c r="P8" s="42">
        <v>0</v>
      </c>
      <c r="Q8" s="5">
        <f t="shared" si="4"/>
        <v>30.09478672985782</v>
      </c>
      <c r="R8" s="5">
        <f t="shared" si="5"/>
        <v>93.60189573459715</v>
      </c>
      <c r="S8" s="5">
        <f t="shared" si="6"/>
        <v>41.70616113744076</v>
      </c>
    </row>
    <row r="9" spans="1:19" ht="21.75">
      <c r="A9" s="107"/>
      <c r="B9" s="2" t="s">
        <v>167</v>
      </c>
      <c r="C9" s="4">
        <f t="shared" si="0"/>
        <v>377</v>
      </c>
      <c r="D9" s="2">
        <v>14</v>
      </c>
      <c r="E9" s="2">
        <v>101</v>
      </c>
      <c r="F9" s="2">
        <v>52</v>
      </c>
      <c r="G9" s="2">
        <v>44</v>
      </c>
      <c r="H9" s="2">
        <v>44</v>
      </c>
      <c r="I9" s="2">
        <v>51</v>
      </c>
      <c r="J9" s="2">
        <v>31</v>
      </c>
      <c r="K9" s="2">
        <v>40</v>
      </c>
      <c r="L9" s="4">
        <f t="shared" si="1"/>
        <v>377</v>
      </c>
      <c r="M9" s="5">
        <f t="shared" si="2"/>
        <v>2.118037135278515</v>
      </c>
      <c r="N9" s="5">
        <f t="shared" si="3"/>
        <v>1.1003946090849401</v>
      </c>
      <c r="O9" s="42">
        <v>0</v>
      </c>
      <c r="P9" s="42">
        <v>0</v>
      </c>
      <c r="Q9" s="5">
        <f t="shared" si="4"/>
        <v>30.50397877984085</v>
      </c>
      <c r="R9" s="5">
        <f t="shared" si="5"/>
        <v>96.28647214854111</v>
      </c>
      <c r="S9" s="5">
        <f t="shared" si="6"/>
        <v>32.36074270557029</v>
      </c>
    </row>
    <row r="10" spans="1:19" ht="21.75">
      <c r="A10" s="107"/>
      <c r="B10" s="2" t="s">
        <v>162</v>
      </c>
      <c r="C10" s="4">
        <f t="shared" si="0"/>
        <v>341</v>
      </c>
      <c r="D10" s="2">
        <v>25</v>
      </c>
      <c r="E10" s="2">
        <v>35</v>
      </c>
      <c r="F10" s="2">
        <v>38</v>
      </c>
      <c r="G10" s="2">
        <v>58</v>
      </c>
      <c r="H10" s="2">
        <v>55</v>
      </c>
      <c r="I10" s="2">
        <v>64</v>
      </c>
      <c r="J10" s="2">
        <v>36</v>
      </c>
      <c r="K10" s="2">
        <v>30</v>
      </c>
      <c r="L10" s="4">
        <f t="shared" si="1"/>
        <v>341</v>
      </c>
      <c r="M10" s="5">
        <f t="shared" si="2"/>
        <v>2.2976539589442817</v>
      </c>
      <c r="N10" s="5">
        <f t="shared" si="3"/>
        <v>1.0735941816002224</v>
      </c>
      <c r="O10" s="42">
        <v>0</v>
      </c>
      <c r="P10" s="42">
        <v>0</v>
      </c>
      <c r="Q10" s="5">
        <f t="shared" si="4"/>
        <v>17.59530791788856</v>
      </c>
      <c r="R10" s="5">
        <f t="shared" si="5"/>
        <v>92.66862170087977</v>
      </c>
      <c r="S10" s="5">
        <f t="shared" si="6"/>
        <v>38.12316715542522</v>
      </c>
    </row>
    <row r="11" spans="1:19" ht="21.75">
      <c r="A11" s="107"/>
      <c r="B11" s="2" t="s">
        <v>163</v>
      </c>
      <c r="C11" s="4">
        <f t="shared" si="0"/>
        <v>331</v>
      </c>
      <c r="D11" s="2">
        <v>17</v>
      </c>
      <c r="E11" s="2">
        <v>13</v>
      </c>
      <c r="F11" s="2">
        <v>19</v>
      </c>
      <c r="G11" s="2">
        <v>22</v>
      </c>
      <c r="H11" s="2">
        <v>41</v>
      </c>
      <c r="I11" s="2">
        <v>86</v>
      </c>
      <c r="J11" s="2">
        <v>71</v>
      </c>
      <c r="K11" s="2">
        <v>62</v>
      </c>
      <c r="L11" s="4">
        <f t="shared" si="1"/>
        <v>331</v>
      </c>
      <c r="M11" s="5">
        <f t="shared" si="2"/>
        <v>2.8474320241691844</v>
      </c>
      <c r="N11" s="5">
        <f t="shared" si="3"/>
        <v>1.0313006442319248</v>
      </c>
      <c r="O11" s="42">
        <v>0</v>
      </c>
      <c r="P11" s="42">
        <v>0</v>
      </c>
      <c r="Q11" s="5">
        <f t="shared" si="4"/>
        <v>9.06344410876133</v>
      </c>
      <c r="R11" s="5">
        <f t="shared" si="5"/>
        <v>94.86404833836858</v>
      </c>
      <c r="S11" s="5">
        <f t="shared" si="6"/>
        <v>66.16314199395771</v>
      </c>
    </row>
    <row r="12" spans="1:19" ht="21.75">
      <c r="A12" s="108"/>
      <c r="B12" s="2" t="s">
        <v>164</v>
      </c>
      <c r="C12" s="4">
        <f t="shared" si="0"/>
        <v>247</v>
      </c>
      <c r="D12" s="2">
        <v>5</v>
      </c>
      <c r="E12" s="2">
        <v>24</v>
      </c>
      <c r="F12" s="2">
        <v>16</v>
      </c>
      <c r="G12" s="2">
        <v>47</v>
      </c>
      <c r="H12" s="2">
        <v>39</v>
      </c>
      <c r="I12" s="2">
        <v>70</v>
      </c>
      <c r="J12" s="2">
        <v>23</v>
      </c>
      <c r="K12" s="2">
        <v>23</v>
      </c>
      <c r="L12" s="4">
        <f t="shared" si="1"/>
        <v>247</v>
      </c>
      <c r="M12" s="5">
        <f t="shared" si="2"/>
        <v>2.5182186234817814</v>
      </c>
      <c r="N12" s="5">
        <f t="shared" si="3"/>
        <v>0.911394394144191</v>
      </c>
      <c r="O12" s="42">
        <v>0</v>
      </c>
      <c r="P12" s="42">
        <v>0</v>
      </c>
      <c r="Q12" s="5">
        <f t="shared" si="4"/>
        <v>11.740890688259109</v>
      </c>
      <c r="R12" s="5">
        <f t="shared" si="5"/>
        <v>97.97570850202429</v>
      </c>
      <c r="S12" s="5">
        <f t="shared" si="6"/>
        <v>46.963562753036435</v>
      </c>
    </row>
    <row r="13" spans="1:19" ht="21.75">
      <c r="A13" s="65" t="s">
        <v>173</v>
      </c>
      <c r="B13" s="66"/>
      <c r="C13" s="4">
        <f>SUM(C7:C9)</f>
        <v>1262</v>
      </c>
      <c r="D13" s="4">
        <f aca="true" t="shared" si="7" ref="D13:L13">SUM(D7:D9)</f>
        <v>58</v>
      </c>
      <c r="E13" s="4">
        <f t="shared" si="7"/>
        <v>275</v>
      </c>
      <c r="F13" s="4">
        <f t="shared" si="7"/>
        <v>132</v>
      </c>
      <c r="G13" s="4">
        <f t="shared" si="7"/>
        <v>175</v>
      </c>
      <c r="H13" s="4">
        <f t="shared" si="7"/>
        <v>129</v>
      </c>
      <c r="I13" s="4">
        <f t="shared" si="7"/>
        <v>228</v>
      </c>
      <c r="J13" s="4">
        <f t="shared" si="7"/>
        <v>120</v>
      </c>
      <c r="K13" s="4">
        <f t="shared" si="7"/>
        <v>144</v>
      </c>
      <c r="L13" s="4">
        <f t="shared" si="7"/>
        <v>1261</v>
      </c>
      <c r="M13" s="5">
        <f t="shared" si="2"/>
        <v>2.240681998413957</v>
      </c>
      <c r="N13" s="5">
        <f t="shared" si="3"/>
        <v>1.1169528523845276</v>
      </c>
      <c r="O13" s="4">
        <f>SUM(O7:O9)</f>
        <v>1</v>
      </c>
      <c r="P13" s="4">
        <f>SUM(P7:P9)</f>
        <v>0</v>
      </c>
      <c r="Q13" s="5">
        <f t="shared" si="4"/>
        <v>26.40761300555115</v>
      </c>
      <c r="R13" s="5">
        <f t="shared" si="5"/>
        <v>95.40047581284695</v>
      </c>
      <c r="S13" s="5">
        <f t="shared" si="6"/>
        <v>39.016653449643144</v>
      </c>
    </row>
    <row r="14" spans="1:19" ht="21.75">
      <c r="A14" s="65" t="s">
        <v>174</v>
      </c>
      <c r="B14" s="66"/>
      <c r="C14" s="4">
        <f>SUM(C4:C6,C10:C12)</f>
        <v>1867</v>
      </c>
      <c r="D14" s="4">
        <f aca="true" t="shared" si="8" ref="D14:L14">SUM(D4:D6,D10:D12)</f>
        <v>157</v>
      </c>
      <c r="E14" s="4">
        <f t="shared" si="8"/>
        <v>131</v>
      </c>
      <c r="F14" s="4">
        <f t="shared" si="8"/>
        <v>161</v>
      </c>
      <c r="G14" s="4">
        <f t="shared" si="8"/>
        <v>284</v>
      </c>
      <c r="H14" s="4">
        <f t="shared" si="8"/>
        <v>292</v>
      </c>
      <c r="I14" s="4">
        <f t="shared" si="8"/>
        <v>408</v>
      </c>
      <c r="J14" s="4">
        <f t="shared" si="8"/>
        <v>251</v>
      </c>
      <c r="K14" s="4">
        <f t="shared" si="8"/>
        <v>176</v>
      </c>
      <c r="L14" s="4">
        <f t="shared" si="8"/>
        <v>1860</v>
      </c>
      <c r="M14" s="5">
        <f t="shared" si="2"/>
        <v>2.406989247311828</v>
      </c>
      <c r="N14" s="5">
        <f t="shared" si="3"/>
        <v>1.0976291997297778</v>
      </c>
      <c r="O14" s="4">
        <f>SUM(O4:O6,O10:O12)</f>
        <v>0</v>
      </c>
      <c r="P14" s="4">
        <f>SUM(P4:P6,P10:P12)</f>
        <v>7</v>
      </c>
      <c r="Q14" s="5">
        <f t="shared" si="4"/>
        <v>15.483870967741936</v>
      </c>
      <c r="R14" s="5">
        <f t="shared" si="5"/>
        <v>91.55913978494624</v>
      </c>
      <c r="S14" s="5">
        <f t="shared" si="6"/>
        <v>44.89247311827957</v>
      </c>
    </row>
    <row r="15" spans="1:19" ht="21.75">
      <c r="A15" s="65" t="s">
        <v>175</v>
      </c>
      <c r="B15" s="66"/>
      <c r="C15" s="13">
        <f>SUM(C4:C12)</f>
        <v>3129</v>
      </c>
      <c r="D15" s="13">
        <f aca="true" t="shared" si="9" ref="D15:L15">SUM(D4:D12)</f>
        <v>215</v>
      </c>
      <c r="E15" s="13">
        <f t="shared" si="9"/>
        <v>406</v>
      </c>
      <c r="F15" s="13">
        <f t="shared" si="9"/>
        <v>293</v>
      </c>
      <c r="G15" s="13">
        <f t="shared" si="9"/>
        <v>459</v>
      </c>
      <c r="H15" s="13">
        <f t="shared" si="9"/>
        <v>421</v>
      </c>
      <c r="I15" s="13">
        <f t="shared" si="9"/>
        <v>636</v>
      </c>
      <c r="J15" s="13">
        <f t="shared" si="9"/>
        <v>371</v>
      </c>
      <c r="K15" s="13">
        <f t="shared" si="9"/>
        <v>320</v>
      </c>
      <c r="L15" s="13">
        <f t="shared" si="9"/>
        <v>3121</v>
      </c>
      <c r="M15" s="5">
        <f t="shared" si="2"/>
        <v>2.3397949375200255</v>
      </c>
      <c r="N15" s="5">
        <f t="shared" si="3"/>
        <v>1.1084854429238062</v>
      </c>
      <c r="O15" s="4">
        <f>SUM(O4:O12)</f>
        <v>1</v>
      </c>
      <c r="P15" s="4">
        <f>SUM(P4:P12)</f>
        <v>7</v>
      </c>
      <c r="Q15" s="5">
        <f t="shared" si="4"/>
        <v>19.897468760012817</v>
      </c>
      <c r="R15" s="5">
        <f t="shared" si="5"/>
        <v>93.1111823133611</v>
      </c>
      <c r="S15" s="5">
        <f t="shared" si="6"/>
        <v>42.5184235821852</v>
      </c>
    </row>
    <row r="16" spans="1:19" ht="21.75">
      <c r="A16" s="65" t="s">
        <v>12</v>
      </c>
      <c r="B16" s="66"/>
      <c r="C16" s="5">
        <f>C15*100/$C$15</f>
        <v>100</v>
      </c>
      <c r="D16" s="5">
        <f aca="true" t="shared" si="10" ref="D16:L16">D15*100/$C$15</f>
        <v>6.871204857782039</v>
      </c>
      <c r="E16" s="5">
        <f t="shared" si="10"/>
        <v>12.975391498881432</v>
      </c>
      <c r="F16" s="5">
        <f t="shared" si="10"/>
        <v>9.364014062000638</v>
      </c>
      <c r="G16" s="5">
        <f t="shared" si="10"/>
        <v>14.669223394055608</v>
      </c>
      <c r="H16" s="5">
        <f t="shared" si="10"/>
        <v>13.454777884308086</v>
      </c>
      <c r="I16" s="5">
        <f t="shared" si="10"/>
        <v>20.325982742090126</v>
      </c>
      <c r="J16" s="5">
        <f t="shared" si="10"/>
        <v>11.856823266219239</v>
      </c>
      <c r="K16" s="5">
        <f t="shared" si="10"/>
        <v>10.226909555768616</v>
      </c>
      <c r="L16" s="5">
        <f t="shared" si="10"/>
        <v>99.74432726110578</v>
      </c>
      <c r="M16" s="5"/>
      <c r="N16" s="5"/>
      <c r="O16" s="5">
        <f>O15*100/$C$15</f>
        <v>0.03195909236177692</v>
      </c>
      <c r="P16" s="5">
        <f>P15*100/$C$15</f>
        <v>0.22371364653243847</v>
      </c>
      <c r="Q16" s="5">
        <f t="shared" si="4"/>
        <v>19.897468760012817</v>
      </c>
      <c r="R16" s="5">
        <f t="shared" si="5"/>
        <v>93.1111823133611</v>
      </c>
      <c r="S16" s="5">
        <f t="shared" si="6"/>
        <v>42.5184235821852</v>
      </c>
    </row>
    <row r="18" ht="21.75">
      <c r="D18" s="31" t="s">
        <v>468</v>
      </c>
    </row>
    <row r="19" spans="1:19" ht="25.5" customHeight="1">
      <c r="A19" s="72" t="s">
        <v>160</v>
      </c>
      <c r="B19" s="73" t="s">
        <v>2</v>
      </c>
      <c r="C19" s="85" t="s">
        <v>3</v>
      </c>
      <c r="D19" s="105" t="s">
        <v>4</v>
      </c>
      <c r="E19" s="105"/>
      <c r="F19" s="105"/>
      <c r="G19" s="105"/>
      <c r="H19" s="105"/>
      <c r="I19" s="105"/>
      <c r="J19" s="105"/>
      <c r="K19" s="105"/>
      <c r="L19" s="87" t="s">
        <v>5</v>
      </c>
      <c r="M19" s="83" t="s">
        <v>6</v>
      </c>
      <c r="N19" s="83" t="s">
        <v>7</v>
      </c>
      <c r="O19" s="70" t="s">
        <v>114</v>
      </c>
      <c r="P19" s="71"/>
      <c r="Q19" s="67" t="s">
        <v>161</v>
      </c>
      <c r="R19" s="68"/>
      <c r="S19" s="69"/>
    </row>
    <row r="20" spans="1:19" ht="21.75">
      <c r="A20" s="72"/>
      <c r="B20" s="104"/>
      <c r="C20" s="85"/>
      <c r="D20" s="2">
        <v>0</v>
      </c>
      <c r="E20" s="2">
        <v>1</v>
      </c>
      <c r="F20" s="2">
        <v>1.5</v>
      </c>
      <c r="G20" s="2">
        <v>2</v>
      </c>
      <c r="H20" s="2">
        <v>2.5</v>
      </c>
      <c r="I20" s="2">
        <v>3</v>
      </c>
      <c r="J20" s="2">
        <v>3.5</v>
      </c>
      <c r="K20" s="2">
        <v>4</v>
      </c>
      <c r="L20" s="87"/>
      <c r="M20" s="83"/>
      <c r="N20" s="83"/>
      <c r="O20" s="2" t="s">
        <v>9</v>
      </c>
      <c r="P20" s="2" t="s">
        <v>10</v>
      </c>
      <c r="Q20" s="33" t="s">
        <v>172</v>
      </c>
      <c r="R20" s="33" t="s">
        <v>168</v>
      </c>
      <c r="S20" s="32" t="s">
        <v>169</v>
      </c>
    </row>
    <row r="21" spans="1:19" ht="21.75">
      <c r="A21" s="106">
        <v>1</v>
      </c>
      <c r="B21" s="2" t="s">
        <v>162</v>
      </c>
      <c r="C21" s="4">
        <f>SUM(D21:K21,O21:P21)</f>
        <v>554</v>
      </c>
      <c r="D21" s="4">
        <f>SUM(หมวดภาค1!D36:D38)</f>
        <v>90</v>
      </c>
      <c r="E21" s="4">
        <f>SUM(หมวดภาค1!E36:E38)</f>
        <v>49</v>
      </c>
      <c r="F21" s="4">
        <f>SUM(หมวดภาค1!F36:F38)</f>
        <v>46</v>
      </c>
      <c r="G21" s="4">
        <f>SUM(หมวดภาค1!G36:G38)</f>
        <v>101</v>
      </c>
      <c r="H21" s="4">
        <f>SUM(หมวดภาค1!H36:H38)</f>
        <v>83</v>
      </c>
      <c r="I21" s="4">
        <f>SUM(หมวดภาค1!I36:I38)</f>
        <v>64</v>
      </c>
      <c r="J21" s="4">
        <f>SUM(หมวดภาค1!J36:J38)</f>
        <v>48</v>
      </c>
      <c r="K21" s="4">
        <f>SUM(หมวดภาค1!K36:K38)</f>
        <v>72</v>
      </c>
      <c r="L21" s="4">
        <f>SUM(D21:K21)</f>
        <v>553</v>
      </c>
      <c r="M21" s="5">
        <f>(1*E21+1.5*F21+2*G21+2.5*H21+3*I21+3.5*J21+4*K21)/L21</f>
        <v>2.1256781193490055</v>
      </c>
      <c r="N21" s="5">
        <f>SQRT((D21*0^2+E21*1^2+F21*1.5^2+G21*2^2+H21*2.5^2+I21*3^2+J21*3.5^2+K21*4^2)/L21-M21^2)</f>
        <v>1.2704140450104975</v>
      </c>
      <c r="O21" s="4">
        <f>SUM(หมวดภาค1!O36:O38)</f>
        <v>0</v>
      </c>
      <c r="P21" s="4">
        <f>SUM(หมวดภาค1!P36:P38)</f>
        <v>1</v>
      </c>
      <c r="Q21" s="5">
        <f>(D21+E21)*100/L21</f>
        <v>25.135623869801083</v>
      </c>
      <c r="R21" s="5">
        <f>(E21+F21+G21+H21+I21+J21+K21)*100/L21</f>
        <v>83.7251356238698</v>
      </c>
      <c r="S21" s="5">
        <f>(I21+J21+K21)*100/L21</f>
        <v>33.273056057866185</v>
      </c>
    </row>
    <row r="22" spans="1:19" ht="21.75">
      <c r="A22" s="107"/>
      <c r="B22" s="2" t="s">
        <v>163</v>
      </c>
      <c r="C22" s="4">
        <f aca="true" t="shared" si="11" ref="C22:C29">SUM(D22:K22,O22:P22)</f>
        <v>522</v>
      </c>
      <c r="D22" s="4">
        <f>SUM(หมวดภาค1!D39:D41)</f>
        <v>25</v>
      </c>
      <c r="E22" s="4">
        <f>SUM(หมวดภาค1!E39:E41)</f>
        <v>44</v>
      </c>
      <c r="F22" s="4">
        <f>SUM(หมวดภาค1!F39:F41)</f>
        <v>66</v>
      </c>
      <c r="G22" s="4">
        <f>SUM(หมวดภาค1!G39:G41)</f>
        <v>112</v>
      </c>
      <c r="H22" s="4">
        <f>SUM(หมวดภาค1!H39:H41)</f>
        <v>87</v>
      </c>
      <c r="I22" s="4">
        <f>SUM(หมวดภาค1!I39:I41)</f>
        <v>62</v>
      </c>
      <c r="J22" s="4">
        <f>SUM(หมวดภาค1!J39:J41)</f>
        <v>36</v>
      </c>
      <c r="K22" s="4">
        <f>SUM(หมวดภาค1!K39:K41)</f>
        <v>80</v>
      </c>
      <c r="L22" s="4">
        <f aca="true" t="shared" si="12" ref="L22:L29">SUM(D22:K22)</f>
        <v>512</v>
      </c>
      <c r="M22" s="5">
        <f aca="true" t="shared" si="13" ref="M22:M32">(1*E22+1.5*F22+2*G22+2.5*H22+3*I22+3.5*J22+4*K22)/L22</f>
        <v>2.3759765625</v>
      </c>
      <c r="N22" s="5">
        <f aca="true" t="shared" si="14" ref="N22:N32">SQRT((D22*0^2+E22*1^2+F22*1.5^2+G22*2^2+H22*2.5^2+I22*3^2+J22*3.5^2+K22*4^2)/L22-M22^2)</f>
        <v>1.057778583022309</v>
      </c>
      <c r="O22" s="4">
        <f>SUM(หมวดภาค1!O39:O41)</f>
        <v>0</v>
      </c>
      <c r="P22" s="4">
        <f>SUM(หมวดภาค1!P39:P41)</f>
        <v>10</v>
      </c>
      <c r="Q22" s="5">
        <f aca="true" t="shared" si="15" ref="Q22:Q33">(D22+E22)*100/L22</f>
        <v>13.4765625</v>
      </c>
      <c r="R22" s="5">
        <f aca="true" t="shared" si="16" ref="R22:R32">(E22+F22+G22+H22+I22+J22+K22)*100/L22</f>
        <v>95.1171875</v>
      </c>
      <c r="S22" s="5">
        <f aca="true" t="shared" si="17" ref="S22:S32">(I22+J22+K22)*100/L22</f>
        <v>34.765625</v>
      </c>
    </row>
    <row r="23" spans="1:19" ht="21.75">
      <c r="A23" s="108"/>
      <c r="B23" s="2" t="s">
        <v>164</v>
      </c>
      <c r="C23" s="4">
        <f t="shared" si="11"/>
        <v>253</v>
      </c>
      <c r="D23" s="4">
        <f>SUM(หมวดภาค1!D42:D44)</f>
        <v>15</v>
      </c>
      <c r="E23" s="4">
        <f>SUM(หมวดภาค1!E42:E44)</f>
        <v>21</v>
      </c>
      <c r="F23" s="4">
        <f>SUM(หมวดภาค1!F42:F44)</f>
        <v>13</v>
      </c>
      <c r="G23" s="4">
        <f>SUM(หมวดภาค1!G42:G44)</f>
        <v>31</v>
      </c>
      <c r="H23" s="4">
        <f>SUM(หมวดภาค1!H42:H44)</f>
        <v>39</v>
      </c>
      <c r="I23" s="4">
        <f>SUM(หมวดภาค1!I42:I44)</f>
        <v>74</v>
      </c>
      <c r="J23" s="4">
        <f>SUM(หมวดภาค1!J42:J44)</f>
        <v>43</v>
      </c>
      <c r="K23" s="4">
        <f>SUM(หมวดภาค1!K42:K44)</f>
        <v>17</v>
      </c>
      <c r="L23" s="4">
        <f t="shared" si="12"/>
        <v>253</v>
      </c>
      <c r="M23" s="5">
        <f t="shared" si="13"/>
        <v>2.5316205533596836</v>
      </c>
      <c r="N23" s="5">
        <f t="shared" si="14"/>
        <v>1.016167790549323</v>
      </c>
      <c r="O23" s="4">
        <f>SUM(หมวดภาค1!O42:O44)</f>
        <v>0</v>
      </c>
      <c r="P23" s="4">
        <f>SUM(หมวดภาค1!P42:P44)</f>
        <v>0</v>
      </c>
      <c r="Q23" s="5">
        <f t="shared" si="15"/>
        <v>14.229249011857707</v>
      </c>
      <c r="R23" s="5">
        <f t="shared" si="16"/>
        <v>94.07114624505928</v>
      </c>
      <c r="S23" s="5">
        <f t="shared" si="17"/>
        <v>52.96442687747036</v>
      </c>
    </row>
    <row r="24" spans="1:19" ht="21.75">
      <c r="A24" s="106">
        <v>2</v>
      </c>
      <c r="B24" s="2" t="s">
        <v>165</v>
      </c>
      <c r="C24" s="4">
        <f t="shared" si="11"/>
        <v>690</v>
      </c>
      <c r="D24" s="42">
        <v>29</v>
      </c>
      <c r="E24" s="42">
        <v>38</v>
      </c>
      <c r="F24" s="42">
        <v>62</v>
      </c>
      <c r="G24" s="42">
        <v>81</v>
      </c>
      <c r="H24" s="42">
        <v>107</v>
      </c>
      <c r="I24" s="42">
        <v>106</v>
      </c>
      <c r="J24" s="42">
        <v>100</v>
      </c>
      <c r="K24" s="42">
        <v>162</v>
      </c>
      <c r="L24" s="4">
        <f t="shared" si="12"/>
        <v>685</v>
      </c>
      <c r="M24" s="5">
        <f t="shared" si="13"/>
        <v>2.7394160583941605</v>
      </c>
      <c r="N24" s="5">
        <f t="shared" si="14"/>
        <v>1.081183297709402</v>
      </c>
      <c r="O24" s="42">
        <v>5</v>
      </c>
      <c r="P24" s="42">
        <v>0</v>
      </c>
      <c r="Q24" s="5">
        <f t="shared" si="15"/>
        <v>9.781021897810218</v>
      </c>
      <c r="R24" s="5">
        <f t="shared" si="16"/>
        <v>95.76642335766424</v>
      </c>
      <c r="S24" s="5">
        <f t="shared" si="17"/>
        <v>53.722627737226276</v>
      </c>
    </row>
    <row r="25" spans="1:19" ht="21.75">
      <c r="A25" s="107"/>
      <c r="B25" s="2" t="s">
        <v>166</v>
      </c>
      <c r="C25" s="4">
        <f t="shared" si="11"/>
        <v>642</v>
      </c>
      <c r="D25" s="42">
        <v>39</v>
      </c>
      <c r="E25" s="42">
        <v>142</v>
      </c>
      <c r="F25" s="42">
        <v>52</v>
      </c>
      <c r="G25" s="42">
        <v>109</v>
      </c>
      <c r="H25" s="42">
        <v>90</v>
      </c>
      <c r="I25" s="42">
        <v>82</v>
      </c>
      <c r="J25" s="42">
        <v>49</v>
      </c>
      <c r="K25" s="42">
        <v>78</v>
      </c>
      <c r="L25" s="4">
        <f t="shared" si="12"/>
        <v>641</v>
      </c>
      <c r="M25" s="5">
        <f t="shared" si="13"/>
        <v>2.172386895475819</v>
      </c>
      <c r="N25" s="5">
        <f t="shared" si="14"/>
        <v>1.130143812069648</v>
      </c>
      <c r="O25" s="42">
        <v>1</v>
      </c>
      <c r="P25" s="42">
        <v>0</v>
      </c>
      <c r="Q25" s="5">
        <f t="shared" si="15"/>
        <v>28.237129485179405</v>
      </c>
      <c r="R25" s="5">
        <f t="shared" si="16"/>
        <v>93.91575663026521</v>
      </c>
      <c r="S25" s="5">
        <f t="shared" si="17"/>
        <v>32.605304212168484</v>
      </c>
    </row>
    <row r="26" spans="1:19" ht="21.75">
      <c r="A26" s="107"/>
      <c r="B26" s="2" t="s">
        <v>167</v>
      </c>
      <c r="C26" s="4">
        <f t="shared" si="11"/>
        <v>581</v>
      </c>
      <c r="D26" s="42">
        <v>12</v>
      </c>
      <c r="E26" s="42">
        <v>16</v>
      </c>
      <c r="F26" s="42">
        <v>38</v>
      </c>
      <c r="G26" s="42">
        <v>146</v>
      </c>
      <c r="H26" s="42">
        <v>145</v>
      </c>
      <c r="I26" s="42">
        <v>88</v>
      </c>
      <c r="J26" s="42">
        <v>56</v>
      </c>
      <c r="K26" s="42">
        <v>78</v>
      </c>
      <c r="L26" s="4">
        <f t="shared" si="12"/>
        <v>579</v>
      </c>
      <c r="M26" s="5">
        <f t="shared" si="13"/>
        <v>2.5898100172711573</v>
      </c>
      <c r="N26" s="5">
        <f t="shared" si="14"/>
        <v>0.8661050516261469</v>
      </c>
      <c r="O26" s="42">
        <v>2</v>
      </c>
      <c r="P26" s="42">
        <v>0</v>
      </c>
      <c r="Q26" s="5">
        <f t="shared" si="15"/>
        <v>4.835924006908463</v>
      </c>
      <c r="R26" s="5">
        <f t="shared" si="16"/>
        <v>97.92746113989638</v>
      </c>
      <c r="S26" s="5">
        <f t="shared" si="17"/>
        <v>38.3419689119171</v>
      </c>
    </row>
    <row r="27" spans="1:19" ht="21.75">
      <c r="A27" s="107"/>
      <c r="B27" s="2" t="s">
        <v>162</v>
      </c>
      <c r="C27" s="4">
        <f t="shared" si="11"/>
        <v>528</v>
      </c>
      <c r="D27" s="42">
        <v>52</v>
      </c>
      <c r="E27" s="42">
        <v>48</v>
      </c>
      <c r="F27" s="42">
        <v>78</v>
      </c>
      <c r="G27" s="42">
        <v>89</v>
      </c>
      <c r="H27" s="42">
        <v>71</v>
      </c>
      <c r="I27" s="42">
        <v>82</v>
      </c>
      <c r="J27" s="42">
        <v>46</v>
      </c>
      <c r="K27" s="42">
        <v>62</v>
      </c>
      <c r="L27" s="4">
        <f t="shared" si="12"/>
        <v>528</v>
      </c>
      <c r="M27" s="5">
        <f t="shared" si="13"/>
        <v>2.226325757575758</v>
      </c>
      <c r="N27" s="5">
        <f t="shared" si="14"/>
        <v>1.151172057514954</v>
      </c>
      <c r="O27" s="42">
        <v>0</v>
      </c>
      <c r="P27" s="42">
        <v>0</v>
      </c>
      <c r="Q27" s="5">
        <f t="shared" si="15"/>
        <v>18.939393939393938</v>
      </c>
      <c r="R27" s="5">
        <f t="shared" si="16"/>
        <v>90.15151515151516</v>
      </c>
      <c r="S27" s="5">
        <f t="shared" si="17"/>
        <v>35.984848484848484</v>
      </c>
    </row>
    <row r="28" spans="1:19" ht="21.75">
      <c r="A28" s="107"/>
      <c r="B28" s="2" t="s">
        <v>163</v>
      </c>
      <c r="C28" s="4">
        <f t="shared" si="11"/>
        <v>500</v>
      </c>
      <c r="D28" s="42">
        <v>32</v>
      </c>
      <c r="E28" s="42">
        <v>65</v>
      </c>
      <c r="F28" s="42">
        <v>57</v>
      </c>
      <c r="G28" s="42">
        <v>98</v>
      </c>
      <c r="H28" s="42">
        <v>63</v>
      </c>
      <c r="I28" s="42">
        <v>58</v>
      </c>
      <c r="J28" s="42">
        <v>31</v>
      </c>
      <c r="K28" s="42">
        <v>96</v>
      </c>
      <c r="L28" s="4">
        <f t="shared" si="12"/>
        <v>500</v>
      </c>
      <c r="M28" s="5">
        <f t="shared" si="13"/>
        <v>2.341</v>
      </c>
      <c r="N28" s="5">
        <f t="shared" si="14"/>
        <v>1.163279416133544</v>
      </c>
      <c r="O28" s="42">
        <v>0</v>
      </c>
      <c r="P28" s="42">
        <v>0</v>
      </c>
      <c r="Q28" s="5">
        <f t="shared" si="15"/>
        <v>19.4</v>
      </c>
      <c r="R28" s="5">
        <f t="shared" si="16"/>
        <v>93.6</v>
      </c>
      <c r="S28" s="5">
        <f t="shared" si="17"/>
        <v>37</v>
      </c>
    </row>
    <row r="29" spans="1:19" ht="21.75">
      <c r="A29" s="108"/>
      <c r="B29" s="2" t="s">
        <v>164</v>
      </c>
      <c r="C29" s="4">
        <f t="shared" si="11"/>
        <v>247</v>
      </c>
      <c r="D29" s="4">
        <v>8</v>
      </c>
      <c r="E29" s="4">
        <v>11</v>
      </c>
      <c r="F29" s="4">
        <v>11</v>
      </c>
      <c r="G29" s="4">
        <v>16</v>
      </c>
      <c r="H29" s="4">
        <v>32</v>
      </c>
      <c r="I29" s="4">
        <v>56</v>
      </c>
      <c r="J29" s="4">
        <v>52</v>
      </c>
      <c r="K29" s="4">
        <v>61</v>
      </c>
      <c r="L29" s="4">
        <f t="shared" si="12"/>
        <v>247</v>
      </c>
      <c r="M29" s="5">
        <f t="shared" si="13"/>
        <v>2.9696356275303644</v>
      </c>
      <c r="N29" s="5">
        <f t="shared" si="14"/>
        <v>0.9826887580347735</v>
      </c>
      <c r="O29" s="2">
        <v>0</v>
      </c>
      <c r="P29" s="2">
        <v>0</v>
      </c>
      <c r="Q29" s="5">
        <f t="shared" si="15"/>
        <v>7.6923076923076925</v>
      </c>
      <c r="R29" s="5">
        <f t="shared" si="16"/>
        <v>96.76113360323886</v>
      </c>
      <c r="S29" s="5">
        <f t="shared" si="17"/>
        <v>68.42105263157895</v>
      </c>
    </row>
    <row r="30" spans="1:19" ht="21.75">
      <c r="A30" s="65" t="s">
        <v>173</v>
      </c>
      <c r="B30" s="66"/>
      <c r="C30" s="4">
        <f>SUM(C24:C26)</f>
        <v>1913</v>
      </c>
      <c r="D30" s="4">
        <f aca="true" t="shared" si="18" ref="D30:L30">SUM(D24:D26)</f>
        <v>80</v>
      </c>
      <c r="E30" s="4">
        <f t="shared" si="18"/>
        <v>196</v>
      </c>
      <c r="F30" s="4">
        <f t="shared" si="18"/>
        <v>152</v>
      </c>
      <c r="G30" s="4">
        <f t="shared" si="18"/>
        <v>336</v>
      </c>
      <c r="H30" s="4">
        <f t="shared" si="18"/>
        <v>342</v>
      </c>
      <c r="I30" s="4">
        <f t="shared" si="18"/>
        <v>276</v>
      </c>
      <c r="J30" s="4">
        <f t="shared" si="18"/>
        <v>205</v>
      </c>
      <c r="K30" s="4">
        <f t="shared" si="18"/>
        <v>318</v>
      </c>
      <c r="L30" s="4">
        <f t="shared" si="18"/>
        <v>1905</v>
      </c>
      <c r="M30" s="5">
        <f t="shared" si="13"/>
        <v>2.5031496062992127</v>
      </c>
      <c r="N30" s="5">
        <f t="shared" si="14"/>
        <v>1.0664241281908007</v>
      </c>
      <c r="O30" s="4">
        <f>SUM(O24:O29)</f>
        <v>8</v>
      </c>
      <c r="P30" s="4">
        <f>SUM(P24:P29)</f>
        <v>0</v>
      </c>
      <c r="Q30" s="5">
        <f t="shared" si="15"/>
        <v>14.488188976377952</v>
      </c>
      <c r="R30" s="5">
        <f t="shared" si="16"/>
        <v>95.8005249343832</v>
      </c>
      <c r="S30" s="5">
        <f t="shared" si="17"/>
        <v>41.94225721784777</v>
      </c>
    </row>
    <row r="31" spans="1:19" ht="21.75">
      <c r="A31" s="65" t="s">
        <v>174</v>
      </c>
      <c r="B31" s="66"/>
      <c r="C31" s="4">
        <f>SUM(C21:C23,C27:C29)</f>
        <v>2604</v>
      </c>
      <c r="D31" s="4">
        <f aca="true" t="shared" si="19" ref="D31:L31">SUM(D21:D23,D27:D29)</f>
        <v>222</v>
      </c>
      <c r="E31" s="4">
        <f t="shared" si="19"/>
        <v>238</v>
      </c>
      <c r="F31" s="4">
        <f t="shared" si="19"/>
        <v>271</v>
      </c>
      <c r="G31" s="4">
        <f t="shared" si="19"/>
        <v>447</v>
      </c>
      <c r="H31" s="4">
        <f t="shared" si="19"/>
        <v>375</v>
      </c>
      <c r="I31" s="4">
        <f t="shared" si="19"/>
        <v>396</v>
      </c>
      <c r="J31" s="4">
        <f t="shared" si="19"/>
        <v>256</v>
      </c>
      <c r="K31" s="4">
        <f t="shared" si="19"/>
        <v>388</v>
      </c>
      <c r="L31" s="4">
        <f t="shared" si="19"/>
        <v>2593</v>
      </c>
      <c r="M31" s="5">
        <f t="shared" si="13"/>
        <v>2.357115310451215</v>
      </c>
      <c r="N31" s="5">
        <f t="shared" si="14"/>
        <v>1.1586145466754267</v>
      </c>
      <c r="O31" s="4">
        <f>SUM(O21:O23,O27:O29)</f>
        <v>0</v>
      </c>
      <c r="P31" s="4">
        <f>SUM(P21:P23,P27:P29)</f>
        <v>11</v>
      </c>
      <c r="Q31" s="5">
        <f t="shared" si="15"/>
        <v>17.740069417662937</v>
      </c>
      <c r="R31" s="5">
        <f t="shared" si="16"/>
        <v>91.43848823756267</v>
      </c>
      <c r="S31" s="5">
        <f t="shared" si="17"/>
        <v>40.10798303123795</v>
      </c>
    </row>
    <row r="32" spans="1:19" ht="21.75">
      <c r="A32" s="65" t="s">
        <v>175</v>
      </c>
      <c r="B32" s="66"/>
      <c r="C32" s="13">
        <f>SUM(C21:C29)</f>
        <v>4517</v>
      </c>
      <c r="D32" s="13">
        <f aca="true" t="shared" si="20" ref="D32:L32">SUM(D21:D29)</f>
        <v>302</v>
      </c>
      <c r="E32" s="13">
        <f t="shared" si="20"/>
        <v>434</v>
      </c>
      <c r="F32" s="13">
        <f t="shared" si="20"/>
        <v>423</v>
      </c>
      <c r="G32" s="13">
        <f t="shared" si="20"/>
        <v>783</v>
      </c>
      <c r="H32" s="13">
        <f t="shared" si="20"/>
        <v>717</v>
      </c>
      <c r="I32" s="13">
        <f t="shared" si="20"/>
        <v>672</v>
      </c>
      <c r="J32" s="13">
        <f t="shared" si="20"/>
        <v>461</v>
      </c>
      <c r="K32" s="13">
        <f t="shared" si="20"/>
        <v>706</v>
      </c>
      <c r="L32" s="13">
        <f t="shared" si="20"/>
        <v>4498</v>
      </c>
      <c r="M32" s="5">
        <f t="shared" si="13"/>
        <v>2.4189639839928856</v>
      </c>
      <c r="N32" s="5">
        <f t="shared" si="14"/>
        <v>1.1228172711150424</v>
      </c>
      <c r="O32" s="4">
        <f>SUM(O21:O29)</f>
        <v>8</v>
      </c>
      <c r="P32" s="4">
        <f>SUM(P21:P29)</f>
        <v>11</v>
      </c>
      <c r="Q32" s="5">
        <f t="shared" si="15"/>
        <v>16.362827923521564</v>
      </c>
      <c r="R32" s="5">
        <f t="shared" si="16"/>
        <v>93.28590484659848</v>
      </c>
      <c r="S32" s="5">
        <f t="shared" si="17"/>
        <v>40.88483770564695</v>
      </c>
    </row>
    <row r="33" spans="1:19" ht="21.75">
      <c r="A33" s="65" t="s">
        <v>12</v>
      </c>
      <c r="B33" s="66"/>
      <c r="C33" s="5">
        <f>C32*100/$C$32</f>
        <v>100</v>
      </c>
      <c r="D33" s="5">
        <f aca="true" t="shared" si="21" ref="D33:L33">D32*100/$C$32</f>
        <v>6.685853442550365</v>
      </c>
      <c r="E33" s="5">
        <f t="shared" si="21"/>
        <v>9.608147000221386</v>
      </c>
      <c r="F33" s="5">
        <f t="shared" si="21"/>
        <v>9.364622537082134</v>
      </c>
      <c r="G33" s="5">
        <f t="shared" si="21"/>
        <v>17.334514058003098</v>
      </c>
      <c r="H33" s="5">
        <f t="shared" si="21"/>
        <v>15.873367279167589</v>
      </c>
      <c r="I33" s="5">
        <f t="shared" si="21"/>
        <v>14.877130839052468</v>
      </c>
      <c r="J33" s="5">
        <f t="shared" si="21"/>
        <v>10.205888864290458</v>
      </c>
      <c r="K33" s="5">
        <f t="shared" si="21"/>
        <v>15.629842816028338</v>
      </c>
      <c r="L33" s="5">
        <f t="shared" si="21"/>
        <v>99.57936683639583</v>
      </c>
      <c r="M33" s="5"/>
      <c r="N33" s="5"/>
      <c r="O33" s="5">
        <f>O32*100/$C$15</f>
        <v>0.2556727388942154</v>
      </c>
      <c r="P33" s="5">
        <f>P32*100/$C$15</f>
        <v>0.35155001597954616</v>
      </c>
      <c r="Q33" s="5">
        <f t="shared" si="15"/>
        <v>16.362827923521564</v>
      </c>
      <c r="R33" s="5">
        <f>(E33+F33+G33+H33+I33+J33+K33)*100/L33</f>
        <v>93.28590484659848</v>
      </c>
      <c r="S33" s="5">
        <f>(I33+J33+K33)*100/L33</f>
        <v>40.88483770564696</v>
      </c>
    </row>
    <row r="34" s="20" customFormat="1" ht="21.75"/>
    <row r="35" ht="21.75">
      <c r="D35" s="31" t="s">
        <v>467</v>
      </c>
    </row>
    <row r="36" spans="1:19" ht="26.25" customHeight="1">
      <c r="A36" s="72" t="s">
        <v>160</v>
      </c>
      <c r="B36" s="73" t="s">
        <v>2</v>
      </c>
      <c r="C36" s="85" t="s">
        <v>3</v>
      </c>
      <c r="D36" s="105" t="s">
        <v>4</v>
      </c>
      <c r="E36" s="105"/>
      <c r="F36" s="105"/>
      <c r="G36" s="105"/>
      <c r="H36" s="105"/>
      <c r="I36" s="105"/>
      <c r="J36" s="105"/>
      <c r="K36" s="105"/>
      <c r="L36" s="87" t="s">
        <v>5</v>
      </c>
      <c r="M36" s="83" t="s">
        <v>6</v>
      </c>
      <c r="N36" s="83" t="s">
        <v>7</v>
      </c>
      <c r="O36" s="70" t="s">
        <v>114</v>
      </c>
      <c r="P36" s="71"/>
      <c r="Q36" s="67" t="s">
        <v>161</v>
      </c>
      <c r="R36" s="68"/>
      <c r="S36" s="69"/>
    </row>
    <row r="37" spans="1:19" ht="21.75">
      <c r="A37" s="72"/>
      <c r="B37" s="104"/>
      <c r="C37" s="85"/>
      <c r="D37" s="2">
        <v>0</v>
      </c>
      <c r="E37" s="2">
        <v>1</v>
      </c>
      <c r="F37" s="2">
        <v>1.5</v>
      </c>
      <c r="G37" s="2">
        <v>2</v>
      </c>
      <c r="H37" s="2">
        <v>2.5</v>
      </c>
      <c r="I37" s="2">
        <v>3</v>
      </c>
      <c r="J37" s="2">
        <v>3.5</v>
      </c>
      <c r="K37" s="2">
        <v>4</v>
      </c>
      <c r="L37" s="87"/>
      <c r="M37" s="83"/>
      <c r="N37" s="83"/>
      <c r="O37" s="2" t="s">
        <v>9</v>
      </c>
      <c r="P37" s="2" t="s">
        <v>10</v>
      </c>
      <c r="Q37" s="33" t="s">
        <v>172</v>
      </c>
      <c r="R37" s="33" t="s">
        <v>168</v>
      </c>
      <c r="S37" s="32" t="s">
        <v>169</v>
      </c>
    </row>
    <row r="38" spans="1:19" ht="21.75">
      <c r="A38" s="106">
        <v>1</v>
      </c>
      <c r="B38" s="2" t="s">
        <v>162</v>
      </c>
      <c r="C38" s="4">
        <f>SUM(D38:K38,O38:P38)</f>
        <v>1070</v>
      </c>
      <c r="D38" s="4">
        <f>SUM(หมวดภาค1!D69:D72)</f>
        <v>75</v>
      </c>
      <c r="E38" s="4">
        <f>SUM(หมวดภาค1!E69:E72)</f>
        <v>96</v>
      </c>
      <c r="F38" s="4">
        <f>SUM(หมวดภาค1!F69:F72)</f>
        <v>118</v>
      </c>
      <c r="G38" s="4">
        <f>SUM(หมวดภาค1!G69:G72)</f>
        <v>122</v>
      </c>
      <c r="H38" s="4">
        <f>SUM(หมวดภาค1!H69:H72)</f>
        <v>145</v>
      </c>
      <c r="I38" s="4">
        <f>SUM(หมวดภาค1!I69:I72)</f>
        <v>172</v>
      </c>
      <c r="J38" s="4">
        <f>SUM(หมวดภาค1!J69:J72)</f>
        <v>148</v>
      </c>
      <c r="K38" s="4">
        <f>SUM(หมวดภาค1!K69:K72)</f>
        <v>194</v>
      </c>
      <c r="L38" s="4">
        <f>SUM(D38:K38)</f>
        <v>1070</v>
      </c>
      <c r="M38" s="5">
        <f>(1*E38+1.5*F38+2*G38+2.5*H38+3*I38+3.5*J38+4*K38)/L38</f>
        <v>2.513551401869159</v>
      </c>
      <c r="N38" s="5">
        <f>SQRT((D38*0^2+E38*1^2+F38*1.5^2+G38*2^2+H38*2.5^2+I38*3^2+J38*3.5^2+K38*4^2)/L38-M38^2)</f>
        <v>1.1683335462937074</v>
      </c>
      <c r="O38" s="4">
        <f>SUM(หมวดภาค1!O69:O72)</f>
        <v>0</v>
      </c>
      <c r="P38" s="4">
        <f>SUM(หมวดภาค1!P69:P72)</f>
        <v>0</v>
      </c>
      <c r="Q38" s="5">
        <f>(D38+E38)*100/L38</f>
        <v>15.981308411214954</v>
      </c>
      <c r="R38" s="5">
        <f>(E38+F38+G38+H38+I38+J38+K38)*100/L38</f>
        <v>92.99065420560747</v>
      </c>
      <c r="S38" s="5">
        <f>(I38+J38+K38)*100/L38</f>
        <v>48.03738317757009</v>
      </c>
    </row>
    <row r="39" spans="1:19" ht="21.75">
      <c r="A39" s="107"/>
      <c r="B39" s="2" t="s">
        <v>163</v>
      </c>
      <c r="C39" s="4">
        <f aca="true" t="shared" si="22" ref="C39:C46">SUM(D39:K39,O39:P39)</f>
        <v>411</v>
      </c>
      <c r="D39" s="4">
        <f>SUM(หมวดภาค1!D73:D75)</f>
        <v>23</v>
      </c>
      <c r="E39" s="4">
        <f>SUM(หมวดภาค1!E73:E75)</f>
        <v>35</v>
      </c>
      <c r="F39" s="4">
        <f>SUM(หมวดภาค1!F73:F75)</f>
        <v>61</v>
      </c>
      <c r="G39" s="4">
        <f>SUM(หมวดภาค1!G73:G75)</f>
        <v>66</v>
      </c>
      <c r="H39" s="4">
        <f>SUM(หมวดภาค1!H73:H75)</f>
        <v>56</v>
      </c>
      <c r="I39" s="4">
        <f>SUM(หมวดภาค1!I73:I75)</f>
        <v>70</v>
      </c>
      <c r="J39" s="4">
        <f>SUM(หมวดภาค1!J73:J75)</f>
        <v>44</v>
      </c>
      <c r="K39" s="4">
        <f>SUM(หมวดภาค1!K73:K75)</f>
        <v>56</v>
      </c>
      <c r="L39" s="4">
        <f aca="true" t="shared" si="23" ref="L39:L46">SUM(D39:K39)</f>
        <v>411</v>
      </c>
      <c r="M39" s="5">
        <f aca="true" t="shared" si="24" ref="M39:M49">(1*E39+1.5*F39+2*G39+2.5*H39+3*I39+3.5*J39+4*K39)/L39</f>
        <v>2.400243309002433</v>
      </c>
      <c r="N39" s="5">
        <f aca="true" t="shared" si="25" ref="N39:N49">SQRT((D39*0^2+E39*1^2+F39*1.5^2+G39*2^2+H39*2.5^2+I39*3^2+J39*3.5^2+K39*4^2)/L39-M39^2)</f>
        <v>1.0845183214047285</v>
      </c>
      <c r="O39" s="4">
        <f>SUM(หมวดภาค1!O73:O75)</f>
        <v>0</v>
      </c>
      <c r="P39" s="4">
        <f>SUM(หมวดภาค1!P73:P75)</f>
        <v>0</v>
      </c>
      <c r="Q39" s="5">
        <f aca="true" t="shared" si="26" ref="Q39:Q50">(D39+E39)*100/L39</f>
        <v>14.111922141119221</v>
      </c>
      <c r="R39" s="5">
        <f aca="true" t="shared" si="27" ref="R39:R50">(E39+F39+G39+H39+I39+J39+K39)*100/L39</f>
        <v>94.40389294403893</v>
      </c>
      <c r="S39" s="5">
        <f aca="true" t="shared" si="28" ref="S39:S50">(I39+J39+K39)*100/L39</f>
        <v>41.3625304136253</v>
      </c>
    </row>
    <row r="40" spans="1:19" ht="21.75">
      <c r="A40" s="108"/>
      <c r="B40" s="2" t="s">
        <v>164</v>
      </c>
      <c r="C40" s="4">
        <f t="shared" si="22"/>
        <v>652</v>
      </c>
      <c r="D40" s="4">
        <f>SUM(หมวดภาค1!D76:D79)</f>
        <v>20</v>
      </c>
      <c r="E40" s="4">
        <f>SUM(หมวดภาค1!E76:E79)</f>
        <v>20</v>
      </c>
      <c r="F40" s="4">
        <f>SUM(หมวดภาค1!F76:F79)</f>
        <v>46</v>
      </c>
      <c r="G40" s="4">
        <f>SUM(หมวดภาค1!G76:G79)</f>
        <v>100</v>
      </c>
      <c r="H40" s="4">
        <f>SUM(หมวดภาค1!H76:H79)</f>
        <v>115</v>
      </c>
      <c r="I40" s="4">
        <f>SUM(หมวดภาค1!I76:I79)</f>
        <v>122</v>
      </c>
      <c r="J40" s="4">
        <f>SUM(หมวดภาค1!J76:J79)</f>
        <v>101</v>
      </c>
      <c r="K40" s="4">
        <f>SUM(หมวดภาค1!K76:K79)</f>
        <v>128</v>
      </c>
      <c r="L40" s="4">
        <f t="shared" si="23"/>
        <v>652</v>
      </c>
      <c r="M40" s="5">
        <f t="shared" si="24"/>
        <v>2.773006134969325</v>
      </c>
      <c r="N40" s="5">
        <f t="shared" si="25"/>
        <v>0.9687643986465758</v>
      </c>
      <c r="O40" s="4">
        <f>SUM(หมวดภาค1!O76:O79)</f>
        <v>0</v>
      </c>
      <c r="P40" s="4">
        <f>SUM(หมวดภาค1!P76:P79)</f>
        <v>0</v>
      </c>
      <c r="Q40" s="5">
        <f t="shared" si="26"/>
        <v>6.134969325153374</v>
      </c>
      <c r="R40" s="5">
        <f t="shared" si="27"/>
        <v>96.93251533742331</v>
      </c>
      <c r="S40" s="5">
        <f t="shared" si="28"/>
        <v>53.83435582822086</v>
      </c>
    </row>
    <row r="41" spans="1:19" ht="21.75">
      <c r="A41" s="106">
        <v>2</v>
      </c>
      <c r="B41" s="2" t="s">
        <v>165</v>
      </c>
      <c r="C41" s="4">
        <f t="shared" si="22"/>
        <v>462</v>
      </c>
      <c r="D41" s="2">
        <v>22</v>
      </c>
      <c r="E41" s="2">
        <v>14</v>
      </c>
      <c r="F41" s="2">
        <v>19</v>
      </c>
      <c r="G41" s="2">
        <v>31</v>
      </c>
      <c r="H41" s="2">
        <v>67</v>
      </c>
      <c r="I41" s="2">
        <v>89</v>
      </c>
      <c r="J41" s="2">
        <v>106</v>
      </c>
      <c r="K41" s="2">
        <v>114</v>
      </c>
      <c r="L41" s="4">
        <f t="shared" si="23"/>
        <v>462</v>
      </c>
      <c r="M41" s="5">
        <f t="shared" si="24"/>
        <v>2.9567099567099566</v>
      </c>
      <c r="N41" s="5">
        <f t="shared" si="25"/>
        <v>1.023674519530254</v>
      </c>
      <c r="O41" s="42">
        <v>0</v>
      </c>
      <c r="P41" s="42">
        <v>0</v>
      </c>
      <c r="Q41" s="5">
        <f t="shared" si="26"/>
        <v>7.792207792207792</v>
      </c>
      <c r="R41" s="5">
        <f t="shared" si="27"/>
        <v>95.23809523809524</v>
      </c>
      <c r="S41" s="5">
        <f t="shared" si="28"/>
        <v>66.88311688311688</v>
      </c>
    </row>
    <row r="42" spans="1:19" ht="21.75">
      <c r="A42" s="107"/>
      <c r="B42" s="2" t="s">
        <v>166</v>
      </c>
      <c r="C42" s="4">
        <f t="shared" si="22"/>
        <v>643</v>
      </c>
      <c r="D42" s="42">
        <v>29</v>
      </c>
      <c r="E42" s="42">
        <v>97</v>
      </c>
      <c r="F42" s="42">
        <v>47</v>
      </c>
      <c r="G42" s="42">
        <v>70</v>
      </c>
      <c r="H42" s="42">
        <v>103</v>
      </c>
      <c r="I42" s="42">
        <v>79</v>
      </c>
      <c r="J42" s="42">
        <v>39</v>
      </c>
      <c r="K42" s="42">
        <v>179</v>
      </c>
      <c r="L42" s="4">
        <f t="shared" si="23"/>
        <v>643</v>
      </c>
      <c r="M42" s="5">
        <f t="shared" si="24"/>
        <v>2.573094867807154</v>
      </c>
      <c r="N42" s="5">
        <f t="shared" si="25"/>
        <v>1.1974990405507018</v>
      </c>
      <c r="O42" s="42">
        <v>0</v>
      </c>
      <c r="P42" s="42">
        <v>0</v>
      </c>
      <c r="Q42" s="5">
        <f t="shared" si="26"/>
        <v>19.595645412130636</v>
      </c>
      <c r="R42" s="5">
        <f t="shared" si="27"/>
        <v>95.48989113530327</v>
      </c>
      <c r="S42" s="5">
        <f t="shared" si="28"/>
        <v>46.189735614307935</v>
      </c>
    </row>
    <row r="43" spans="1:19" ht="21.75">
      <c r="A43" s="107"/>
      <c r="B43" s="2" t="s">
        <v>167</v>
      </c>
      <c r="C43" s="4">
        <f t="shared" si="22"/>
        <v>584</v>
      </c>
      <c r="D43" s="42">
        <v>18</v>
      </c>
      <c r="E43" s="42">
        <v>108</v>
      </c>
      <c r="F43" s="42">
        <v>61</v>
      </c>
      <c r="G43" s="42">
        <v>88</v>
      </c>
      <c r="H43" s="42">
        <v>88</v>
      </c>
      <c r="I43" s="42">
        <v>98</v>
      </c>
      <c r="J43" s="42">
        <v>68</v>
      </c>
      <c r="K43" s="42">
        <v>55</v>
      </c>
      <c r="L43" s="4">
        <f t="shared" si="23"/>
        <v>584</v>
      </c>
      <c r="M43" s="5">
        <f t="shared" si="24"/>
        <v>2.3073630136986303</v>
      </c>
      <c r="N43" s="5">
        <f t="shared" si="25"/>
        <v>1.0411715765341933</v>
      </c>
      <c r="O43" s="42">
        <v>0</v>
      </c>
      <c r="P43" s="42">
        <v>0</v>
      </c>
      <c r="Q43" s="5">
        <f t="shared" si="26"/>
        <v>21.575342465753426</v>
      </c>
      <c r="R43" s="5">
        <f t="shared" si="27"/>
        <v>96.91780821917808</v>
      </c>
      <c r="S43" s="5">
        <f t="shared" si="28"/>
        <v>37.842465753424655</v>
      </c>
    </row>
    <row r="44" spans="1:19" ht="21.75">
      <c r="A44" s="107"/>
      <c r="B44" s="2" t="s">
        <v>162</v>
      </c>
      <c r="C44" s="4">
        <f t="shared" si="22"/>
        <v>994</v>
      </c>
      <c r="D44" s="4">
        <v>50</v>
      </c>
      <c r="E44" s="4">
        <v>81</v>
      </c>
      <c r="F44" s="4">
        <v>50</v>
      </c>
      <c r="G44" s="4">
        <v>94</v>
      </c>
      <c r="H44" s="4">
        <v>135</v>
      </c>
      <c r="I44" s="4">
        <v>173</v>
      </c>
      <c r="J44" s="4">
        <v>147</v>
      </c>
      <c r="K44" s="4">
        <v>263</v>
      </c>
      <c r="L44" s="4">
        <f t="shared" si="23"/>
        <v>993</v>
      </c>
      <c r="M44" s="5">
        <f t="shared" si="24"/>
        <v>2.7865055387714</v>
      </c>
      <c r="N44" s="5">
        <f t="shared" si="25"/>
        <v>1.1303463871326622</v>
      </c>
      <c r="O44" s="2">
        <v>1</v>
      </c>
      <c r="P44" s="2">
        <v>0</v>
      </c>
      <c r="Q44" s="5">
        <f t="shared" si="26"/>
        <v>13.192346424974824</v>
      </c>
      <c r="R44" s="5">
        <f t="shared" si="27"/>
        <v>94.96475327291037</v>
      </c>
      <c r="S44" s="5">
        <f t="shared" si="28"/>
        <v>58.710976837865054</v>
      </c>
    </row>
    <row r="45" spans="1:19" ht="21.75">
      <c r="A45" s="107"/>
      <c r="B45" s="2" t="s">
        <v>163</v>
      </c>
      <c r="C45" s="4">
        <f t="shared" si="22"/>
        <v>601</v>
      </c>
      <c r="D45" s="4">
        <v>30</v>
      </c>
      <c r="E45" s="4">
        <v>54</v>
      </c>
      <c r="F45" s="4">
        <v>40</v>
      </c>
      <c r="G45" s="4">
        <v>53</v>
      </c>
      <c r="H45" s="4">
        <v>83</v>
      </c>
      <c r="I45" s="4">
        <v>123</v>
      </c>
      <c r="J45" s="4">
        <v>74</v>
      </c>
      <c r="K45" s="4">
        <v>141</v>
      </c>
      <c r="L45" s="4">
        <f t="shared" si="23"/>
        <v>598</v>
      </c>
      <c r="M45" s="5">
        <f t="shared" si="24"/>
        <v>2.7081939799331103</v>
      </c>
      <c r="N45" s="5">
        <f t="shared" si="25"/>
        <v>1.1261039544455655</v>
      </c>
      <c r="O45" s="2">
        <v>3</v>
      </c>
      <c r="P45" s="2">
        <v>0</v>
      </c>
      <c r="Q45" s="5">
        <f t="shared" si="26"/>
        <v>14.046822742474916</v>
      </c>
      <c r="R45" s="5">
        <f t="shared" si="27"/>
        <v>94.98327759197325</v>
      </c>
      <c r="S45" s="5">
        <f t="shared" si="28"/>
        <v>56.52173913043478</v>
      </c>
    </row>
    <row r="46" spans="1:19" ht="21.75">
      <c r="A46" s="108"/>
      <c r="B46" s="2" t="s">
        <v>164</v>
      </c>
      <c r="C46" s="4">
        <f t="shared" si="22"/>
        <v>640</v>
      </c>
      <c r="D46" s="4">
        <v>6</v>
      </c>
      <c r="E46" s="4">
        <v>32</v>
      </c>
      <c r="F46" s="4">
        <v>58</v>
      </c>
      <c r="G46" s="4">
        <v>109</v>
      </c>
      <c r="H46" s="4">
        <v>132</v>
      </c>
      <c r="I46" s="4">
        <v>125</v>
      </c>
      <c r="J46" s="4">
        <v>94</v>
      </c>
      <c r="K46" s="4">
        <v>84</v>
      </c>
      <c r="L46" s="4">
        <f t="shared" si="23"/>
        <v>640</v>
      </c>
      <c r="M46" s="5">
        <f t="shared" si="24"/>
        <v>2.6671875</v>
      </c>
      <c r="N46" s="5">
        <f t="shared" si="25"/>
        <v>0.8759913469000428</v>
      </c>
      <c r="O46" s="2">
        <v>0</v>
      </c>
      <c r="P46" s="2">
        <v>0</v>
      </c>
      <c r="Q46" s="5">
        <f t="shared" si="26"/>
        <v>5.9375</v>
      </c>
      <c r="R46" s="5">
        <f t="shared" si="27"/>
        <v>99.0625</v>
      </c>
      <c r="S46" s="5">
        <f t="shared" si="28"/>
        <v>47.34375</v>
      </c>
    </row>
    <row r="47" spans="1:19" ht="21.75">
      <c r="A47" s="65" t="s">
        <v>173</v>
      </c>
      <c r="B47" s="66"/>
      <c r="C47" s="4">
        <f>SUM(C41:C43)</f>
        <v>1689</v>
      </c>
      <c r="D47" s="4">
        <f aca="true" t="shared" si="29" ref="D47:L47">SUM(D41:D43)</f>
        <v>69</v>
      </c>
      <c r="E47" s="4">
        <f t="shared" si="29"/>
        <v>219</v>
      </c>
      <c r="F47" s="4">
        <f t="shared" si="29"/>
        <v>127</v>
      </c>
      <c r="G47" s="4">
        <f t="shared" si="29"/>
        <v>189</v>
      </c>
      <c r="H47" s="4">
        <f t="shared" si="29"/>
        <v>258</v>
      </c>
      <c r="I47" s="4">
        <f t="shared" si="29"/>
        <v>266</v>
      </c>
      <c r="J47" s="4">
        <f t="shared" si="29"/>
        <v>213</v>
      </c>
      <c r="K47" s="4">
        <f t="shared" si="29"/>
        <v>348</v>
      </c>
      <c r="L47" s="4">
        <f t="shared" si="29"/>
        <v>1689</v>
      </c>
      <c r="M47" s="5">
        <f t="shared" si="24"/>
        <v>2.586145648312611</v>
      </c>
      <c r="N47" s="5">
        <f t="shared" si="25"/>
        <v>1.1277793266824994</v>
      </c>
      <c r="O47" s="4">
        <f>SUM(O41:O46)</f>
        <v>4</v>
      </c>
      <c r="P47" s="4">
        <f>SUM(P41:P46)</f>
        <v>0</v>
      </c>
      <c r="Q47" s="5">
        <f t="shared" si="26"/>
        <v>17.05150976909414</v>
      </c>
      <c r="R47" s="5">
        <f t="shared" si="27"/>
        <v>95.91474245115452</v>
      </c>
      <c r="S47" s="5">
        <f t="shared" si="28"/>
        <v>48.96388395500296</v>
      </c>
    </row>
    <row r="48" spans="1:19" ht="21.75">
      <c r="A48" s="65" t="s">
        <v>174</v>
      </c>
      <c r="B48" s="66"/>
      <c r="C48" s="4">
        <f>SUM(C38:C40,C44:C46)</f>
        <v>4368</v>
      </c>
      <c r="D48" s="4">
        <f aca="true" t="shared" si="30" ref="D48:L48">SUM(D38:D40,D44:D46)</f>
        <v>204</v>
      </c>
      <c r="E48" s="4">
        <f t="shared" si="30"/>
        <v>318</v>
      </c>
      <c r="F48" s="4">
        <f t="shared" si="30"/>
        <v>373</v>
      </c>
      <c r="G48" s="4">
        <f t="shared" si="30"/>
        <v>544</v>
      </c>
      <c r="H48" s="4">
        <f t="shared" si="30"/>
        <v>666</v>
      </c>
      <c r="I48" s="4">
        <f t="shared" si="30"/>
        <v>785</v>
      </c>
      <c r="J48" s="4">
        <f t="shared" si="30"/>
        <v>608</v>
      </c>
      <c r="K48" s="4">
        <f t="shared" si="30"/>
        <v>866</v>
      </c>
      <c r="L48" s="4">
        <f t="shared" si="30"/>
        <v>4364</v>
      </c>
      <c r="M48" s="5">
        <f t="shared" si="24"/>
        <v>2.652956003666361</v>
      </c>
      <c r="N48" s="5">
        <f t="shared" si="25"/>
        <v>1.0863446924963176</v>
      </c>
      <c r="O48" s="4">
        <f>SUM(O38:O40,O44:O46)</f>
        <v>4</v>
      </c>
      <c r="P48" s="4">
        <f>SUM(P38:P40,P44:P46)</f>
        <v>0</v>
      </c>
      <c r="Q48" s="5">
        <f t="shared" si="26"/>
        <v>11.961503208065995</v>
      </c>
      <c r="R48" s="5">
        <f t="shared" si="27"/>
        <v>95.32538955087077</v>
      </c>
      <c r="S48" s="5">
        <f t="shared" si="28"/>
        <v>51.764436296975255</v>
      </c>
    </row>
    <row r="49" spans="1:19" ht="21.75">
      <c r="A49" s="65" t="s">
        <v>175</v>
      </c>
      <c r="B49" s="66"/>
      <c r="C49" s="13">
        <f>SUM(C38:C46)</f>
        <v>6057</v>
      </c>
      <c r="D49" s="13">
        <f aca="true" t="shared" si="31" ref="D49:L49">SUM(D38:D46)</f>
        <v>273</v>
      </c>
      <c r="E49" s="13">
        <f t="shared" si="31"/>
        <v>537</v>
      </c>
      <c r="F49" s="13">
        <f t="shared" si="31"/>
        <v>500</v>
      </c>
      <c r="G49" s="13">
        <f t="shared" si="31"/>
        <v>733</v>
      </c>
      <c r="H49" s="13">
        <f t="shared" si="31"/>
        <v>924</v>
      </c>
      <c r="I49" s="13">
        <f t="shared" si="31"/>
        <v>1051</v>
      </c>
      <c r="J49" s="13">
        <f t="shared" si="31"/>
        <v>821</v>
      </c>
      <c r="K49" s="13">
        <f t="shared" si="31"/>
        <v>1214</v>
      </c>
      <c r="L49" s="13">
        <f t="shared" si="31"/>
        <v>6053</v>
      </c>
      <c r="M49" s="5">
        <f t="shared" si="24"/>
        <v>2.6343135635222206</v>
      </c>
      <c r="N49" s="5">
        <f t="shared" si="25"/>
        <v>1.0984725042228827</v>
      </c>
      <c r="O49" s="4">
        <f>SUM(O38:O46)</f>
        <v>4</v>
      </c>
      <c r="P49" s="4">
        <f>SUM(P38:P46)</f>
        <v>0</v>
      </c>
      <c r="Q49" s="5">
        <f t="shared" si="26"/>
        <v>13.381794151660333</v>
      </c>
      <c r="R49" s="5">
        <f t="shared" si="27"/>
        <v>95.48983974888485</v>
      </c>
      <c r="S49" s="5">
        <f t="shared" si="28"/>
        <v>50.98298364447381</v>
      </c>
    </row>
    <row r="50" spans="1:19" ht="21.75">
      <c r="A50" s="65" t="s">
        <v>12</v>
      </c>
      <c r="B50" s="66"/>
      <c r="C50" s="5">
        <f>C49*100/$C$49</f>
        <v>100</v>
      </c>
      <c r="D50" s="5">
        <f aca="true" t="shared" si="32" ref="D50:L50">D49*100/$C$49</f>
        <v>4.507181773155027</v>
      </c>
      <c r="E50" s="5">
        <f t="shared" si="32"/>
        <v>8.865775136206043</v>
      </c>
      <c r="F50" s="5">
        <f t="shared" si="32"/>
        <v>8.254911672445106</v>
      </c>
      <c r="G50" s="5">
        <f t="shared" si="32"/>
        <v>12.101700511804523</v>
      </c>
      <c r="H50" s="5">
        <f t="shared" si="32"/>
        <v>15.255076770678555</v>
      </c>
      <c r="I50" s="5">
        <f t="shared" si="32"/>
        <v>17.35182433547961</v>
      </c>
      <c r="J50" s="5">
        <f t="shared" si="32"/>
        <v>13.554564966154862</v>
      </c>
      <c r="K50" s="5">
        <f t="shared" si="32"/>
        <v>20.042925540696714</v>
      </c>
      <c r="L50" s="5">
        <f t="shared" si="32"/>
        <v>99.93396070662044</v>
      </c>
      <c r="M50" s="5"/>
      <c r="N50" s="5"/>
      <c r="O50" s="5">
        <f>O49*100/$C$15</f>
        <v>0.1278363694471077</v>
      </c>
      <c r="P50" s="5">
        <f>P49*100/$C$15</f>
        <v>0</v>
      </c>
      <c r="Q50" s="5">
        <f t="shared" si="26"/>
        <v>13.381794151660335</v>
      </c>
      <c r="R50" s="5">
        <f t="shared" si="27"/>
        <v>95.48983974888485</v>
      </c>
      <c r="S50" s="5">
        <f t="shared" si="28"/>
        <v>50.98298364447381</v>
      </c>
    </row>
    <row r="52" ht="21.75">
      <c r="D52" s="31" t="s">
        <v>466</v>
      </c>
    </row>
    <row r="53" spans="1:19" ht="26.25" customHeight="1">
      <c r="A53" s="72" t="s">
        <v>160</v>
      </c>
      <c r="B53" s="73" t="s">
        <v>2</v>
      </c>
      <c r="C53" s="85" t="s">
        <v>3</v>
      </c>
      <c r="D53" s="105" t="s">
        <v>4</v>
      </c>
      <c r="E53" s="105"/>
      <c r="F53" s="105"/>
      <c r="G53" s="105"/>
      <c r="H53" s="105"/>
      <c r="I53" s="105"/>
      <c r="J53" s="105"/>
      <c r="K53" s="105"/>
      <c r="L53" s="87" t="s">
        <v>5</v>
      </c>
      <c r="M53" s="83" t="s">
        <v>6</v>
      </c>
      <c r="N53" s="83" t="s">
        <v>7</v>
      </c>
      <c r="O53" s="70" t="s">
        <v>114</v>
      </c>
      <c r="P53" s="71"/>
      <c r="Q53" s="67" t="s">
        <v>161</v>
      </c>
      <c r="R53" s="68"/>
      <c r="S53" s="69"/>
    </row>
    <row r="54" spans="1:19" ht="21.75">
      <c r="A54" s="72"/>
      <c r="B54" s="104"/>
      <c r="C54" s="85"/>
      <c r="D54" s="2">
        <v>0</v>
      </c>
      <c r="E54" s="2">
        <v>1</v>
      </c>
      <c r="F54" s="2">
        <v>1.5</v>
      </c>
      <c r="G54" s="2">
        <v>2</v>
      </c>
      <c r="H54" s="2">
        <v>2.5</v>
      </c>
      <c r="I54" s="2">
        <v>3</v>
      </c>
      <c r="J54" s="2">
        <v>3.5</v>
      </c>
      <c r="K54" s="2">
        <v>4</v>
      </c>
      <c r="L54" s="87"/>
      <c r="M54" s="83"/>
      <c r="N54" s="83"/>
      <c r="O54" s="2" t="s">
        <v>9</v>
      </c>
      <c r="P54" s="2" t="s">
        <v>10</v>
      </c>
      <c r="Q54" s="33" t="s">
        <v>172</v>
      </c>
      <c r="R54" s="33" t="s">
        <v>168</v>
      </c>
      <c r="S54" s="32" t="s">
        <v>169</v>
      </c>
    </row>
    <row r="55" spans="1:19" ht="21.75">
      <c r="A55" s="106">
        <v>1</v>
      </c>
      <c r="B55" s="2" t="s">
        <v>162</v>
      </c>
      <c r="C55" s="4">
        <f>SUM(D55:K55,O55:P55)</f>
        <v>789</v>
      </c>
      <c r="D55" s="4">
        <f>SUM(หมวดภาค1!D106:D108)</f>
        <v>120</v>
      </c>
      <c r="E55" s="4">
        <f>SUM(หมวดภาค1!E106:E108)</f>
        <v>73</v>
      </c>
      <c r="F55" s="4">
        <f>SUM(หมวดภาค1!F106:F108)</f>
        <v>91</v>
      </c>
      <c r="G55" s="4">
        <f>SUM(หมวดภาค1!G106:G108)</f>
        <v>132</v>
      </c>
      <c r="H55" s="4">
        <f>SUM(หมวดภาค1!H106:H108)</f>
        <v>130</v>
      </c>
      <c r="I55" s="4">
        <f>SUM(หมวดภาค1!I106:I108)</f>
        <v>115</v>
      </c>
      <c r="J55" s="4">
        <f>SUM(หมวดภาค1!J106:J108)</f>
        <v>72</v>
      </c>
      <c r="K55" s="4">
        <f>SUM(หมวดภาค1!K106:K108)</f>
        <v>56</v>
      </c>
      <c r="L55" s="4">
        <f>SUM(D55:K55)</f>
        <v>789</v>
      </c>
      <c r="M55" s="5">
        <f>(1*E55+1.5*F55+2*G55+2.5*H55+3*I55+3.5*J55+4*K55)/L55</f>
        <v>2.052598225602028</v>
      </c>
      <c r="N55" s="5">
        <f>SQRT((D55*0^2+E55*1^2+F55*1.5^2+G55*2^2+H55*2.5^2+I55*3^2+J55*3.5^2+K55*4^2)/L55-M55^2)</f>
        <v>1.1845366025518973</v>
      </c>
      <c r="O55" s="4">
        <f>SUM(หมวดภาค1!O106:O108)</f>
        <v>0</v>
      </c>
      <c r="P55" s="4">
        <f>SUM(หมวดภาค1!P106:P108)</f>
        <v>0</v>
      </c>
      <c r="Q55" s="5">
        <f>(D55+E55)*100/L55</f>
        <v>24.46134347275032</v>
      </c>
      <c r="R55" s="5">
        <f>(E55+F55+G55+H55+I55+J55+K55)*100/L55</f>
        <v>84.79087452471482</v>
      </c>
      <c r="S55" s="5">
        <f>(I55+J55+K55)*100/L55</f>
        <v>30.79847908745247</v>
      </c>
    </row>
    <row r="56" spans="1:19" ht="21.75">
      <c r="A56" s="107"/>
      <c r="B56" s="2" t="s">
        <v>163</v>
      </c>
      <c r="C56" s="4">
        <f aca="true" t="shared" si="33" ref="C56:C63">SUM(D56:K56,O56:P56)</f>
        <v>837</v>
      </c>
      <c r="D56" s="4">
        <f>SUM(หมวดภาค1!D109:D112)</f>
        <v>205</v>
      </c>
      <c r="E56" s="4">
        <f>SUM(หมวดภาค1!E109:E112)</f>
        <v>61</v>
      </c>
      <c r="F56" s="4">
        <f>SUM(หมวดภาค1!F109:F112)</f>
        <v>84</v>
      </c>
      <c r="G56" s="4">
        <f>SUM(หมวดภาค1!G109:G112)</f>
        <v>132</v>
      </c>
      <c r="H56" s="4">
        <f>SUM(หมวดภาค1!H109:H112)</f>
        <v>129</v>
      </c>
      <c r="I56" s="4">
        <f>SUM(หมวดภาค1!I109:I112)</f>
        <v>137</v>
      </c>
      <c r="J56" s="4">
        <f>SUM(หมวดภาค1!J109:J112)</f>
        <v>66</v>
      </c>
      <c r="K56" s="4">
        <f>SUM(หมวดภาค1!K109:K112)</f>
        <v>23</v>
      </c>
      <c r="L56" s="4">
        <f aca="true" t="shared" si="34" ref="L56:L63">SUM(D56:K56)</f>
        <v>837</v>
      </c>
      <c r="M56" s="5">
        <f aca="true" t="shared" si="35" ref="M56:M66">(1*E56+1.5*F56+2*G56+2.5*H56+3*I56+3.5*J56+4*K56)/L56</f>
        <v>1.8010752688172043</v>
      </c>
      <c r="N56" s="5">
        <f aca="true" t="shared" si="36" ref="N56:N66">SQRT((D56*0^2+E56*1^2+F56*1.5^2+G56*2^2+H56*2.5^2+I56*3^2+J56*3.5^2+K56*4^2)/L56-M56^2)</f>
        <v>1.2359746164056613</v>
      </c>
      <c r="O56" s="4">
        <f>SUM(หมวดภาค1!O109:O112)</f>
        <v>0</v>
      </c>
      <c r="P56" s="4">
        <f>SUM(หมวดภาค1!P109:P112)</f>
        <v>0</v>
      </c>
      <c r="Q56" s="5">
        <f aca="true" t="shared" si="37" ref="Q56:Q67">(D56+E56)*100/L56</f>
        <v>31.780167264038234</v>
      </c>
      <c r="R56" s="5">
        <f aca="true" t="shared" si="38" ref="R56:R67">(E56+F56+G56+H56+I56+J56+K56)*100/L56</f>
        <v>75.50776583034647</v>
      </c>
      <c r="S56" s="5">
        <f aca="true" t="shared" si="39" ref="S56:S67">(I56+J56+K56)*100/L56</f>
        <v>27.001194743130227</v>
      </c>
    </row>
    <row r="57" spans="1:19" ht="21.75">
      <c r="A57" s="108"/>
      <c r="B57" s="2" t="s">
        <v>164</v>
      </c>
      <c r="C57" s="4">
        <f t="shared" si="33"/>
        <v>506</v>
      </c>
      <c r="D57" s="4">
        <f>SUM(หมวดภาค1!D113:D114)</f>
        <v>31</v>
      </c>
      <c r="E57" s="4">
        <f>SUM(หมวดภาค1!E113:E114)</f>
        <v>11</v>
      </c>
      <c r="F57" s="4">
        <f>SUM(หมวดภาค1!F113:F114)</f>
        <v>24</v>
      </c>
      <c r="G57" s="4">
        <f>SUM(หมวดภาค1!G113:G114)</f>
        <v>34</v>
      </c>
      <c r="H57" s="4">
        <f>SUM(หมวดภาค1!H113:H114)</f>
        <v>77</v>
      </c>
      <c r="I57" s="4">
        <f>SUM(หมวดภาค1!I113:I114)</f>
        <v>145</v>
      </c>
      <c r="J57" s="4">
        <f>SUM(หมวดภาค1!J113:J114)</f>
        <v>110</v>
      </c>
      <c r="K57" s="4">
        <f>SUM(หมวดภาค1!K113:K114)</f>
        <v>74</v>
      </c>
      <c r="L57" s="4">
        <f t="shared" si="34"/>
        <v>506</v>
      </c>
      <c r="M57" s="5">
        <f t="shared" si="35"/>
        <v>2.8132411067193677</v>
      </c>
      <c r="N57" s="5">
        <f t="shared" si="36"/>
        <v>1.0079734340962734</v>
      </c>
      <c r="O57" s="4">
        <f>SUM(หมวดภาค1!O113:O114)</f>
        <v>0</v>
      </c>
      <c r="P57" s="4">
        <f>SUM(หมวดภาค1!P113:P114)</f>
        <v>0</v>
      </c>
      <c r="Q57" s="5">
        <f t="shared" si="37"/>
        <v>8.300395256916996</v>
      </c>
      <c r="R57" s="5">
        <f t="shared" si="38"/>
        <v>93.87351778656127</v>
      </c>
      <c r="S57" s="5">
        <f t="shared" si="39"/>
        <v>65.0197628458498</v>
      </c>
    </row>
    <row r="58" spans="1:19" ht="21.75">
      <c r="A58" s="106">
        <v>2</v>
      </c>
      <c r="B58" s="2" t="s">
        <v>165</v>
      </c>
      <c r="C58" s="4">
        <f t="shared" si="33"/>
        <v>1010</v>
      </c>
      <c r="D58" s="42">
        <v>15</v>
      </c>
      <c r="E58" s="42">
        <v>51</v>
      </c>
      <c r="F58" s="42">
        <v>54</v>
      </c>
      <c r="G58" s="42">
        <v>101</v>
      </c>
      <c r="H58" s="42">
        <v>72</v>
      </c>
      <c r="I58" s="42">
        <v>265</v>
      </c>
      <c r="J58" s="42">
        <v>182</v>
      </c>
      <c r="K58" s="42">
        <v>268</v>
      </c>
      <c r="L58" s="4">
        <f t="shared" si="34"/>
        <v>1008</v>
      </c>
      <c r="M58" s="5">
        <f t="shared" si="35"/>
        <v>2.994047619047619</v>
      </c>
      <c r="N58" s="5">
        <f t="shared" si="36"/>
        <v>0.9412105330762589</v>
      </c>
      <c r="O58" s="2">
        <v>2</v>
      </c>
      <c r="P58" s="2">
        <v>0</v>
      </c>
      <c r="Q58" s="5">
        <f t="shared" si="37"/>
        <v>6.5476190476190474</v>
      </c>
      <c r="R58" s="5">
        <f t="shared" si="38"/>
        <v>98.51190476190476</v>
      </c>
      <c r="S58" s="5">
        <f t="shared" si="39"/>
        <v>70.93253968253968</v>
      </c>
    </row>
    <row r="59" spans="1:19" ht="21.75">
      <c r="A59" s="107"/>
      <c r="B59" s="2" t="s">
        <v>166</v>
      </c>
      <c r="C59" s="4">
        <f t="shared" si="33"/>
        <v>926</v>
      </c>
      <c r="D59" s="42">
        <v>84</v>
      </c>
      <c r="E59" s="42">
        <v>132</v>
      </c>
      <c r="F59" s="42">
        <v>67</v>
      </c>
      <c r="G59" s="42">
        <v>124</v>
      </c>
      <c r="H59" s="42">
        <v>127</v>
      </c>
      <c r="I59" s="42">
        <v>136</v>
      </c>
      <c r="J59" s="42">
        <v>121</v>
      </c>
      <c r="K59" s="42">
        <v>135</v>
      </c>
      <c r="L59" s="4">
        <f t="shared" si="34"/>
        <v>926</v>
      </c>
      <c r="M59" s="5">
        <f t="shared" si="35"/>
        <v>2.3428725701943844</v>
      </c>
      <c r="N59" s="5">
        <f t="shared" si="36"/>
        <v>1.2100586168991316</v>
      </c>
      <c r="O59" s="2">
        <v>0</v>
      </c>
      <c r="P59" s="2">
        <v>0</v>
      </c>
      <c r="Q59" s="5">
        <f t="shared" si="37"/>
        <v>23.326133909287257</v>
      </c>
      <c r="R59" s="5">
        <f t="shared" si="38"/>
        <v>90.92872570194385</v>
      </c>
      <c r="S59" s="5">
        <f t="shared" si="39"/>
        <v>42.33261339092873</v>
      </c>
    </row>
    <row r="60" spans="1:19" ht="21.75">
      <c r="A60" s="107"/>
      <c r="B60" s="2" t="s">
        <v>167</v>
      </c>
      <c r="C60" s="4">
        <f t="shared" si="33"/>
        <v>851</v>
      </c>
      <c r="D60" s="42">
        <v>30</v>
      </c>
      <c r="E60" s="42">
        <v>174</v>
      </c>
      <c r="F60" s="42">
        <v>62</v>
      </c>
      <c r="G60" s="42">
        <v>100</v>
      </c>
      <c r="H60" s="42">
        <v>114</v>
      </c>
      <c r="I60" s="42">
        <v>124</v>
      </c>
      <c r="J60" s="42">
        <v>93</v>
      </c>
      <c r="K60" s="42">
        <v>154</v>
      </c>
      <c r="L60" s="4">
        <f t="shared" si="34"/>
        <v>851</v>
      </c>
      <c r="M60" s="5">
        <f t="shared" si="35"/>
        <v>2.427144535840188</v>
      </c>
      <c r="N60" s="5">
        <f t="shared" si="36"/>
        <v>1.1533341852718477</v>
      </c>
      <c r="O60" s="2">
        <v>0</v>
      </c>
      <c r="P60" s="2">
        <v>0</v>
      </c>
      <c r="Q60" s="5">
        <f t="shared" si="37"/>
        <v>23.97179788484136</v>
      </c>
      <c r="R60" s="5">
        <f t="shared" si="38"/>
        <v>96.4747356051704</v>
      </c>
      <c r="S60" s="5">
        <f t="shared" si="39"/>
        <v>43.59576968272621</v>
      </c>
    </row>
    <row r="61" spans="1:19" ht="21.75">
      <c r="A61" s="107"/>
      <c r="B61" s="2" t="s">
        <v>162</v>
      </c>
      <c r="C61" s="4">
        <f t="shared" si="33"/>
        <v>771</v>
      </c>
      <c r="D61" s="42">
        <v>72</v>
      </c>
      <c r="E61" s="42">
        <v>106</v>
      </c>
      <c r="F61" s="42">
        <v>102</v>
      </c>
      <c r="G61" s="42">
        <v>116</v>
      </c>
      <c r="H61" s="42">
        <v>145</v>
      </c>
      <c r="I61" s="42">
        <v>146</v>
      </c>
      <c r="J61" s="42">
        <v>42</v>
      </c>
      <c r="K61" s="42">
        <v>38</v>
      </c>
      <c r="L61" s="4">
        <f t="shared" si="34"/>
        <v>767</v>
      </c>
      <c r="M61" s="5">
        <f t="shared" si="35"/>
        <v>2.073663624511082</v>
      </c>
      <c r="N61" s="5">
        <f t="shared" si="36"/>
        <v>1.0490499863274967</v>
      </c>
      <c r="O61" s="2">
        <v>4</v>
      </c>
      <c r="P61" s="2">
        <v>0</v>
      </c>
      <c r="Q61" s="5">
        <f t="shared" si="37"/>
        <v>23.20730117340287</v>
      </c>
      <c r="R61" s="5">
        <f t="shared" si="38"/>
        <v>90.61277705345502</v>
      </c>
      <c r="S61" s="5">
        <f t="shared" si="39"/>
        <v>29.465449804432854</v>
      </c>
    </row>
    <row r="62" spans="1:19" ht="21.75">
      <c r="A62" s="107"/>
      <c r="B62" s="2" t="s">
        <v>163</v>
      </c>
      <c r="C62" s="4">
        <f t="shared" si="33"/>
        <v>737</v>
      </c>
      <c r="D62" s="42">
        <v>103</v>
      </c>
      <c r="E62" s="42">
        <v>87</v>
      </c>
      <c r="F62" s="42">
        <v>82</v>
      </c>
      <c r="G62" s="42">
        <v>86</v>
      </c>
      <c r="H62" s="42">
        <v>103</v>
      </c>
      <c r="I62" s="42">
        <v>117</v>
      </c>
      <c r="J62" s="42">
        <v>75</v>
      </c>
      <c r="K62" s="42">
        <v>83</v>
      </c>
      <c r="L62" s="4">
        <f t="shared" si="34"/>
        <v>736</v>
      </c>
      <c r="M62" s="5">
        <f t="shared" si="35"/>
        <v>2.1535326086956523</v>
      </c>
      <c r="N62" s="5">
        <f t="shared" si="36"/>
        <v>1.2476340735750078</v>
      </c>
      <c r="O62" s="2">
        <v>1</v>
      </c>
      <c r="P62" s="2">
        <v>0</v>
      </c>
      <c r="Q62" s="5">
        <f t="shared" si="37"/>
        <v>25.815217391304348</v>
      </c>
      <c r="R62" s="5">
        <f t="shared" si="38"/>
        <v>86.0054347826087</v>
      </c>
      <c r="S62" s="5">
        <f t="shared" si="39"/>
        <v>37.36413043478261</v>
      </c>
    </row>
    <row r="63" spans="1:19" ht="21.75">
      <c r="A63" s="108"/>
      <c r="B63" s="2" t="s">
        <v>164</v>
      </c>
      <c r="C63" s="4">
        <f t="shared" si="33"/>
        <v>560</v>
      </c>
      <c r="D63" s="42">
        <v>7</v>
      </c>
      <c r="E63" s="42">
        <v>32</v>
      </c>
      <c r="F63" s="42">
        <v>42</v>
      </c>
      <c r="G63" s="42">
        <v>57</v>
      </c>
      <c r="H63" s="42">
        <v>70</v>
      </c>
      <c r="I63" s="42">
        <v>110</v>
      </c>
      <c r="J63" s="42">
        <v>83</v>
      </c>
      <c r="K63" s="42">
        <v>158</v>
      </c>
      <c r="L63" s="4">
        <f t="shared" si="34"/>
        <v>559</v>
      </c>
      <c r="M63" s="5">
        <f t="shared" si="35"/>
        <v>2.9275491949910553</v>
      </c>
      <c r="N63" s="5">
        <f t="shared" si="36"/>
        <v>0.9790431442735732</v>
      </c>
      <c r="O63" s="2">
        <v>1</v>
      </c>
      <c r="P63" s="2">
        <v>0</v>
      </c>
      <c r="Q63" s="5">
        <f t="shared" si="37"/>
        <v>6.976744186046512</v>
      </c>
      <c r="R63" s="5">
        <f t="shared" si="38"/>
        <v>98.74776386404294</v>
      </c>
      <c r="S63" s="5">
        <f t="shared" si="39"/>
        <v>62.7906976744186</v>
      </c>
    </row>
    <row r="64" spans="1:19" ht="21.75">
      <c r="A64" s="65" t="s">
        <v>173</v>
      </c>
      <c r="B64" s="66"/>
      <c r="C64" s="4">
        <f>SUM(C58:C60)</f>
        <v>2787</v>
      </c>
      <c r="D64" s="4">
        <f aca="true" t="shared" si="40" ref="D64:L64">SUM(D58:D60)</f>
        <v>129</v>
      </c>
      <c r="E64" s="4">
        <f t="shared" si="40"/>
        <v>357</v>
      </c>
      <c r="F64" s="4">
        <f t="shared" si="40"/>
        <v>183</v>
      </c>
      <c r="G64" s="4">
        <f t="shared" si="40"/>
        <v>325</v>
      </c>
      <c r="H64" s="4">
        <f t="shared" si="40"/>
        <v>313</v>
      </c>
      <c r="I64" s="4">
        <f t="shared" si="40"/>
        <v>525</v>
      </c>
      <c r="J64" s="4">
        <f t="shared" si="40"/>
        <v>396</v>
      </c>
      <c r="K64" s="4">
        <f t="shared" si="40"/>
        <v>557</v>
      </c>
      <c r="L64" s="4">
        <f t="shared" si="40"/>
        <v>2785</v>
      </c>
      <c r="M64" s="5">
        <f t="shared" si="35"/>
        <v>2.6043087971274685</v>
      </c>
      <c r="N64" s="5">
        <f t="shared" si="36"/>
        <v>1.1407182679184313</v>
      </c>
      <c r="O64" s="4">
        <f>SUM(O58:O60)</f>
        <v>2</v>
      </c>
      <c r="P64" s="4">
        <f>SUM(P58:P60)</f>
        <v>0</v>
      </c>
      <c r="Q64" s="5">
        <f t="shared" si="37"/>
        <v>17.450628366247756</v>
      </c>
      <c r="R64" s="5">
        <f t="shared" si="38"/>
        <v>95.36804308797127</v>
      </c>
      <c r="S64" s="5">
        <f t="shared" si="39"/>
        <v>53.07001795332136</v>
      </c>
    </row>
    <row r="65" spans="1:19" ht="21.75">
      <c r="A65" s="65" t="s">
        <v>174</v>
      </c>
      <c r="B65" s="66"/>
      <c r="C65" s="4">
        <f>SUM(C55:C57,C61:C63)</f>
        <v>4200</v>
      </c>
      <c r="D65" s="4">
        <f aca="true" t="shared" si="41" ref="D65:L65">SUM(D55:D57,D61:D63)</f>
        <v>538</v>
      </c>
      <c r="E65" s="4">
        <f t="shared" si="41"/>
        <v>370</v>
      </c>
      <c r="F65" s="4">
        <f t="shared" si="41"/>
        <v>425</v>
      </c>
      <c r="G65" s="4">
        <f t="shared" si="41"/>
        <v>557</v>
      </c>
      <c r="H65" s="4">
        <f t="shared" si="41"/>
        <v>654</v>
      </c>
      <c r="I65" s="4">
        <f t="shared" si="41"/>
        <v>770</v>
      </c>
      <c r="J65" s="4">
        <f t="shared" si="41"/>
        <v>448</v>
      </c>
      <c r="K65" s="4">
        <f t="shared" si="41"/>
        <v>432</v>
      </c>
      <c r="L65" s="4">
        <f t="shared" si="41"/>
        <v>4194</v>
      </c>
      <c r="M65" s="5">
        <f t="shared" si="35"/>
        <v>2.2323557463042443</v>
      </c>
      <c r="N65" s="5">
        <f t="shared" si="36"/>
        <v>1.2031709143839386</v>
      </c>
      <c r="O65" s="4">
        <f>SUM(O55:O57,O61:O63)</f>
        <v>6</v>
      </c>
      <c r="P65" s="4">
        <f>SUM(P55:P57,P61:P63)</f>
        <v>0</v>
      </c>
      <c r="Q65" s="5">
        <f t="shared" si="37"/>
        <v>21.649976156413924</v>
      </c>
      <c r="R65" s="5">
        <f t="shared" si="38"/>
        <v>87.172150691464</v>
      </c>
      <c r="S65" s="5">
        <f t="shared" si="39"/>
        <v>39.34191702432046</v>
      </c>
    </row>
    <row r="66" spans="1:19" ht="21.75">
      <c r="A66" s="65" t="s">
        <v>175</v>
      </c>
      <c r="B66" s="66"/>
      <c r="C66" s="13">
        <f>SUM(C55:C63)</f>
        <v>6987</v>
      </c>
      <c r="D66" s="13">
        <f aca="true" t="shared" si="42" ref="D66:L66">SUM(D55:D63)</f>
        <v>667</v>
      </c>
      <c r="E66" s="13">
        <f t="shared" si="42"/>
        <v>727</v>
      </c>
      <c r="F66" s="13">
        <f t="shared" si="42"/>
        <v>608</v>
      </c>
      <c r="G66" s="13">
        <f t="shared" si="42"/>
        <v>882</v>
      </c>
      <c r="H66" s="13">
        <f t="shared" si="42"/>
        <v>967</v>
      </c>
      <c r="I66" s="13">
        <f t="shared" si="42"/>
        <v>1295</v>
      </c>
      <c r="J66" s="13">
        <f t="shared" si="42"/>
        <v>844</v>
      </c>
      <c r="K66" s="13">
        <f t="shared" si="42"/>
        <v>989</v>
      </c>
      <c r="L66" s="13">
        <f t="shared" si="42"/>
        <v>6979</v>
      </c>
      <c r="M66" s="5">
        <f t="shared" si="35"/>
        <v>2.3807852127812006</v>
      </c>
      <c r="N66" s="5">
        <f t="shared" si="36"/>
        <v>1.192637134796857</v>
      </c>
      <c r="O66" s="4">
        <f>SUM(O55:O63)</f>
        <v>8</v>
      </c>
      <c r="P66" s="4">
        <f>SUM(P55:P63)</f>
        <v>0</v>
      </c>
      <c r="Q66" s="5">
        <f t="shared" si="37"/>
        <v>19.974208339303626</v>
      </c>
      <c r="R66" s="5">
        <f t="shared" si="38"/>
        <v>90.44275684195443</v>
      </c>
      <c r="S66" s="5">
        <f t="shared" si="39"/>
        <v>44.82017481014472</v>
      </c>
    </row>
    <row r="67" spans="1:19" ht="21.75">
      <c r="A67" s="65" t="s">
        <v>12</v>
      </c>
      <c r="B67" s="66"/>
      <c r="C67" s="5">
        <f>C66*100/$C$66</f>
        <v>100</v>
      </c>
      <c r="D67" s="5">
        <f aca="true" t="shared" si="43" ref="D67:L67">D66*100/$C$66</f>
        <v>9.54630027193359</v>
      </c>
      <c r="E67" s="5">
        <f t="shared" si="43"/>
        <v>10.40503792757979</v>
      </c>
      <c r="F67" s="5">
        <f t="shared" si="43"/>
        <v>8.701874910548161</v>
      </c>
      <c r="G67" s="5">
        <f t="shared" si="43"/>
        <v>12.623443537999142</v>
      </c>
      <c r="H67" s="5">
        <f t="shared" si="43"/>
        <v>13.839988550164591</v>
      </c>
      <c r="I67" s="5">
        <f t="shared" si="43"/>
        <v>18.534421067697153</v>
      </c>
      <c r="J67" s="5">
        <f t="shared" si="43"/>
        <v>12.07957635608988</v>
      </c>
      <c r="K67" s="5">
        <f t="shared" si="43"/>
        <v>14.154859023901532</v>
      </c>
      <c r="L67" s="5">
        <f t="shared" si="43"/>
        <v>99.88550164591383</v>
      </c>
      <c r="M67" s="5"/>
      <c r="N67" s="5"/>
      <c r="O67" s="5">
        <f>O66*100/$C$15</f>
        <v>0.2556727388942154</v>
      </c>
      <c r="P67" s="5">
        <f>P66*100/$C$15</f>
        <v>0</v>
      </c>
      <c r="Q67" s="5">
        <f t="shared" si="37"/>
        <v>19.974208339303622</v>
      </c>
      <c r="R67" s="5">
        <f t="shared" si="38"/>
        <v>90.44275684195446</v>
      </c>
      <c r="S67" s="5">
        <f t="shared" si="39"/>
        <v>44.820174810144714</v>
      </c>
    </row>
    <row r="68" s="20" customFormat="1" ht="21.75"/>
    <row r="69" ht="21.75">
      <c r="D69" s="31" t="s">
        <v>465</v>
      </c>
    </row>
    <row r="70" spans="1:19" ht="29.25" customHeight="1">
      <c r="A70" s="72" t="s">
        <v>160</v>
      </c>
      <c r="B70" s="73" t="s">
        <v>2</v>
      </c>
      <c r="C70" s="85" t="s">
        <v>3</v>
      </c>
      <c r="D70" s="105" t="s">
        <v>4</v>
      </c>
      <c r="E70" s="105"/>
      <c r="F70" s="105"/>
      <c r="G70" s="105"/>
      <c r="H70" s="105"/>
      <c r="I70" s="105"/>
      <c r="J70" s="105"/>
      <c r="K70" s="105"/>
      <c r="L70" s="87" t="s">
        <v>5</v>
      </c>
      <c r="M70" s="83" t="s">
        <v>6</v>
      </c>
      <c r="N70" s="83" t="s">
        <v>7</v>
      </c>
      <c r="O70" s="70" t="s">
        <v>114</v>
      </c>
      <c r="P70" s="71"/>
      <c r="Q70" s="67" t="s">
        <v>161</v>
      </c>
      <c r="R70" s="68"/>
      <c r="S70" s="69"/>
    </row>
    <row r="71" spans="1:19" ht="21.75">
      <c r="A71" s="72"/>
      <c r="B71" s="104"/>
      <c r="C71" s="85"/>
      <c r="D71" s="2">
        <v>0</v>
      </c>
      <c r="E71" s="2">
        <v>1</v>
      </c>
      <c r="F71" s="2">
        <v>1.5</v>
      </c>
      <c r="G71" s="2">
        <v>2</v>
      </c>
      <c r="H71" s="2">
        <v>2.5</v>
      </c>
      <c r="I71" s="2">
        <v>3</v>
      </c>
      <c r="J71" s="2">
        <v>3.5</v>
      </c>
      <c r="K71" s="2">
        <v>4</v>
      </c>
      <c r="L71" s="87"/>
      <c r="M71" s="83"/>
      <c r="N71" s="83"/>
      <c r="O71" s="2" t="s">
        <v>9</v>
      </c>
      <c r="P71" s="2" t="s">
        <v>10</v>
      </c>
      <c r="Q71" s="33" t="s">
        <v>172</v>
      </c>
      <c r="R71" s="33" t="s">
        <v>168</v>
      </c>
      <c r="S71" s="32" t="s">
        <v>169</v>
      </c>
    </row>
    <row r="72" spans="1:19" ht="21.75">
      <c r="A72" s="106">
        <v>1</v>
      </c>
      <c r="B72" s="2" t="s">
        <v>162</v>
      </c>
      <c r="C72" s="4">
        <f>SUM(D72:K72,O72:P72)</f>
        <v>812</v>
      </c>
      <c r="D72" s="4">
        <f>SUM(หมวดภาค1!D140:D145)</f>
        <v>72</v>
      </c>
      <c r="E72" s="4">
        <f>SUM(หมวดภาค1!E140:E145)</f>
        <v>29</v>
      </c>
      <c r="F72" s="4">
        <f>SUM(หมวดภาค1!F140:F145)</f>
        <v>26</v>
      </c>
      <c r="G72" s="4">
        <f>SUM(หมวดภาค1!G140:G145)</f>
        <v>114</v>
      </c>
      <c r="H72" s="4">
        <f>SUM(หมวดภาค1!H140:H145)</f>
        <v>68</v>
      </c>
      <c r="I72" s="4">
        <f>SUM(หมวดภาค1!I140:I145)</f>
        <v>98</v>
      </c>
      <c r="J72" s="4">
        <f>SUM(หมวดภาค1!J140:J145)</f>
        <v>124</v>
      </c>
      <c r="K72" s="4">
        <f>SUM(หมวดภาค1!K140:K145)</f>
        <v>281</v>
      </c>
      <c r="L72" s="4">
        <f>SUM(D72:K72)</f>
        <v>812</v>
      </c>
      <c r="M72" s="5">
        <f>(1*E72+1.5*F72+2*G72+2.5*H72+3*I72+3.5*J72+4*K72)/L72</f>
        <v>2.854679802955665</v>
      </c>
      <c r="N72" s="5">
        <f>SQRT((D72*0^2+E72*1^2+F72*1.5^2+G72*2^2+H72*2.5^2+I72*3^2+J72*3.5^2+K72*4^2)/L72-M72^2)</f>
        <v>1.2399111166840981</v>
      </c>
      <c r="O72" s="4">
        <f>SUM(หมวดภาค1!O140:O145)</f>
        <v>0</v>
      </c>
      <c r="P72" s="4">
        <f>SUM(หมวดภาค1!P140:P145)</f>
        <v>0</v>
      </c>
      <c r="Q72" s="5">
        <f>(D72+E72)*100/L72</f>
        <v>12.438423645320198</v>
      </c>
      <c r="R72" s="5">
        <f>(E72+F72+G72+H72+I72+J72+K72)*100/L72</f>
        <v>91.13300492610837</v>
      </c>
      <c r="S72" s="5">
        <f>(I72+J72+K72)*100/L72</f>
        <v>61.94581280788177</v>
      </c>
    </row>
    <row r="73" spans="1:19" ht="21.75">
      <c r="A73" s="107"/>
      <c r="B73" s="2" t="s">
        <v>163</v>
      </c>
      <c r="C73" s="4">
        <f aca="true" t="shared" si="44" ref="C73:C80">SUM(D73:K73,O73:P73)</f>
        <v>700</v>
      </c>
      <c r="D73" s="4">
        <f>SUM(หมวดภาค1!D146:D149)</f>
        <v>37</v>
      </c>
      <c r="E73" s="4">
        <f>SUM(หมวดภาค1!E146:E149)</f>
        <v>7</v>
      </c>
      <c r="F73" s="4">
        <f>SUM(หมวดภาค1!F146:F149)</f>
        <v>18</v>
      </c>
      <c r="G73" s="4">
        <f>SUM(หมวดภาค1!G146:G149)</f>
        <v>72</v>
      </c>
      <c r="H73" s="4">
        <f>SUM(หมวดภาค1!H146:H149)</f>
        <v>81</v>
      </c>
      <c r="I73" s="4">
        <f>SUM(หมวดภาค1!I146:I149)</f>
        <v>136</v>
      </c>
      <c r="J73" s="4">
        <f>SUM(หมวดภาค1!J146:J149)</f>
        <v>96</v>
      </c>
      <c r="K73" s="4">
        <f>SUM(หมวดภาค1!K146:K149)</f>
        <v>253</v>
      </c>
      <c r="L73" s="4">
        <f aca="true" t="shared" si="45" ref="L73:L80">SUM(D73:K73)</f>
        <v>700</v>
      </c>
      <c r="M73" s="5">
        <f aca="true" t="shared" si="46" ref="M73:M83">(1*E73+1.5*F73+2*G73+2.5*H73+3*I73+3.5*J73+4*K73)/L73</f>
        <v>3.052142857142857</v>
      </c>
      <c r="N73" s="5">
        <f aca="true" t="shared" si="47" ref="N73:N83">SQRT((D73*0^2+E73*1^2+F73*1.5^2+G73*2^2+H73*2.5^2+I73*3^2+J73*3.5^2+K73*4^2)/L73-M73^2)</f>
        <v>1.0480231633987915</v>
      </c>
      <c r="O73" s="4">
        <f>SUM(หมวดภาค1!O146:O149)</f>
        <v>0</v>
      </c>
      <c r="P73" s="4">
        <f>SUM(หมวดภาค1!P146:P149)</f>
        <v>0</v>
      </c>
      <c r="Q73" s="5">
        <f aca="true" t="shared" si="48" ref="Q73:Q84">(D73+E73)*100/L73</f>
        <v>6.285714285714286</v>
      </c>
      <c r="R73" s="5">
        <f aca="true" t="shared" si="49" ref="R73:R84">(E73+F73+G73+H73+I73+J73+K73)*100/L73</f>
        <v>94.71428571428571</v>
      </c>
      <c r="S73" s="5">
        <f aca="true" t="shared" si="50" ref="S73:S84">(I73+J73+K73)*100/L73</f>
        <v>69.28571428571429</v>
      </c>
    </row>
    <row r="74" spans="1:19" ht="21.75">
      <c r="A74" s="108"/>
      <c r="B74" s="2" t="s">
        <v>164</v>
      </c>
      <c r="C74" s="4">
        <f t="shared" si="44"/>
        <v>506</v>
      </c>
      <c r="D74" s="4">
        <f>SUM(หมวดภาค1!D150:D151)</f>
        <v>11</v>
      </c>
      <c r="E74" s="4">
        <f>SUM(หมวดภาค1!E150:E151)</f>
        <v>6</v>
      </c>
      <c r="F74" s="4">
        <f>SUM(หมวดภาค1!F150:F151)</f>
        <v>9</v>
      </c>
      <c r="G74" s="4">
        <f>SUM(หมวดภาค1!G150:G151)</f>
        <v>20</v>
      </c>
      <c r="H74" s="4">
        <f>SUM(หมวดภาค1!H150:H151)</f>
        <v>22</v>
      </c>
      <c r="I74" s="4">
        <f>SUM(หมวดภาค1!I150:I151)</f>
        <v>87</v>
      </c>
      <c r="J74" s="4">
        <f>SUM(หมวดภาค1!J150:J151)</f>
        <v>68</v>
      </c>
      <c r="K74" s="4">
        <f>SUM(หมวดภาค1!K150:K151)</f>
        <v>283</v>
      </c>
      <c r="L74" s="4">
        <f t="shared" si="45"/>
        <v>506</v>
      </c>
      <c r="M74" s="5">
        <f t="shared" si="46"/>
        <v>3.449604743083004</v>
      </c>
      <c r="N74" s="5">
        <f t="shared" si="47"/>
        <v>0.8510223112273569</v>
      </c>
      <c r="O74" s="4">
        <f>SUM(หมวดภาค1!O150:O151)</f>
        <v>0</v>
      </c>
      <c r="P74" s="4">
        <f>SUM(หมวดภาค1!P150:P151)</f>
        <v>0</v>
      </c>
      <c r="Q74" s="5">
        <f t="shared" si="48"/>
        <v>3.3596837944664033</v>
      </c>
      <c r="R74" s="5">
        <f t="shared" si="49"/>
        <v>97.82608695652173</v>
      </c>
      <c r="S74" s="5">
        <f t="shared" si="50"/>
        <v>86.56126482213439</v>
      </c>
    </row>
    <row r="75" spans="1:19" ht="21.75">
      <c r="A75" s="106">
        <v>2</v>
      </c>
      <c r="B75" s="2" t="s">
        <v>165</v>
      </c>
      <c r="C75" s="4">
        <f t="shared" si="44"/>
        <v>924</v>
      </c>
      <c r="D75" s="4">
        <v>23</v>
      </c>
      <c r="E75" s="4">
        <v>5</v>
      </c>
      <c r="F75" s="4">
        <v>10</v>
      </c>
      <c r="G75" s="4">
        <v>18</v>
      </c>
      <c r="H75" s="4">
        <v>36</v>
      </c>
      <c r="I75" s="4">
        <v>171</v>
      </c>
      <c r="J75" s="4">
        <v>196</v>
      </c>
      <c r="K75" s="4">
        <v>465</v>
      </c>
      <c r="L75" s="4">
        <f t="shared" si="45"/>
        <v>924</v>
      </c>
      <c r="M75" s="5">
        <f t="shared" si="46"/>
        <v>3.4686147186147185</v>
      </c>
      <c r="N75" s="5">
        <f t="shared" si="47"/>
        <v>0.797445751143694</v>
      </c>
      <c r="O75" s="4">
        <f>SUM(หมวดภาค1!O143:O148)</f>
        <v>0</v>
      </c>
      <c r="P75" s="4">
        <f>SUM(หมวดภาค1!P143:P148)</f>
        <v>0</v>
      </c>
      <c r="Q75" s="5">
        <f t="shared" si="48"/>
        <v>3.0303030303030303</v>
      </c>
      <c r="R75" s="5">
        <f t="shared" si="49"/>
        <v>97.5108225108225</v>
      </c>
      <c r="S75" s="5">
        <f t="shared" si="50"/>
        <v>90.04329004329004</v>
      </c>
    </row>
    <row r="76" spans="1:19" ht="21.75">
      <c r="A76" s="107"/>
      <c r="B76" s="2" t="s">
        <v>166</v>
      </c>
      <c r="C76" s="4">
        <f t="shared" si="44"/>
        <v>854</v>
      </c>
      <c r="D76" s="4">
        <v>66</v>
      </c>
      <c r="E76" s="4">
        <v>49</v>
      </c>
      <c r="F76" s="4">
        <v>20</v>
      </c>
      <c r="G76" s="4">
        <v>24</v>
      </c>
      <c r="H76" s="4">
        <v>44</v>
      </c>
      <c r="I76" s="4">
        <v>80</v>
      </c>
      <c r="J76" s="4">
        <v>172</v>
      </c>
      <c r="K76" s="4">
        <v>399</v>
      </c>
      <c r="L76" s="4">
        <f t="shared" si="45"/>
        <v>854</v>
      </c>
      <c r="M76" s="5">
        <f t="shared" si="46"/>
        <v>3.13231850117096</v>
      </c>
      <c r="N76" s="5">
        <f t="shared" si="47"/>
        <v>1.2323926241485847</v>
      </c>
      <c r="O76" s="4">
        <f>SUM(หมวดภาค1!O149:O152)</f>
        <v>0</v>
      </c>
      <c r="P76" s="4">
        <f>SUM(หมวดภาค1!P149:P152)</f>
        <v>0</v>
      </c>
      <c r="Q76" s="5">
        <f t="shared" si="48"/>
        <v>13.466042154566745</v>
      </c>
      <c r="R76" s="5">
        <f t="shared" si="49"/>
        <v>92.27166276346604</v>
      </c>
      <c r="S76" s="5">
        <f t="shared" si="50"/>
        <v>76.22950819672131</v>
      </c>
    </row>
    <row r="77" spans="1:19" ht="21.75">
      <c r="A77" s="107"/>
      <c r="B77" s="2" t="s">
        <v>167</v>
      </c>
      <c r="C77" s="4">
        <f t="shared" si="44"/>
        <v>758</v>
      </c>
      <c r="D77" s="4">
        <v>28</v>
      </c>
      <c r="E77" s="4">
        <v>29</v>
      </c>
      <c r="F77" s="4">
        <v>18</v>
      </c>
      <c r="G77" s="4">
        <v>40</v>
      </c>
      <c r="H77" s="4">
        <v>45</v>
      </c>
      <c r="I77" s="4">
        <v>222</v>
      </c>
      <c r="J77" s="4">
        <v>126</v>
      </c>
      <c r="K77" s="4">
        <v>250</v>
      </c>
      <c r="L77" s="4">
        <f t="shared" si="45"/>
        <v>758</v>
      </c>
      <c r="M77" s="5">
        <f t="shared" si="46"/>
        <v>3.107519788918206</v>
      </c>
      <c r="N77" s="5">
        <f t="shared" si="47"/>
        <v>0.9830268916266574</v>
      </c>
      <c r="O77" s="4">
        <f>SUM(หมวดภาค1!O153:O154)</f>
        <v>0</v>
      </c>
      <c r="P77" s="4">
        <f>SUM(หมวดภาค1!P153:P154)</f>
        <v>0</v>
      </c>
      <c r="Q77" s="5">
        <f t="shared" si="48"/>
        <v>7.519788918205805</v>
      </c>
      <c r="R77" s="5">
        <f t="shared" si="49"/>
        <v>96.3060686015831</v>
      </c>
      <c r="S77" s="5">
        <f t="shared" si="50"/>
        <v>78.89182058047493</v>
      </c>
    </row>
    <row r="78" spans="1:19" ht="21.75">
      <c r="A78" s="107"/>
      <c r="B78" s="2" t="s">
        <v>162</v>
      </c>
      <c r="C78" s="4">
        <f t="shared" si="44"/>
        <v>671</v>
      </c>
      <c r="D78" s="4">
        <v>40</v>
      </c>
      <c r="E78" s="4">
        <v>21</v>
      </c>
      <c r="F78" s="4">
        <v>43</v>
      </c>
      <c r="G78" s="4">
        <v>115</v>
      </c>
      <c r="H78" s="4">
        <v>80</v>
      </c>
      <c r="I78" s="4">
        <v>59</v>
      </c>
      <c r="J78" s="4">
        <v>138</v>
      </c>
      <c r="K78" s="4">
        <v>171</v>
      </c>
      <c r="L78" s="4">
        <f t="shared" si="45"/>
        <v>667</v>
      </c>
      <c r="M78" s="5">
        <f t="shared" si="46"/>
        <v>2.787856071964018</v>
      </c>
      <c r="N78" s="5">
        <f t="shared" si="47"/>
        <v>1.1296943598164337</v>
      </c>
      <c r="O78" s="4">
        <v>4</v>
      </c>
      <c r="P78" s="4">
        <f>SUM(หมวดภาค1!P146:P151)</f>
        <v>0</v>
      </c>
      <c r="Q78" s="5">
        <f t="shared" si="48"/>
        <v>9.145427286356822</v>
      </c>
      <c r="R78" s="5">
        <f t="shared" si="49"/>
        <v>94.00299850074963</v>
      </c>
      <c r="S78" s="5">
        <f t="shared" si="50"/>
        <v>55.172413793103445</v>
      </c>
    </row>
    <row r="79" spans="1:19" ht="21.75">
      <c r="A79" s="107"/>
      <c r="B79" s="2" t="s">
        <v>163</v>
      </c>
      <c r="C79" s="4">
        <f t="shared" si="44"/>
        <v>735</v>
      </c>
      <c r="D79" s="4">
        <v>32</v>
      </c>
      <c r="E79" s="4">
        <v>26</v>
      </c>
      <c r="F79" s="4">
        <v>16</v>
      </c>
      <c r="G79" s="4">
        <v>84</v>
      </c>
      <c r="H79" s="4">
        <v>139</v>
      </c>
      <c r="I79" s="4">
        <v>135</v>
      </c>
      <c r="J79" s="4">
        <v>113</v>
      </c>
      <c r="K79" s="4">
        <v>189</v>
      </c>
      <c r="L79" s="4">
        <f t="shared" si="45"/>
        <v>734</v>
      </c>
      <c r="M79" s="5">
        <f t="shared" si="46"/>
        <v>2.891008174386921</v>
      </c>
      <c r="N79" s="5">
        <f t="shared" si="47"/>
        <v>1.0143927821876646</v>
      </c>
      <c r="O79" s="4">
        <v>1</v>
      </c>
      <c r="P79" s="4">
        <f>SUM(หมวดภาค1!P152:P155)</f>
        <v>0</v>
      </c>
      <c r="Q79" s="5">
        <f t="shared" si="48"/>
        <v>7.901907356948229</v>
      </c>
      <c r="R79" s="5">
        <f t="shared" si="49"/>
        <v>95.64032697547684</v>
      </c>
      <c r="S79" s="5">
        <f t="shared" si="50"/>
        <v>59.536784741144416</v>
      </c>
    </row>
    <row r="80" spans="1:19" ht="21.75">
      <c r="A80" s="108"/>
      <c r="B80" s="2" t="s">
        <v>164</v>
      </c>
      <c r="C80" s="4">
        <f t="shared" si="44"/>
        <v>494</v>
      </c>
      <c r="D80" s="4">
        <v>6</v>
      </c>
      <c r="E80" s="4">
        <v>8</v>
      </c>
      <c r="F80" s="4">
        <v>2</v>
      </c>
      <c r="G80" s="4">
        <v>6</v>
      </c>
      <c r="H80" s="4">
        <v>23</v>
      </c>
      <c r="I80" s="4">
        <v>71</v>
      </c>
      <c r="J80" s="4">
        <v>148</v>
      </c>
      <c r="K80" s="4">
        <v>230</v>
      </c>
      <c r="L80" s="4">
        <f t="shared" si="45"/>
        <v>494</v>
      </c>
      <c r="M80" s="5">
        <f t="shared" si="46"/>
        <v>3.5050607287449393</v>
      </c>
      <c r="N80" s="5">
        <f t="shared" si="47"/>
        <v>0.7017002892312075</v>
      </c>
      <c r="O80" s="4">
        <f>SUM(หมวดภาค1!O156:O157)</f>
        <v>0</v>
      </c>
      <c r="P80" s="4">
        <f>SUM(หมวดภาค1!P156:P157)</f>
        <v>0</v>
      </c>
      <c r="Q80" s="5">
        <f t="shared" si="48"/>
        <v>2.834008097165992</v>
      </c>
      <c r="R80" s="5">
        <f t="shared" si="49"/>
        <v>98.78542510121457</v>
      </c>
      <c r="S80" s="5">
        <f t="shared" si="50"/>
        <v>90.89068825910931</v>
      </c>
    </row>
    <row r="81" spans="1:19" ht="21.75">
      <c r="A81" s="65" t="s">
        <v>173</v>
      </c>
      <c r="B81" s="66"/>
      <c r="C81" s="4">
        <f>SUM(C75:C77)</f>
        <v>2536</v>
      </c>
      <c r="D81" s="4">
        <f aca="true" t="shared" si="51" ref="D81:L81">SUM(D75:D77)</f>
        <v>117</v>
      </c>
      <c r="E81" s="4">
        <f t="shared" si="51"/>
        <v>83</v>
      </c>
      <c r="F81" s="4">
        <f t="shared" si="51"/>
        <v>48</v>
      </c>
      <c r="G81" s="4">
        <f t="shared" si="51"/>
        <v>82</v>
      </c>
      <c r="H81" s="4">
        <f t="shared" si="51"/>
        <v>125</v>
      </c>
      <c r="I81" s="4">
        <f t="shared" si="51"/>
        <v>473</v>
      </c>
      <c r="J81" s="4">
        <f t="shared" si="51"/>
        <v>494</v>
      </c>
      <c r="K81" s="4">
        <f t="shared" si="51"/>
        <v>1114</v>
      </c>
      <c r="L81" s="4">
        <f t="shared" si="51"/>
        <v>2536</v>
      </c>
      <c r="M81" s="5">
        <f t="shared" si="46"/>
        <v>3.2474369085173502</v>
      </c>
      <c r="N81" s="5">
        <f t="shared" si="47"/>
        <v>1.02962493169245</v>
      </c>
      <c r="O81" s="4">
        <f>SUM(O75:O77)</f>
        <v>0</v>
      </c>
      <c r="P81" s="4">
        <f>SUM(P75:P77)</f>
        <v>0</v>
      </c>
      <c r="Q81" s="5">
        <f t="shared" si="48"/>
        <v>7.886435331230284</v>
      </c>
      <c r="R81" s="5">
        <f t="shared" si="49"/>
        <v>95.38643533123029</v>
      </c>
      <c r="S81" s="5">
        <f t="shared" si="50"/>
        <v>82.0583596214511</v>
      </c>
    </row>
    <row r="82" spans="1:19" ht="21.75">
      <c r="A82" s="65" t="s">
        <v>174</v>
      </c>
      <c r="B82" s="66"/>
      <c r="C82" s="4">
        <f>SUM(C72:C74,C78:C80)</f>
        <v>3918</v>
      </c>
      <c r="D82" s="4">
        <f aca="true" t="shared" si="52" ref="D82:L82">SUM(D72:D74,D78:D80)</f>
        <v>198</v>
      </c>
      <c r="E82" s="4">
        <f t="shared" si="52"/>
        <v>97</v>
      </c>
      <c r="F82" s="4">
        <f t="shared" si="52"/>
        <v>114</v>
      </c>
      <c r="G82" s="4">
        <f t="shared" si="52"/>
        <v>411</v>
      </c>
      <c r="H82" s="4">
        <f t="shared" si="52"/>
        <v>413</v>
      </c>
      <c r="I82" s="4">
        <f t="shared" si="52"/>
        <v>586</v>
      </c>
      <c r="J82" s="4">
        <f t="shared" si="52"/>
        <v>687</v>
      </c>
      <c r="K82" s="4">
        <f t="shared" si="52"/>
        <v>1407</v>
      </c>
      <c r="L82" s="4">
        <f t="shared" si="52"/>
        <v>3913</v>
      </c>
      <c r="M82" s="5">
        <f t="shared" si="46"/>
        <v>3.0444671607462306</v>
      </c>
      <c r="N82" s="5">
        <f t="shared" si="47"/>
        <v>1.0737871475479872</v>
      </c>
      <c r="O82" s="4">
        <f>SUM(O72:O74,O78:O80)</f>
        <v>5</v>
      </c>
      <c r="P82" s="4">
        <f>SUM(P72:P74,P78:P80)</f>
        <v>0</v>
      </c>
      <c r="Q82" s="5">
        <f t="shared" si="48"/>
        <v>7.538972655251725</v>
      </c>
      <c r="R82" s="5">
        <f t="shared" si="49"/>
        <v>94.93994377715308</v>
      </c>
      <c r="S82" s="5">
        <f t="shared" si="50"/>
        <v>68.48964988499873</v>
      </c>
    </row>
    <row r="83" spans="1:19" ht="21.75">
      <c r="A83" s="65" t="s">
        <v>175</v>
      </c>
      <c r="B83" s="66"/>
      <c r="C83" s="13">
        <f>SUM(C72:C80)</f>
        <v>6454</v>
      </c>
      <c r="D83" s="13">
        <f aca="true" t="shared" si="53" ref="D83:L83">SUM(D72:D80)</f>
        <v>315</v>
      </c>
      <c r="E83" s="13">
        <f t="shared" si="53"/>
        <v>180</v>
      </c>
      <c r="F83" s="13">
        <f t="shared" si="53"/>
        <v>162</v>
      </c>
      <c r="G83" s="13">
        <f t="shared" si="53"/>
        <v>493</v>
      </c>
      <c r="H83" s="13">
        <f t="shared" si="53"/>
        <v>538</v>
      </c>
      <c r="I83" s="13">
        <f t="shared" si="53"/>
        <v>1059</v>
      </c>
      <c r="J83" s="13">
        <f t="shared" si="53"/>
        <v>1181</v>
      </c>
      <c r="K83" s="13">
        <f t="shared" si="53"/>
        <v>2521</v>
      </c>
      <c r="L83" s="13">
        <f t="shared" si="53"/>
        <v>6449</v>
      </c>
      <c r="M83" s="5">
        <f t="shared" si="46"/>
        <v>3.124282834547992</v>
      </c>
      <c r="N83" s="5">
        <f t="shared" si="47"/>
        <v>1.0612822161582</v>
      </c>
      <c r="O83" s="4">
        <f>SUM(O72:O80)</f>
        <v>5</v>
      </c>
      <c r="P83" s="4">
        <f>SUM(P72:P80)</f>
        <v>0</v>
      </c>
      <c r="Q83" s="5">
        <f t="shared" si="48"/>
        <v>7.675608621491704</v>
      </c>
      <c r="R83" s="5">
        <f t="shared" si="49"/>
        <v>95.11552178632346</v>
      </c>
      <c r="S83" s="5">
        <f t="shared" si="50"/>
        <v>73.82539928671112</v>
      </c>
    </row>
    <row r="84" spans="1:19" ht="21.75">
      <c r="A84" s="65" t="s">
        <v>12</v>
      </c>
      <c r="B84" s="66"/>
      <c r="C84" s="5">
        <f>C83*100/$C$83</f>
        <v>100</v>
      </c>
      <c r="D84" s="5">
        <f aca="true" t="shared" si="54" ref="D84:L84">D83*100/$C$83</f>
        <v>4.8806941431670285</v>
      </c>
      <c r="E84" s="5">
        <f t="shared" si="54"/>
        <v>2.78896808180973</v>
      </c>
      <c r="F84" s="5">
        <f t="shared" si="54"/>
        <v>2.5100712736287574</v>
      </c>
      <c r="G84" s="5">
        <f t="shared" si="54"/>
        <v>7.638673690734429</v>
      </c>
      <c r="H84" s="5">
        <f t="shared" si="54"/>
        <v>8.33591571118686</v>
      </c>
      <c r="I84" s="5">
        <f t="shared" si="54"/>
        <v>16.408428881313913</v>
      </c>
      <c r="J84" s="5">
        <f t="shared" si="54"/>
        <v>18.298729470096063</v>
      </c>
      <c r="K84" s="5">
        <f t="shared" si="54"/>
        <v>39.06104741245739</v>
      </c>
      <c r="L84" s="5">
        <f t="shared" si="54"/>
        <v>99.92252866439418</v>
      </c>
      <c r="M84" s="5"/>
      <c r="N84" s="5"/>
      <c r="O84" s="5">
        <f>O83*100/$C$15</f>
        <v>0.15979546180888463</v>
      </c>
      <c r="P84" s="5">
        <f>P83*100/$C$15</f>
        <v>0</v>
      </c>
      <c r="Q84" s="5">
        <f t="shared" si="48"/>
        <v>7.675608621491704</v>
      </c>
      <c r="R84" s="5">
        <f t="shared" si="49"/>
        <v>95.11552178632346</v>
      </c>
      <c r="S84" s="5">
        <f t="shared" si="50"/>
        <v>73.82539928671112</v>
      </c>
    </row>
    <row r="86" ht="21.75">
      <c r="D86" s="31" t="s">
        <v>464</v>
      </c>
    </row>
    <row r="87" spans="1:19" ht="28.5" customHeight="1">
      <c r="A87" s="50" t="s">
        <v>160</v>
      </c>
      <c r="B87" s="51" t="s">
        <v>2</v>
      </c>
      <c r="C87" s="47" t="s">
        <v>3</v>
      </c>
      <c r="D87" s="105" t="s">
        <v>4</v>
      </c>
      <c r="E87" s="105"/>
      <c r="F87" s="105"/>
      <c r="G87" s="105"/>
      <c r="H87" s="105"/>
      <c r="I87" s="105"/>
      <c r="J87" s="105"/>
      <c r="K87" s="105"/>
      <c r="L87" s="48" t="s">
        <v>5</v>
      </c>
      <c r="M87" s="49" t="s">
        <v>6</v>
      </c>
      <c r="N87" s="49" t="s">
        <v>7</v>
      </c>
      <c r="O87" s="70" t="s">
        <v>114</v>
      </c>
      <c r="P87" s="71"/>
      <c r="Q87" s="67" t="s">
        <v>161</v>
      </c>
      <c r="R87" s="68"/>
      <c r="S87" s="69"/>
    </row>
    <row r="88" spans="1:19" ht="21.75">
      <c r="A88" s="106">
        <v>1</v>
      </c>
      <c r="B88" s="2" t="s">
        <v>162</v>
      </c>
      <c r="C88" s="4">
        <f>SUM(D88:K88,O88:P88)</f>
        <v>377</v>
      </c>
      <c r="D88" s="4">
        <f>SUM(หมวดภาค1!D177:D178,หมวดภาค1!D181)</f>
        <v>49</v>
      </c>
      <c r="E88" s="4">
        <f>SUM(หมวดภาค1!E177:E178,หมวดภาค1!E181)</f>
        <v>18</v>
      </c>
      <c r="F88" s="4">
        <f>SUM(หมวดภาค1!F177:F178,หมวดภาค1!F181)</f>
        <v>23</v>
      </c>
      <c r="G88" s="4">
        <f>SUM(หมวดภาค1!G177:G178,หมวดภาค1!G181)</f>
        <v>58</v>
      </c>
      <c r="H88" s="4">
        <f>SUM(หมวดภาค1!H177:H178,หมวดภาค1!H181)</f>
        <v>42</v>
      </c>
      <c r="I88" s="4">
        <f>SUM(หมวดภาค1!I177:I178,หมวดภาค1!I181)</f>
        <v>66</v>
      </c>
      <c r="J88" s="4">
        <f>SUM(หมวดภาค1!J177:J178,หมวดภาค1!J181)</f>
        <v>48</v>
      </c>
      <c r="K88" s="4">
        <f>SUM(หมวดภาค1!K177:K178,หมวดภาค1!K181)</f>
        <v>73</v>
      </c>
      <c r="L88" s="4">
        <f>SUM(D88:K88)</f>
        <v>377</v>
      </c>
      <c r="M88" s="5">
        <f>(1*E88+1.5*F88+2*G88+2.5*H88+3*I88+3.5*J88+4*K88)/L88</f>
        <v>2.470822281167109</v>
      </c>
      <c r="N88" s="5">
        <f>SQRT((D88*0^2+E88*1^2+F88*1.5^2+G88*2^2+H88*2.5^2+I88*3^2+J88*3.5^2+K88*4^2)/L88-M88^2)</f>
        <v>1.2748111058835034</v>
      </c>
      <c r="O88" s="4">
        <f>SUM(หมวดภาค1!O177:O178,หมวดภาค1!O181)</f>
        <v>0</v>
      </c>
      <c r="P88" s="4">
        <f>SUM(หมวดภาค1!P177:P178,หมวดภาค1!P181)</f>
        <v>0</v>
      </c>
      <c r="Q88" s="5">
        <f>(D88+E88)*100/L88</f>
        <v>17.77188328912467</v>
      </c>
      <c r="R88" s="5">
        <f>(E88+F88+G88+H88+I88+J88+K88)*100/L88</f>
        <v>87.0026525198939</v>
      </c>
      <c r="S88" s="5">
        <f>(I88+J88+K88)*100/L88</f>
        <v>49.60212201591512</v>
      </c>
    </row>
    <row r="89" spans="1:19" ht="21.75">
      <c r="A89" s="107"/>
      <c r="B89" s="2" t="s">
        <v>163</v>
      </c>
      <c r="C89" s="4">
        <f aca="true" t="shared" si="55" ref="C89:C96">SUM(D89:K89,O89:P89)</f>
        <v>368</v>
      </c>
      <c r="D89" s="4">
        <f>SUM(หมวดภาค1!D179:D180,หมวดภาค1!D182)</f>
        <v>71</v>
      </c>
      <c r="E89" s="4">
        <f>SUM(หมวดภาค1!E179:E180,หมวดภาค1!E182)</f>
        <v>1</v>
      </c>
      <c r="F89" s="4">
        <f>SUM(หมวดภาค1!F179:F180,หมวดภาค1!F182)</f>
        <v>0</v>
      </c>
      <c r="G89" s="4">
        <f>SUM(หมวดภาค1!G179:G180,หมวดภาค1!G182)</f>
        <v>14</v>
      </c>
      <c r="H89" s="4">
        <f>SUM(หมวดภาค1!H179:H180,หมวดภาค1!H182)</f>
        <v>0</v>
      </c>
      <c r="I89" s="4">
        <f>SUM(หมวดภาค1!I179:I180,หมวดภาค1!I182)</f>
        <v>78</v>
      </c>
      <c r="J89" s="4">
        <f>SUM(หมวดภาค1!J179:J180,หมวดภาค1!J182)</f>
        <v>188</v>
      </c>
      <c r="K89" s="4">
        <f>SUM(หมวดภาค1!K179:K180,หมวดภาค1!K182)</f>
        <v>16</v>
      </c>
      <c r="L89" s="4">
        <f aca="true" t="shared" si="56" ref="L89:L96">SUM(D89:K89)</f>
        <v>368</v>
      </c>
      <c r="M89" s="5">
        <f aca="true" t="shared" si="57" ref="M89:M99">(1*E89+1.5*F89+2*G89+2.5*H89+3*I89+3.5*J89+4*K89)/L89</f>
        <v>2.676630434782609</v>
      </c>
      <c r="N89" s="5">
        <f aca="true" t="shared" si="58" ref="N89:N99">SQRT((D89*0^2+E89*1^2+F89*1.5^2+G89*2^2+H89*2.5^2+I89*3^2+J89*3.5^2+K89*4^2)/L89-M89^2)</f>
        <v>1.3608651158074228</v>
      </c>
      <c r="O89" s="4">
        <f>SUM(หมวดภาค1!O179:O180,หมวดภาค1!O182)</f>
        <v>0</v>
      </c>
      <c r="P89" s="4">
        <f>SUM(หมวดภาค1!P179:P180,หมวดภาค1!P182)</f>
        <v>0</v>
      </c>
      <c r="Q89" s="5">
        <f aca="true" t="shared" si="59" ref="Q89:Q100">(D89+E89)*100/L89</f>
        <v>19.565217391304348</v>
      </c>
      <c r="R89" s="5">
        <f aca="true" t="shared" si="60" ref="R89:R100">(E89+F89+G89+H89+I89+J89+K89)*100/L89</f>
        <v>80.70652173913044</v>
      </c>
      <c r="S89" s="5">
        <f aca="true" t="shared" si="61" ref="S89:S100">(I89+J89+K89)*100/L89</f>
        <v>76.6304347826087</v>
      </c>
    </row>
    <row r="90" spans="1:19" ht="21.75">
      <c r="A90" s="108"/>
      <c r="B90" s="2" t="s">
        <v>164</v>
      </c>
      <c r="C90" s="4">
        <f t="shared" si="55"/>
        <v>261</v>
      </c>
      <c r="D90" s="4">
        <f>SUM(หมวดภาค1!D183:D184)</f>
        <v>8</v>
      </c>
      <c r="E90" s="4">
        <f>SUM(หมวดภาค1!E183:E184)</f>
        <v>4</v>
      </c>
      <c r="F90" s="4">
        <f>SUM(หมวดภาค1!F183:F184)</f>
        <v>1</v>
      </c>
      <c r="G90" s="4">
        <f>SUM(หมวดภาค1!G183:G184)</f>
        <v>2</v>
      </c>
      <c r="H90" s="4">
        <f>SUM(หมวดภาค1!H183:H184)</f>
        <v>4</v>
      </c>
      <c r="I90" s="4">
        <f>SUM(หมวดภาค1!I183:I184)</f>
        <v>1</v>
      </c>
      <c r="J90" s="4">
        <f>SUM(หมวดภาค1!J183:J184)</f>
        <v>19</v>
      </c>
      <c r="K90" s="4">
        <f>SUM(หมวดภาค1!K183:K184)</f>
        <v>222</v>
      </c>
      <c r="L90" s="4">
        <f t="shared" si="56"/>
        <v>261</v>
      </c>
      <c r="M90" s="5">
        <f t="shared" si="57"/>
        <v>3.743295019157088</v>
      </c>
      <c r="N90" s="5">
        <f t="shared" si="58"/>
        <v>0.8207107616834367</v>
      </c>
      <c r="O90" s="4">
        <f>SUM(หมวดภาค1!O183:O184)</f>
        <v>0</v>
      </c>
      <c r="P90" s="4">
        <f>SUM(หมวดภาค1!P183:P184)</f>
        <v>0</v>
      </c>
      <c r="Q90" s="5">
        <f t="shared" si="59"/>
        <v>4.597701149425287</v>
      </c>
      <c r="R90" s="5">
        <f t="shared" si="60"/>
        <v>96.93486590038314</v>
      </c>
      <c r="S90" s="5">
        <f t="shared" si="61"/>
        <v>92.72030651340997</v>
      </c>
    </row>
    <row r="91" spans="1:19" ht="21.75">
      <c r="A91" s="106">
        <v>2</v>
      </c>
      <c r="B91" s="2" t="s">
        <v>165</v>
      </c>
      <c r="C91" s="4">
        <f t="shared" si="55"/>
        <v>462</v>
      </c>
      <c r="D91" s="2">
        <v>22</v>
      </c>
      <c r="E91" s="2">
        <v>18</v>
      </c>
      <c r="F91" s="2">
        <v>5</v>
      </c>
      <c r="G91" s="2">
        <v>41</v>
      </c>
      <c r="H91" s="2">
        <v>22</v>
      </c>
      <c r="I91" s="2">
        <v>26</v>
      </c>
      <c r="J91" s="2">
        <v>42</v>
      </c>
      <c r="K91" s="2">
        <v>286</v>
      </c>
      <c r="L91" s="4">
        <f t="shared" si="56"/>
        <v>462</v>
      </c>
      <c r="M91" s="5">
        <f t="shared" si="57"/>
        <v>3.314935064935065</v>
      </c>
      <c r="N91" s="5">
        <f t="shared" si="58"/>
        <v>1.118930909871035</v>
      </c>
      <c r="O91" s="4">
        <f>SUM(หมวดภาค1!O180:O181,หมวดภาค1!O184)</f>
        <v>0</v>
      </c>
      <c r="P91" s="4">
        <f>SUM(หมวดภาค1!P180:P181,หมวดภาค1!P184)</f>
        <v>0</v>
      </c>
      <c r="Q91" s="5">
        <f t="shared" si="59"/>
        <v>8.658008658008658</v>
      </c>
      <c r="R91" s="5">
        <f t="shared" si="60"/>
        <v>95.23809523809524</v>
      </c>
      <c r="S91" s="5">
        <f t="shared" si="61"/>
        <v>76.62337662337663</v>
      </c>
    </row>
    <row r="92" spans="1:19" ht="21.75">
      <c r="A92" s="107"/>
      <c r="B92" s="2" t="s">
        <v>166</v>
      </c>
      <c r="C92" s="4">
        <f t="shared" si="55"/>
        <v>427</v>
      </c>
      <c r="D92" s="2">
        <v>41</v>
      </c>
      <c r="E92" s="2">
        <v>37</v>
      </c>
      <c r="F92" s="2">
        <v>28</v>
      </c>
      <c r="G92" s="2">
        <v>41</v>
      </c>
      <c r="H92" s="2">
        <v>66</v>
      </c>
      <c r="I92" s="2">
        <v>76</v>
      </c>
      <c r="J92" s="2">
        <v>66</v>
      </c>
      <c r="K92" s="2">
        <v>72</v>
      </c>
      <c r="L92" s="4">
        <f t="shared" si="56"/>
        <v>427</v>
      </c>
      <c r="M92" s="5">
        <f t="shared" si="57"/>
        <v>2.51288056206089</v>
      </c>
      <c r="N92" s="5">
        <f t="shared" si="58"/>
        <v>1.2095242226674738</v>
      </c>
      <c r="O92" s="4">
        <f>SUM(หมวดภาค1!O182:O183,หมวดภาค1!O185)</f>
        <v>0</v>
      </c>
      <c r="P92" s="4">
        <f>SUM(หมวดภาค1!P182:P183,หมวดภาค1!P185)</f>
        <v>0</v>
      </c>
      <c r="Q92" s="5">
        <f t="shared" si="59"/>
        <v>18.26697892271663</v>
      </c>
      <c r="R92" s="5">
        <f t="shared" si="60"/>
        <v>90.39812646370024</v>
      </c>
      <c r="S92" s="5">
        <f t="shared" si="61"/>
        <v>50.11709601873536</v>
      </c>
    </row>
    <row r="93" spans="1:19" ht="21.75">
      <c r="A93" s="107"/>
      <c r="B93" s="2" t="s">
        <v>167</v>
      </c>
      <c r="C93" s="4">
        <f t="shared" si="55"/>
        <v>379</v>
      </c>
      <c r="D93" s="2">
        <v>0</v>
      </c>
      <c r="E93" s="2">
        <v>30</v>
      </c>
      <c r="F93" s="2">
        <v>15</v>
      </c>
      <c r="G93" s="2">
        <v>14</v>
      </c>
      <c r="H93" s="2">
        <v>20</v>
      </c>
      <c r="I93" s="2">
        <v>42</v>
      </c>
      <c r="J93" s="2">
        <v>37</v>
      </c>
      <c r="K93" s="2">
        <v>210</v>
      </c>
      <c r="L93" s="4">
        <f t="shared" si="56"/>
        <v>368</v>
      </c>
      <c r="M93" s="5">
        <f t="shared" si="57"/>
        <v>3.3315217391304346</v>
      </c>
      <c r="N93" s="5">
        <f t="shared" si="58"/>
        <v>0.977399983521732</v>
      </c>
      <c r="O93" s="4">
        <v>11</v>
      </c>
      <c r="P93" s="4">
        <f>SUM(หมวดภาค1!P186:P187)</f>
        <v>0</v>
      </c>
      <c r="Q93" s="5">
        <f t="shared" si="59"/>
        <v>8.152173913043478</v>
      </c>
      <c r="R93" s="5">
        <f t="shared" si="60"/>
        <v>100</v>
      </c>
      <c r="S93" s="5">
        <f t="shared" si="61"/>
        <v>78.53260869565217</v>
      </c>
    </row>
    <row r="94" spans="1:19" ht="21.75">
      <c r="A94" s="107"/>
      <c r="B94" s="2" t="s">
        <v>162</v>
      </c>
      <c r="C94" s="4">
        <f t="shared" si="55"/>
        <v>341</v>
      </c>
      <c r="D94" s="2">
        <v>62</v>
      </c>
      <c r="E94" s="2">
        <v>25</v>
      </c>
      <c r="F94" s="2">
        <v>17</v>
      </c>
      <c r="G94" s="2">
        <v>22</v>
      </c>
      <c r="H94" s="2">
        <v>36</v>
      </c>
      <c r="I94" s="2">
        <v>25</v>
      </c>
      <c r="J94" s="2">
        <v>29</v>
      </c>
      <c r="K94" s="2">
        <v>125</v>
      </c>
      <c r="L94" s="4">
        <f t="shared" si="56"/>
        <v>341</v>
      </c>
      <c r="M94" s="5">
        <f t="shared" si="57"/>
        <v>2.5249266862170088</v>
      </c>
      <c r="N94" s="5">
        <f t="shared" si="58"/>
        <v>1.5148706894546424</v>
      </c>
      <c r="O94" s="4">
        <f>SUM(หมวดภาค1!O183:O184,หมวดภาค1!O187)</f>
        <v>0</v>
      </c>
      <c r="P94" s="4">
        <f>SUM(หมวดภาค1!P183:P184,หมวดภาค1!P187)</f>
        <v>0</v>
      </c>
      <c r="Q94" s="5">
        <f t="shared" si="59"/>
        <v>25.513196480938415</v>
      </c>
      <c r="R94" s="5">
        <f t="shared" si="60"/>
        <v>81.81818181818181</v>
      </c>
      <c r="S94" s="5">
        <f t="shared" si="61"/>
        <v>52.49266862170088</v>
      </c>
    </row>
    <row r="95" spans="1:19" ht="21.75">
      <c r="A95" s="107"/>
      <c r="B95" s="2" t="s">
        <v>163</v>
      </c>
      <c r="C95" s="4">
        <f t="shared" si="55"/>
        <v>331</v>
      </c>
      <c r="D95" s="2">
        <v>41</v>
      </c>
      <c r="E95" s="2">
        <v>12</v>
      </c>
      <c r="F95" s="2">
        <v>11</v>
      </c>
      <c r="G95" s="2">
        <v>18</v>
      </c>
      <c r="H95" s="2">
        <v>10</v>
      </c>
      <c r="I95" s="2">
        <v>29</v>
      </c>
      <c r="J95" s="2">
        <v>85</v>
      </c>
      <c r="K95" s="2">
        <v>125</v>
      </c>
      <c r="L95" s="4">
        <f t="shared" si="56"/>
        <v>331</v>
      </c>
      <c r="M95" s="5">
        <f t="shared" si="57"/>
        <v>2.9425981873111784</v>
      </c>
      <c r="N95" s="5">
        <f t="shared" si="58"/>
        <v>1.354648888812322</v>
      </c>
      <c r="O95" s="4">
        <f>SUM(หมวดภาค1!O185:O186,หมวดภาค1!O188)</f>
        <v>0</v>
      </c>
      <c r="P95" s="4">
        <f>SUM(หมวดภาค1!P185:P186,หมวดภาค1!P188)</f>
        <v>0</v>
      </c>
      <c r="Q95" s="5">
        <f t="shared" si="59"/>
        <v>16.012084592145015</v>
      </c>
      <c r="R95" s="5">
        <f t="shared" si="60"/>
        <v>87.61329305135952</v>
      </c>
      <c r="S95" s="5">
        <f t="shared" si="61"/>
        <v>72.20543806646526</v>
      </c>
    </row>
    <row r="96" spans="1:19" ht="21.75">
      <c r="A96" s="108"/>
      <c r="B96" s="2" t="s">
        <v>164</v>
      </c>
      <c r="C96" s="4">
        <f t="shared" si="55"/>
        <v>247</v>
      </c>
      <c r="D96" s="2">
        <v>1</v>
      </c>
      <c r="E96" s="2">
        <v>8</v>
      </c>
      <c r="F96" s="2">
        <v>0</v>
      </c>
      <c r="G96" s="2">
        <v>7</v>
      </c>
      <c r="H96" s="2">
        <v>1</v>
      </c>
      <c r="I96" s="2">
        <v>18</v>
      </c>
      <c r="J96" s="2">
        <v>82</v>
      </c>
      <c r="K96" s="2">
        <v>130</v>
      </c>
      <c r="L96" s="4">
        <f t="shared" si="56"/>
        <v>247</v>
      </c>
      <c r="M96" s="5">
        <f t="shared" si="57"/>
        <v>3.58502024291498</v>
      </c>
      <c r="N96" s="5">
        <f t="shared" si="58"/>
        <v>0.6800052836743573</v>
      </c>
      <c r="O96" s="4">
        <f>SUM(หมวดภาค1!O189:O190)</f>
        <v>0</v>
      </c>
      <c r="P96" s="4">
        <f>SUM(หมวดภาค1!P189:P190)</f>
        <v>0</v>
      </c>
      <c r="Q96" s="5">
        <f t="shared" si="59"/>
        <v>3.6437246963562755</v>
      </c>
      <c r="R96" s="5">
        <f t="shared" si="60"/>
        <v>99.59514170040485</v>
      </c>
      <c r="S96" s="5">
        <f t="shared" si="61"/>
        <v>93.11740890688259</v>
      </c>
    </row>
    <row r="97" spans="1:19" ht="21.75">
      <c r="A97" s="65" t="s">
        <v>173</v>
      </c>
      <c r="B97" s="66"/>
      <c r="C97" s="4">
        <f>SUM(C91:C93)</f>
        <v>1268</v>
      </c>
      <c r="D97" s="4">
        <f aca="true" t="shared" si="62" ref="D97:L97">SUM(D91:D93)</f>
        <v>63</v>
      </c>
      <c r="E97" s="4">
        <f t="shared" si="62"/>
        <v>85</v>
      </c>
      <c r="F97" s="4">
        <f t="shared" si="62"/>
        <v>48</v>
      </c>
      <c r="G97" s="4">
        <f t="shared" si="62"/>
        <v>96</v>
      </c>
      <c r="H97" s="4">
        <f t="shared" si="62"/>
        <v>108</v>
      </c>
      <c r="I97" s="4">
        <f t="shared" si="62"/>
        <v>144</v>
      </c>
      <c r="J97" s="4">
        <f t="shared" si="62"/>
        <v>145</v>
      </c>
      <c r="K97" s="4">
        <f t="shared" si="62"/>
        <v>568</v>
      </c>
      <c r="L97" s="4">
        <f t="shared" si="62"/>
        <v>1257</v>
      </c>
      <c r="M97" s="5">
        <f t="shared" si="57"/>
        <v>3.0473349244232297</v>
      </c>
      <c r="N97" s="5">
        <f t="shared" si="58"/>
        <v>1.1763492640739677</v>
      </c>
      <c r="O97" s="4">
        <f>SUM(O91:O93)</f>
        <v>11</v>
      </c>
      <c r="P97" s="4">
        <f>SUM(P91:P93)</f>
        <v>0</v>
      </c>
      <c r="Q97" s="5">
        <f t="shared" si="59"/>
        <v>11.774065234685759</v>
      </c>
      <c r="R97" s="5">
        <f t="shared" si="60"/>
        <v>94.98806682577566</v>
      </c>
      <c r="S97" s="5">
        <f t="shared" si="61"/>
        <v>68.17820206841687</v>
      </c>
    </row>
    <row r="98" spans="1:19" ht="21.75">
      <c r="A98" s="65" t="s">
        <v>174</v>
      </c>
      <c r="B98" s="66"/>
      <c r="C98" s="4">
        <f>SUM(C88:C90,C94:C96)</f>
        <v>1925</v>
      </c>
      <c r="D98" s="4">
        <f aca="true" t="shared" si="63" ref="D98:L98">SUM(D88:D90,D94:D96)</f>
        <v>232</v>
      </c>
      <c r="E98" s="4">
        <f t="shared" si="63"/>
        <v>68</v>
      </c>
      <c r="F98" s="4">
        <f t="shared" si="63"/>
        <v>52</v>
      </c>
      <c r="G98" s="4">
        <f t="shared" si="63"/>
        <v>121</v>
      </c>
      <c r="H98" s="4">
        <f t="shared" si="63"/>
        <v>93</v>
      </c>
      <c r="I98" s="4">
        <f t="shared" si="63"/>
        <v>217</v>
      </c>
      <c r="J98" s="4">
        <f t="shared" si="63"/>
        <v>451</v>
      </c>
      <c r="K98" s="4">
        <f t="shared" si="63"/>
        <v>691</v>
      </c>
      <c r="L98" s="4">
        <f t="shared" si="63"/>
        <v>1925</v>
      </c>
      <c r="M98" s="5">
        <f t="shared" si="57"/>
        <v>2.9163636363636365</v>
      </c>
      <c r="N98" s="5">
        <f t="shared" si="58"/>
        <v>1.3312496902904671</v>
      </c>
      <c r="O98" s="4">
        <f>SUM(O88:O90,O94:O96)</f>
        <v>0</v>
      </c>
      <c r="P98" s="4">
        <f>SUM(P88:P90,P94:P96)</f>
        <v>0</v>
      </c>
      <c r="Q98" s="5">
        <f t="shared" si="59"/>
        <v>15.584415584415584</v>
      </c>
      <c r="R98" s="5">
        <f t="shared" si="60"/>
        <v>87.94805194805195</v>
      </c>
      <c r="S98" s="5">
        <f t="shared" si="61"/>
        <v>70.59740259740259</v>
      </c>
    </row>
    <row r="99" spans="1:19" ht="21.75">
      <c r="A99" s="65" t="s">
        <v>175</v>
      </c>
      <c r="B99" s="66"/>
      <c r="C99" s="13">
        <f>SUM(C88:C96)</f>
        <v>3193</v>
      </c>
      <c r="D99" s="13">
        <f aca="true" t="shared" si="64" ref="D99:L99">SUM(D88:D96)</f>
        <v>295</v>
      </c>
      <c r="E99" s="13">
        <f t="shared" si="64"/>
        <v>153</v>
      </c>
      <c r="F99" s="13">
        <f t="shared" si="64"/>
        <v>100</v>
      </c>
      <c r="G99" s="13">
        <f t="shared" si="64"/>
        <v>217</v>
      </c>
      <c r="H99" s="13">
        <f t="shared" si="64"/>
        <v>201</v>
      </c>
      <c r="I99" s="13">
        <f t="shared" si="64"/>
        <v>361</v>
      </c>
      <c r="J99" s="13">
        <f t="shared" si="64"/>
        <v>596</v>
      </c>
      <c r="K99" s="13">
        <f t="shared" si="64"/>
        <v>1259</v>
      </c>
      <c r="L99" s="13">
        <f t="shared" si="64"/>
        <v>3182</v>
      </c>
      <c r="M99" s="5">
        <f t="shared" si="57"/>
        <v>2.9681018227529856</v>
      </c>
      <c r="N99" s="5">
        <f t="shared" si="58"/>
        <v>1.2739240829585836</v>
      </c>
      <c r="O99" s="4">
        <f>SUM(O88:O96)</f>
        <v>11</v>
      </c>
      <c r="P99" s="4">
        <f>SUM(P88:P96)</f>
        <v>0</v>
      </c>
      <c r="Q99" s="5">
        <f t="shared" si="59"/>
        <v>14.079195474544312</v>
      </c>
      <c r="R99" s="5">
        <f t="shared" si="60"/>
        <v>90.72910119421748</v>
      </c>
      <c r="S99" s="5">
        <f t="shared" si="61"/>
        <v>69.64173475801383</v>
      </c>
    </row>
    <row r="100" spans="1:19" ht="21.75">
      <c r="A100" s="65" t="s">
        <v>12</v>
      </c>
      <c r="B100" s="66"/>
      <c r="C100" s="5">
        <f>C99*100/$C$99</f>
        <v>100</v>
      </c>
      <c r="D100" s="5">
        <f aca="true" t="shared" si="65" ref="D100:L100">D99*100/$C$99</f>
        <v>9.238960225493267</v>
      </c>
      <c r="E100" s="5">
        <f t="shared" si="65"/>
        <v>4.791731913560914</v>
      </c>
      <c r="F100" s="5">
        <f t="shared" si="65"/>
        <v>3.1318509238960224</v>
      </c>
      <c r="G100" s="5">
        <f t="shared" si="65"/>
        <v>6.796116504854369</v>
      </c>
      <c r="H100" s="5">
        <f t="shared" si="65"/>
        <v>6.295020357031006</v>
      </c>
      <c r="I100" s="5">
        <f t="shared" si="65"/>
        <v>11.30598183526464</v>
      </c>
      <c r="J100" s="5">
        <f t="shared" si="65"/>
        <v>18.665831506420293</v>
      </c>
      <c r="K100" s="5">
        <f t="shared" si="65"/>
        <v>39.430003131850924</v>
      </c>
      <c r="L100" s="5">
        <f t="shared" si="65"/>
        <v>99.65549639837144</v>
      </c>
      <c r="M100" s="5"/>
      <c r="N100" s="5"/>
      <c r="O100" s="5">
        <f>O99*100/$C$15</f>
        <v>0.35155001597954616</v>
      </c>
      <c r="P100" s="5">
        <f>P99*100/$C$15</f>
        <v>0</v>
      </c>
      <c r="Q100" s="5">
        <f t="shared" si="59"/>
        <v>14.079195474544312</v>
      </c>
      <c r="R100" s="5">
        <f t="shared" si="60"/>
        <v>90.72910119421746</v>
      </c>
      <c r="S100" s="5">
        <f t="shared" si="61"/>
        <v>69.64173475801383</v>
      </c>
    </row>
    <row r="101" s="20" customFormat="1" ht="21.75"/>
    <row r="102" ht="21.75">
      <c r="D102" s="31" t="s">
        <v>463</v>
      </c>
    </row>
    <row r="103" spans="1:19" ht="29.25" customHeight="1">
      <c r="A103" s="72" t="s">
        <v>160</v>
      </c>
      <c r="B103" s="73" t="s">
        <v>2</v>
      </c>
      <c r="C103" s="85" t="s">
        <v>3</v>
      </c>
      <c r="D103" s="105" t="s">
        <v>4</v>
      </c>
      <c r="E103" s="105"/>
      <c r="F103" s="105"/>
      <c r="G103" s="105"/>
      <c r="H103" s="105"/>
      <c r="I103" s="105"/>
      <c r="J103" s="105"/>
      <c r="K103" s="105"/>
      <c r="L103" s="87" t="s">
        <v>5</v>
      </c>
      <c r="M103" s="83" t="s">
        <v>6</v>
      </c>
      <c r="N103" s="83" t="s">
        <v>7</v>
      </c>
      <c r="O103" s="70" t="s">
        <v>114</v>
      </c>
      <c r="P103" s="71"/>
      <c r="Q103" s="67" t="s">
        <v>161</v>
      </c>
      <c r="R103" s="68"/>
      <c r="S103" s="69"/>
    </row>
    <row r="104" spans="1:19" ht="21.75">
      <c r="A104" s="72"/>
      <c r="B104" s="104"/>
      <c r="C104" s="85"/>
      <c r="D104" s="2">
        <v>0</v>
      </c>
      <c r="E104" s="2">
        <v>1</v>
      </c>
      <c r="F104" s="2">
        <v>1.5</v>
      </c>
      <c r="G104" s="2">
        <v>2</v>
      </c>
      <c r="H104" s="2">
        <v>2.5</v>
      </c>
      <c r="I104" s="2">
        <v>3</v>
      </c>
      <c r="J104" s="2">
        <v>3.5</v>
      </c>
      <c r="K104" s="2">
        <v>4</v>
      </c>
      <c r="L104" s="87"/>
      <c r="M104" s="83"/>
      <c r="N104" s="83"/>
      <c r="O104" s="2" t="s">
        <v>9</v>
      </c>
      <c r="P104" s="2" t="s">
        <v>10</v>
      </c>
      <c r="Q104" s="33" t="s">
        <v>172</v>
      </c>
      <c r="R104" s="33" t="s">
        <v>168</v>
      </c>
      <c r="S104" s="32" t="s">
        <v>169</v>
      </c>
    </row>
    <row r="105" spans="1:19" ht="21.75">
      <c r="A105" s="106">
        <v>1</v>
      </c>
      <c r="B105" s="2" t="s">
        <v>162</v>
      </c>
      <c r="C105" s="4">
        <f>SUM(D105:K105,O105:P105)</f>
        <v>836</v>
      </c>
      <c r="D105" s="4">
        <f>SUM(หมวดภาค1!D210:D217)</f>
        <v>71</v>
      </c>
      <c r="E105" s="4">
        <f>SUM(หมวดภาค1!E210:E217)</f>
        <v>62</v>
      </c>
      <c r="F105" s="4">
        <f>SUM(หมวดภาค1!F210:F217)</f>
        <v>43</v>
      </c>
      <c r="G105" s="4">
        <f>SUM(หมวดภาค1!G210:G217)</f>
        <v>43</v>
      </c>
      <c r="H105" s="4">
        <f>SUM(หมวดภาค1!H210:H217)</f>
        <v>63</v>
      </c>
      <c r="I105" s="4">
        <f>SUM(หมวดภาค1!I210:I217)</f>
        <v>120</v>
      </c>
      <c r="J105" s="4">
        <f>SUM(หมวดภาค1!J210:J217)</f>
        <v>136</v>
      </c>
      <c r="K105" s="4">
        <f>SUM(หมวดภาค1!K210:K217)</f>
        <v>298</v>
      </c>
      <c r="L105" s="4">
        <f>SUM(D105:K105)</f>
        <v>836</v>
      </c>
      <c r="M105" s="5">
        <f>(1*E105+1.5*F105+2*G105+2.5*H105+3*I105+3.5*J105+4*K105)/L105</f>
        <v>2.8684210526315788</v>
      </c>
      <c r="N105" s="5">
        <f>SQRT((D105*0^2+E105*1^2+F105*1.5^2+G105*2^2+H105*2.5^2+I105*3^2+J105*3.5^2+K105*4^2)/L105-M105^2)</f>
        <v>1.2754707901752516</v>
      </c>
      <c r="O105" s="4">
        <f>SUM(หมวดภาค1!O210:O217)</f>
        <v>0</v>
      </c>
      <c r="P105" s="4">
        <f>SUM(หมวดภาค1!P210:P217)</f>
        <v>0</v>
      </c>
      <c r="Q105" s="5">
        <f>(D105+E105)*100/L105</f>
        <v>15.909090909090908</v>
      </c>
      <c r="R105" s="5">
        <f>(E105+F105+G105+H105+I105+J105+K105)*100/L105</f>
        <v>91.50717703349282</v>
      </c>
      <c r="S105" s="5">
        <f>(I105+J105+K105)*100/L105</f>
        <v>66.26794258373205</v>
      </c>
    </row>
    <row r="106" spans="1:19" ht="21.75">
      <c r="A106" s="107"/>
      <c r="B106" s="2" t="s">
        <v>163</v>
      </c>
      <c r="C106" s="4">
        <f aca="true" t="shared" si="66" ref="C106:C113">SUM(D106:K106,O106:P106)</f>
        <v>403</v>
      </c>
      <c r="D106" s="4">
        <f>SUM(หมวดภาค1!D218:D225)</f>
        <v>24</v>
      </c>
      <c r="E106" s="4">
        <f>SUM(หมวดภาค1!E218:E225)</f>
        <v>1</v>
      </c>
      <c r="F106" s="4">
        <f>SUM(หมวดภาค1!F218:F225)</f>
        <v>7</v>
      </c>
      <c r="G106" s="4">
        <f>SUM(หมวดภาค1!G218:G225)</f>
        <v>10</v>
      </c>
      <c r="H106" s="4">
        <f>SUM(หมวดภาค1!H218:H225)</f>
        <v>15</v>
      </c>
      <c r="I106" s="4">
        <f>SUM(หมวดภาค1!I218:I225)</f>
        <v>25</v>
      </c>
      <c r="J106" s="4">
        <f>SUM(หมวดภาค1!J218:J225)</f>
        <v>49</v>
      </c>
      <c r="K106" s="4">
        <f>SUM(หมวดภาค1!K218:K225)</f>
        <v>272</v>
      </c>
      <c r="L106" s="4">
        <f aca="true" t="shared" si="67" ref="L106:L113">SUM(D106:K106)</f>
        <v>403</v>
      </c>
      <c r="M106" s="5">
        <f aca="true" t="shared" si="68" ref="M106:M116">(1*E106+1.5*F106+2*G106+2.5*H106+3*I106+3.5*J106+4*K106)/L106</f>
        <v>3.4826302729528535</v>
      </c>
      <c r="N106" s="5">
        <f aca="true" t="shared" si="69" ref="N106:N116">SQRT((D106*0^2+E106*1^2+F106*1.5^2+G106*2^2+H106*2.5^2+I106*3^2+J106*3.5^2+K106*4^2)/L106-M106^2)</f>
        <v>1.0447534192211898</v>
      </c>
      <c r="O106" s="4">
        <f>SUM(หมวดภาค1!O218:O225)</f>
        <v>0</v>
      </c>
      <c r="P106" s="4">
        <f>SUM(หมวดภาค1!P218:P225)</f>
        <v>0</v>
      </c>
      <c r="Q106" s="5">
        <f aca="true" t="shared" si="70" ref="Q106:Q117">(D106+E106)*100/L106</f>
        <v>6.20347394540943</v>
      </c>
      <c r="R106" s="5">
        <f aca="true" t="shared" si="71" ref="R106:R117">(E106+F106+G106+H106+I106+J106+K106)*100/L106</f>
        <v>94.04466501240695</v>
      </c>
      <c r="S106" s="5">
        <f aca="true" t="shared" si="72" ref="S106:S117">(I106+J106+K106)*100/L106</f>
        <v>85.8560794044665</v>
      </c>
    </row>
    <row r="107" spans="1:19" ht="21.75">
      <c r="A107" s="108"/>
      <c r="B107" s="2" t="s">
        <v>164</v>
      </c>
      <c r="C107" s="4">
        <f t="shared" si="66"/>
        <v>845</v>
      </c>
      <c r="D107" s="4">
        <f>SUM(หมวดภาค1!D226:D228)</f>
        <v>42</v>
      </c>
      <c r="E107" s="4">
        <f>SUM(หมวดภาค1!E226:E228)</f>
        <v>20</v>
      </c>
      <c r="F107" s="4">
        <f>SUM(หมวดภาค1!F226:F228)</f>
        <v>18</v>
      </c>
      <c r="G107" s="4">
        <f>SUM(หมวดภาค1!G226:G228)</f>
        <v>24</v>
      </c>
      <c r="H107" s="4">
        <f>SUM(หมวดภาค1!H226:H228)</f>
        <v>48</v>
      </c>
      <c r="I107" s="4">
        <f>SUM(หมวดภาค1!I226:I228)</f>
        <v>91</v>
      </c>
      <c r="J107" s="4">
        <f>SUM(หมวดภาค1!J226:J228)</f>
        <v>138</v>
      </c>
      <c r="K107" s="4">
        <f>SUM(หมวดภาค1!K226:K228)</f>
        <v>459</v>
      </c>
      <c r="L107" s="4">
        <f t="shared" si="67"/>
        <v>840</v>
      </c>
      <c r="M107" s="5">
        <f t="shared" si="68"/>
        <v>3.341666666666667</v>
      </c>
      <c r="N107" s="5">
        <f t="shared" si="69"/>
        <v>1.0521755617283706</v>
      </c>
      <c r="O107" s="4">
        <f>SUM(หมวดภาค1!O226:O228)</f>
        <v>0</v>
      </c>
      <c r="P107" s="4">
        <f>SUM(หมวดภาค1!P226:P228)</f>
        <v>5</v>
      </c>
      <c r="Q107" s="5">
        <f t="shared" si="70"/>
        <v>7.380952380952381</v>
      </c>
      <c r="R107" s="5">
        <f t="shared" si="71"/>
        <v>95</v>
      </c>
      <c r="S107" s="5">
        <f t="shared" si="72"/>
        <v>81.9047619047619</v>
      </c>
    </row>
    <row r="108" spans="1:19" ht="21.75">
      <c r="A108" s="106">
        <v>2</v>
      </c>
      <c r="B108" s="2" t="s">
        <v>165</v>
      </c>
      <c r="C108" s="4">
        <f t="shared" si="66"/>
        <v>462</v>
      </c>
      <c r="D108" s="2">
        <v>12</v>
      </c>
      <c r="E108" s="2">
        <v>5</v>
      </c>
      <c r="F108" s="2">
        <v>8</v>
      </c>
      <c r="G108" s="2">
        <v>11</v>
      </c>
      <c r="H108" s="2">
        <v>26</v>
      </c>
      <c r="I108" s="2">
        <v>49</v>
      </c>
      <c r="J108" s="2">
        <v>88</v>
      </c>
      <c r="K108" s="2">
        <v>263</v>
      </c>
      <c r="L108" s="4">
        <f t="shared" si="67"/>
        <v>462</v>
      </c>
      <c r="M108" s="5">
        <f t="shared" si="68"/>
        <v>3.487012987012987</v>
      </c>
      <c r="N108" s="5">
        <f t="shared" si="69"/>
        <v>0.8565031063924462</v>
      </c>
      <c r="O108" s="4">
        <f>SUM(หมวดภาค1!O213:O220)</f>
        <v>0</v>
      </c>
      <c r="P108" s="4">
        <f>SUM(หมวดภาค1!P213:P220)</f>
        <v>0</v>
      </c>
      <c r="Q108" s="5">
        <f t="shared" si="70"/>
        <v>3.6796536796536796</v>
      </c>
      <c r="R108" s="5">
        <f t="shared" si="71"/>
        <v>97.40259740259741</v>
      </c>
      <c r="S108" s="5">
        <f t="shared" si="72"/>
        <v>86.58008658008659</v>
      </c>
    </row>
    <row r="109" spans="1:19" ht="21.75">
      <c r="A109" s="107"/>
      <c r="B109" s="2" t="s">
        <v>166</v>
      </c>
      <c r="C109" s="4">
        <f t="shared" si="66"/>
        <v>427</v>
      </c>
      <c r="D109" s="2">
        <v>23</v>
      </c>
      <c r="E109" s="2">
        <v>9</v>
      </c>
      <c r="F109" s="2">
        <v>8</v>
      </c>
      <c r="G109" s="2">
        <v>18</v>
      </c>
      <c r="H109" s="2">
        <v>20</v>
      </c>
      <c r="I109" s="2">
        <v>45</v>
      </c>
      <c r="J109" s="2">
        <v>78</v>
      </c>
      <c r="K109" s="2">
        <v>226</v>
      </c>
      <c r="L109" s="4">
        <f t="shared" si="67"/>
        <v>427</v>
      </c>
      <c r="M109" s="5">
        <f t="shared" si="68"/>
        <v>3.323185011709602</v>
      </c>
      <c r="N109" s="5">
        <f t="shared" si="69"/>
        <v>1.065644540460729</v>
      </c>
      <c r="O109" s="4">
        <f>SUM(หมวดภาค1!O221:O228)</f>
        <v>0</v>
      </c>
      <c r="P109" s="4">
        <v>0</v>
      </c>
      <c r="Q109" s="5">
        <f t="shared" si="70"/>
        <v>7.494145199063232</v>
      </c>
      <c r="R109" s="5">
        <f t="shared" si="71"/>
        <v>94.6135831381733</v>
      </c>
      <c r="S109" s="5">
        <f t="shared" si="72"/>
        <v>81.73302107728337</v>
      </c>
    </row>
    <row r="110" spans="1:19" ht="21.75">
      <c r="A110" s="107"/>
      <c r="B110" s="2" t="s">
        <v>167</v>
      </c>
      <c r="C110" s="4">
        <f t="shared" si="66"/>
        <v>365</v>
      </c>
      <c r="D110" s="2">
        <v>0</v>
      </c>
      <c r="E110" s="2">
        <v>13</v>
      </c>
      <c r="F110" s="2">
        <v>8</v>
      </c>
      <c r="G110" s="2">
        <v>20</v>
      </c>
      <c r="H110" s="2">
        <v>22</v>
      </c>
      <c r="I110" s="2">
        <v>42</v>
      </c>
      <c r="J110" s="2">
        <v>75</v>
      </c>
      <c r="K110" s="2">
        <v>185</v>
      </c>
      <c r="L110" s="4">
        <f t="shared" si="67"/>
        <v>365</v>
      </c>
      <c r="M110" s="5">
        <f t="shared" si="68"/>
        <v>3.4205479452054797</v>
      </c>
      <c r="N110" s="5">
        <f t="shared" si="69"/>
        <v>0.8018743289830884</v>
      </c>
      <c r="O110" s="4">
        <f>SUM(หมวดภาค1!O229:O231)</f>
        <v>0</v>
      </c>
      <c r="P110" s="4">
        <v>0</v>
      </c>
      <c r="Q110" s="5">
        <f t="shared" si="70"/>
        <v>3.5616438356164384</v>
      </c>
      <c r="R110" s="5">
        <f t="shared" si="71"/>
        <v>100</v>
      </c>
      <c r="S110" s="5">
        <f t="shared" si="72"/>
        <v>82.73972602739725</v>
      </c>
    </row>
    <row r="111" spans="1:19" ht="21.75">
      <c r="A111" s="107"/>
      <c r="B111" s="2" t="s">
        <v>162</v>
      </c>
      <c r="C111" s="4">
        <f t="shared" si="66"/>
        <v>341</v>
      </c>
      <c r="D111" s="2">
        <v>25</v>
      </c>
      <c r="E111" s="2">
        <v>5</v>
      </c>
      <c r="F111" s="2">
        <v>7</v>
      </c>
      <c r="G111" s="2">
        <v>10</v>
      </c>
      <c r="H111" s="2">
        <v>15</v>
      </c>
      <c r="I111" s="2">
        <v>17</v>
      </c>
      <c r="J111" s="2">
        <v>37</v>
      </c>
      <c r="K111" s="2">
        <v>225</v>
      </c>
      <c r="L111" s="4">
        <f t="shared" si="67"/>
        <v>341</v>
      </c>
      <c r="M111" s="5">
        <f t="shared" si="68"/>
        <v>3.3826979472140764</v>
      </c>
      <c r="N111" s="5">
        <f t="shared" si="69"/>
        <v>1.1599473113331917</v>
      </c>
      <c r="O111" s="4">
        <f>SUM(หมวดภาค1!O216:O223)</f>
        <v>0</v>
      </c>
      <c r="P111" s="4">
        <f>SUM(หมวดภาค1!P216:P223)</f>
        <v>0</v>
      </c>
      <c r="Q111" s="5">
        <f t="shared" si="70"/>
        <v>8.79765395894428</v>
      </c>
      <c r="R111" s="5">
        <f t="shared" si="71"/>
        <v>92.66862170087977</v>
      </c>
      <c r="S111" s="5">
        <f t="shared" si="72"/>
        <v>81.81818181818181</v>
      </c>
    </row>
    <row r="112" spans="1:19" ht="21.75">
      <c r="A112" s="107"/>
      <c r="B112" s="2" t="s">
        <v>163</v>
      </c>
      <c r="C112" s="4">
        <f t="shared" si="66"/>
        <v>331</v>
      </c>
      <c r="D112" s="2">
        <v>38</v>
      </c>
      <c r="E112" s="2">
        <v>13</v>
      </c>
      <c r="F112" s="2">
        <v>7</v>
      </c>
      <c r="G112" s="2">
        <v>10</v>
      </c>
      <c r="H112" s="2">
        <v>8</v>
      </c>
      <c r="I112" s="2">
        <v>6</v>
      </c>
      <c r="J112" s="2">
        <v>25</v>
      </c>
      <c r="K112" s="2">
        <v>224</v>
      </c>
      <c r="L112" s="4">
        <f t="shared" si="67"/>
        <v>331</v>
      </c>
      <c r="M112" s="5">
        <f t="shared" si="68"/>
        <v>3.217522658610272</v>
      </c>
      <c r="N112" s="5">
        <f t="shared" si="69"/>
        <v>1.3865325140899447</v>
      </c>
      <c r="O112" s="4">
        <f>SUM(หมวดภาค1!O224:O231)</f>
        <v>0</v>
      </c>
      <c r="P112" s="4">
        <v>0</v>
      </c>
      <c r="Q112" s="5">
        <f t="shared" si="70"/>
        <v>15.407854984894259</v>
      </c>
      <c r="R112" s="5">
        <f t="shared" si="71"/>
        <v>88.51963746223565</v>
      </c>
      <c r="S112" s="5">
        <f t="shared" si="72"/>
        <v>77.0392749244713</v>
      </c>
    </row>
    <row r="113" spans="1:19" ht="21.75">
      <c r="A113" s="108"/>
      <c r="B113" s="2" t="s">
        <v>164</v>
      </c>
      <c r="C113" s="4">
        <f t="shared" si="66"/>
        <v>246</v>
      </c>
      <c r="D113" s="2">
        <v>3</v>
      </c>
      <c r="E113" s="2">
        <v>11</v>
      </c>
      <c r="F113" s="2">
        <v>4</v>
      </c>
      <c r="G113" s="2">
        <v>9</v>
      </c>
      <c r="H113" s="2">
        <v>7</v>
      </c>
      <c r="I113" s="2">
        <v>8</v>
      </c>
      <c r="J113" s="2">
        <v>25</v>
      </c>
      <c r="K113" s="2">
        <v>179</v>
      </c>
      <c r="L113" s="4">
        <f t="shared" si="67"/>
        <v>246</v>
      </c>
      <c r="M113" s="5">
        <f t="shared" si="68"/>
        <v>3.5772357723577235</v>
      </c>
      <c r="N113" s="5">
        <f t="shared" si="69"/>
        <v>0.8881160299323384</v>
      </c>
      <c r="O113" s="4">
        <f>SUM(หมวดภาค1!O232:O234)</f>
        <v>0</v>
      </c>
      <c r="P113" s="4">
        <v>0</v>
      </c>
      <c r="Q113" s="5">
        <f t="shared" si="70"/>
        <v>5.691056910569106</v>
      </c>
      <c r="R113" s="5">
        <f t="shared" si="71"/>
        <v>98.78048780487805</v>
      </c>
      <c r="S113" s="5">
        <f t="shared" si="72"/>
        <v>86.17886178861788</v>
      </c>
    </row>
    <row r="114" spans="1:19" ht="21.75">
      <c r="A114" s="65" t="s">
        <v>173</v>
      </c>
      <c r="B114" s="66"/>
      <c r="C114" s="4">
        <f>SUM(C108:C110)</f>
        <v>1254</v>
      </c>
      <c r="D114" s="4">
        <f aca="true" t="shared" si="73" ref="D114:L114">SUM(D108:D110)</f>
        <v>35</v>
      </c>
      <c r="E114" s="4">
        <f t="shared" si="73"/>
        <v>27</v>
      </c>
      <c r="F114" s="4">
        <f t="shared" si="73"/>
        <v>24</v>
      </c>
      <c r="G114" s="4">
        <f t="shared" si="73"/>
        <v>49</v>
      </c>
      <c r="H114" s="4">
        <f t="shared" si="73"/>
        <v>68</v>
      </c>
      <c r="I114" s="4">
        <f t="shared" si="73"/>
        <v>136</v>
      </c>
      <c r="J114" s="4">
        <f t="shared" si="73"/>
        <v>241</v>
      </c>
      <c r="K114" s="4">
        <f t="shared" si="73"/>
        <v>674</v>
      </c>
      <c r="L114" s="4">
        <f t="shared" si="73"/>
        <v>1254</v>
      </c>
      <c r="M114" s="5">
        <f t="shared" si="68"/>
        <v>3.4118819776714515</v>
      </c>
      <c r="N114" s="5">
        <f t="shared" si="69"/>
        <v>0.9213543869358373</v>
      </c>
      <c r="O114" s="4">
        <f>SUM(O108:O110)</f>
        <v>0</v>
      </c>
      <c r="P114" s="4">
        <f>SUM(P108:P110)</f>
        <v>0</v>
      </c>
      <c r="Q114" s="5">
        <f t="shared" si="70"/>
        <v>4.944178628389155</v>
      </c>
      <c r="R114" s="5">
        <f t="shared" si="71"/>
        <v>97.20893141945774</v>
      </c>
      <c r="S114" s="5">
        <f t="shared" si="72"/>
        <v>83.81180223285486</v>
      </c>
    </row>
    <row r="115" spans="1:19" ht="21.75">
      <c r="A115" s="65" t="s">
        <v>174</v>
      </c>
      <c r="B115" s="66"/>
      <c r="C115" s="4">
        <f>SUM(C105:C107,C111:C113)</f>
        <v>3002</v>
      </c>
      <c r="D115" s="4">
        <f aca="true" t="shared" si="74" ref="D115:L115">SUM(D105:D107,D111:D113)</f>
        <v>203</v>
      </c>
      <c r="E115" s="4">
        <f t="shared" si="74"/>
        <v>112</v>
      </c>
      <c r="F115" s="4">
        <f t="shared" si="74"/>
        <v>86</v>
      </c>
      <c r="G115" s="4">
        <f t="shared" si="74"/>
        <v>106</v>
      </c>
      <c r="H115" s="4">
        <f t="shared" si="74"/>
        <v>156</v>
      </c>
      <c r="I115" s="4">
        <f t="shared" si="74"/>
        <v>267</v>
      </c>
      <c r="J115" s="4">
        <f t="shared" si="74"/>
        <v>410</v>
      </c>
      <c r="K115" s="4">
        <f t="shared" si="74"/>
        <v>1657</v>
      </c>
      <c r="L115" s="4">
        <f t="shared" si="74"/>
        <v>2997</v>
      </c>
      <c r="M115" s="5">
        <f t="shared" si="68"/>
        <v>3.2389055722389055</v>
      </c>
      <c r="N115" s="5">
        <f t="shared" si="69"/>
        <v>1.1840818890652485</v>
      </c>
      <c r="O115" s="4">
        <f>SUM(O105:O107,O111:O113)</f>
        <v>0</v>
      </c>
      <c r="P115" s="4">
        <f>SUM(P105:P107,P111:P113)</f>
        <v>5</v>
      </c>
      <c r="Q115" s="5">
        <f t="shared" si="70"/>
        <v>10.51051051051051</v>
      </c>
      <c r="R115" s="5">
        <f t="shared" si="71"/>
        <v>93.22655989322656</v>
      </c>
      <c r="S115" s="5">
        <f t="shared" si="72"/>
        <v>77.87787787787788</v>
      </c>
    </row>
    <row r="116" spans="1:19" ht="21.75">
      <c r="A116" s="65" t="s">
        <v>175</v>
      </c>
      <c r="B116" s="66"/>
      <c r="C116" s="13">
        <f>SUM(C105:C113)</f>
        <v>4256</v>
      </c>
      <c r="D116" s="13">
        <f aca="true" t="shared" si="75" ref="D116:L116">SUM(D105:D113)</f>
        <v>238</v>
      </c>
      <c r="E116" s="13">
        <f t="shared" si="75"/>
        <v>139</v>
      </c>
      <c r="F116" s="13">
        <f t="shared" si="75"/>
        <v>110</v>
      </c>
      <c r="G116" s="13">
        <f t="shared" si="75"/>
        <v>155</v>
      </c>
      <c r="H116" s="13">
        <f t="shared" si="75"/>
        <v>224</v>
      </c>
      <c r="I116" s="13">
        <f t="shared" si="75"/>
        <v>403</v>
      </c>
      <c r="J116" s="13">
        <f t="shared" si="75"/>
        <v>651</v>
      </c>
      <c r="K116" s="13">
        <f t="shared" si="75"/>
        <v>2331</v>
      </c>
      <c r="L116" s="13">
        <f t="shared" si="75"/>
        <v>4251</v>
      </c>
      <c r="M116" s="5">
        <f t="shared" si="68"/>
        <v>3.2899317807574686</v>
      </c>
      <c r="N116" s="5">
        <f t="shared" si="69"/>
        <v>1.115839328810244</v>
      </c>
      <c r="O116" s="4">
        <f>SUM(O105:O113)</f>
        <v>0</v>
      </c>
      <c r="P116" s="4">
        <f>SUM(P105:P113)</f>
        <v>5</v>
      </c>
      <c r="Q116" s="5">
        <f t="shared" si="70"/>
        <v>8.868501529051988</v>
      </c>
      <c r="R116" s="5">
        <f t="shared" si="71"/>
        <v>94.40131733709715</v>
      </c>
      <c r="S116" s="5">
        <f t="shared" si="72"/>
        <v>79.6283227475888</v>
      </c>
    </row>
    <row r="117" spans="1:19" ht="21.75">
      <c r="A117" s="65" t="s">
        <v>12</v>
      </c>
      <c r="B117" s="66"/>
      <c r="C117" s="5">
        <f>C116*100/$C$116</f>
        <v>100</v>
      </c>
      <c r="D117" s="5">
        <f aca="true" t="shared" si="76" ref="D117:L117">D116*100/$C$116</f>
        <v>5.592105263157895</v>
      </c>
      <c r="E117" s="5">
        <f t="shared" si="76"/>
        <v>3.2659774436090228</v>
      </c>
      <c r="F117" s="5">
        <f t="shared" si="76"/>
        <v>2.5845864661654137</v>
      </c>
      <c r="G117" s="5">
        <f t="shared" si="76"/>
        <v>3.6419172932330826</v>
      </c>
      <c r="H117" s="5">
        <f t="shared" si="76"/>
        <v>5.2631578947368425</v>
      </c>
      <c r="I117" s="5">
        <f t="shared" si="76"/>
        <v>9.468984962406015</v>
      </c>
      <c r="J117" s="5">
        <f t="shared" si="76"/>
        <v>15.296052631578947</v>
      </c>
      <c r="K117" s="5">
        <f t="shared" si="76"/>
        <v>54.76973684210526</v>
      </c>
      <c r="L117" s="5">
        <f t="shared" si="76"/>
        <v>99.88251879699249</v>
      </c>
      <c r="M117" s="5"/>
      <c r="N117" s="5"/>
      <c r="O117" s="5">
        <f>O116*100/$C$15</f>
        <v>0</v>
      </c>
      <c r="P117" s="5">
        <f>P116*100/$C$15</f>
        <v>0.15979546180888463</v>
      </c>
      <c r="Q117" s="5">
        <f t="shared" si="70"/>
        <v>8.868501529051988</v>
      </c>
      <c r="R117" s="5">
        <f t="shared" si="71"/>
        <v>94.40131733709714</v>
      </c>
      <c r="S117" s="5">
        <f t="shared" si="72"/>
        <v>79.6283227475888</v>
      </c>
    </row>
    <row r="119" ht="21.75">
      <c r="D119" s="31" t="s">
        <v>462</v>
      </c>
    </row>
    <row r="120" spans="1:19" ht="29.25" customHeight="1">
      <c r="A120" s="72" t="s">
        <v>160</v>
      </c>
      <c r="B120" s="73" t="s">
        <v>2</v>
      </c>
      <c r="C120" s="85" t="s">
        <v>3</v>
      </c>
      <c r="D120" s="105" t="s">
        <v>4</v>
      </c>
      <c r="E120" s="105"/>
      <c r="F120" s="105"/>
      <c r="G120" s="105"/>
      <c r="H120" s="105"/>
      <c r="I120" s="105"/>
      <c r="J120" s="105"/>
      <c r="K120" s="105"/>
      <c r="L120" s="87" t="s">
        <v>5</v>
      </c>
      <c r="M120" s="83" t="s">
        <v>6</v>
      </c>
      <c r="N120" s="83" t="s">
        <v>7</v>
      </c>
      <c r="O120" s="70" t="s">
        <v>114</v>
      </c>
      <c r="P120" s="71"/>
      <c r="Q120" s="67" t="s">
        <v>161</v>
      </c>
      <c r="R120" s="68"/>
      <c r="S120" s="69"/>
    </row>
    <row r="121" spans="1:19" ht="21.75">
      <c r="A121" s="72"/>
      <c r="B121" s="104"/>
      <c r="C121" s="85"/>
      <c r="D121" s="2">
        <v>0</v>
      </c>
      <c r="E121" s="2">
        <v>1</v>
      </c>
      <c r="F121" s="2">
        <v>1.5</v>
      </c>
      <c r="G121" s="2">
        <v>2</v>
      </c>
      <c r="H121" s="2">
        <v>2.5</v>
      </c>
      <c r="I121" s="2">
        <v>3</v>
      </c>
      <c r="J121" s="2">
        <v>3.5</v>
      </c>
      <c r="K121" s="2">
        <v>4</v>
      </c>
      <c r="L121" s="87"/>
      <c r="M121" s="83"/>
      <c r="N121" s="83"/>
      <c r="O121" s="2" t="s">
        <v>9</v>
      </c>
      <c r="P121" s="2" t="s">
        <v>10</v>
      </c>
      <c r="Q121" s="33" t="s">
        <v>172</v>
      </c>
      <c r="R121" s="33" t="s">
        <v>168</v>
      </c>
      <c r="S121" s="32" t="s">
        <v>169</v>
      </c>
    </row>
    <row r="122" spans="1:19" ht="21.75">
      <c r="A122" s="106">
        <v>1</v>
      </c>
      <c r="B122" s="2" t="s">
        <v>162</v>
      </c>
      <c r="C122" s="4">
        <f>SUM(D122:K122,O122:P122)</f>
        <v>395</v>
      </c>
      <c r="D122" s="2">
        <f>SUM(ชั้นภาค1!D28:D29)</f>
        <v>22</v>
      </c>
      <c r="E122" s="2">
        <f>SUM(ชั้นภาค1!E28:E29)</f>
        <v>45</v>
      </c>
      <c r="F122" s="2">
        <f>SUM(ชั้นภาค1!F28:F29)</f>
        <v>29</v>
      </c>
      <c r="G122" s="2">
        <f>SUM(ชั้นภาค1!G28:G29)</f>
        <v>31</v>
      </c>
      <c r="H122" s="2">
        <f>SUM(ชั้นภาค1!H28:H29)</f>
        <v>41</v>
      </c>
      <c r="I122" s="2">
        <f>SUM(ชั้นภาค1!I28:I29)</f>
        <v>68</v>
      </c>
      <c r="J122" s="2">
        <f>SUM(ชั้นภาค1!J28:J29)</f>
        <v>77</v>
      </c>
      <c r="K122" s="2">
        <f>SUM(ชั้นภาค1!K28:K29)</f>
        <v>82</v>
      </c>
      <c r="L122" s="4">
        <f>SUM(D122:K122)</f>
        <v>395</v>
      </c>
      <c r="M122" s="5">
        <f>(1*E122+1.5*F122+2*G122+2.5*H122+3*I122+3.5*J122+4*K122)/L122</f>
        <v>2.669620253164557</v>
      </c>
      <c r="N122" s="5">
        <f>SQRT((D122*0^2+E122*1^2+F122*1.5^2+G122*2^2+H122*2.5^2+I122*3^2+J122*3.5^2+K122*4^2)/L122-M122^2)</f>
        <v>1.1720753453963664</v>
      </c>
      <c r="O122" s="2">
        <f>SUM(ชั้นภาค1!O28:O29)</f>
        <v>0</v>
      </c>
      <c r="P122" s="2">
        <f>SUM(ชั้นภาค1!P28:P29)</f>
        <v>0</v>
      </c>
      <c r="Q122" s="5">
        <f>(D122+E122)*100/L122</f>
        <v>16.962025316455698</v>
      </c>
      <c r="R122" s="5">
        <f>(E122+F122+G122+H122+I122+J122+K122)*100/L122</f>
        <v>94.43037974683544</v>
      </c>
      <c r="S122" s="5">
        <f>(I122+J122+K122)*100/L122</f>
        <v>57.46835443037975</v>
      </c>
    </row>
    <row r="123" spans="1:19" ht="21.75">
      <c r="A123" s="107"/>
      <c r="B123" s="2" t="s">
        <v>163</v>
      </c>
      <c r="C123" s="4">
        <f aca="true" t="shared" si="77" ref="C123:C130">SUM(D123:K123,O123:P123)</f>
        <v>339</v>
      </c>
      <c r="D123" s="2">
        <f>SUM(ชั้นภาค1!D69)</f>
        <v>33</v>
      </c>
      <c r="E123" s="2">
        <f>SUM(ชั้นภาค1!E69)</f>
        <v>17</v>
      </c>
      <c r="F123" s="2">
        <f>SUM(ชั้นภาค1!F69)</f>
        <v>14</v>
      </c>
      <c r="G123" s="2">
        <f>SUM(ชั้นภาค1!G69)</f>
        <v>19</v>
      </c>
      <c r="H123" s="2">
        <f>SUM(ชั้นภาค1!H69)</f>
        <v>23</v>
      </c>
      <c r="I123" s="2">
        <f>SUM(ชั้นภาค1!I69)</f>
        <v>33</v>
      </c>
      <c r="J123" s="2">
        <f>SUM(ชั้นภาค1!J69)</f>
        <v>35</v>
      </c>
      <c r="K123" s="2">
        <f>SUM(ชั้นภาค1!K69)</f>
        <v>160</v>
      </c>
      <c r="L123" s="4">
        <f aca="true" t="shared" si="78" ref="L123:L130">SUM(D123:K123)</f>
        <v>334</v>
      </c>
      <c r="M123" s="5">
        <f aca="true" t="shared" si="79" ref="M123:M133">(1*E123+1.5*F123+2*G123+2.5*H123+3*I123+3.5*J123+4*K123)/L123</f>
        <v>2.9790419161676644</v>
      </c>
      <c r="N123" s="5">
        <f aca="true" t="shared" si="80" ref="N123:N133">SQRT((D123*0^2+E123*1^2+F123*1.5^2+G123*2^2+H123*2.5^2+I123*3^2+J123*3.5^2+K123*4^2)/L123-M123^2)</f>
        <v>1.328919796146608</v>
      </c>
      <c r="O123" s="2">
        <f>SUM(ชั้นภาค1!O69)</f>
        <v>0</v>
      </c>
      <c r="P123" s="2">
        <f>SUM(ชั้นภาค1!P69)</f>
        <v>5</v>
      </c>
      <c r="Q123" s="5">
        <f aca="true" t="shared" si="81" ref="Q123:Q134">(D123+E123)*100/L123</f>
        <v>14.970059880239521</v>
      </c>
      <c r="R123" s="5">
        <f aca="true" t="shared" si="82" ref="R123:R134">(E123+F123+G123+H123+I123+J123+K123)*100/L123</f>
        <v>90.11976047904191</v>
      </c>
      <c r="S123" s="5">
        <f aca="true" t="shared" si="83" ref="S123:S134">(I123+J123+K123)*100/L123</f>
        <v>68.26347305389221</v>
      </c>
    </row>
    <row r="124" spans="1:19" ht="21.75">
      <c r="A124" s="108"/>
      <c r="B124" s="2" t="s">
        <v>164</v>
      </c>
      <c r="C124" s="4">
        <f t="shared" si="77"/>
        <v>253</v>
      </c>
      <c r="D124" s="2">
        <f>SUM(ชั้นภาค1!D99)</f>
        <v>3</v>
      </c>
      <c r="E124" s="2">
        <f>SUM(ชั้นภาค1!E99)</f>
        <v>2</v>
      </c>
      <c r="F124" s="2">
        <f>SUM(ชั้นภาค1!F99)</f>
        <v>1</v>
      </c>
      <c r="G124" s="2">
        <f>SUM(ชั้นภาค1!G99)</f>
        <v>3</v>
      </c>
      <c r="H124" s="2">
        <f>SUM(ชั้นภาค1!H99)</f>
        <v>13</v>
      </c>
      <c r="I124" s="2">
        <f>SUM(ชั้นภาค1!I99)</f>
        <v>35</v>
      </c>
      <c r="J124" s="2">
        <f>SUM(ชั้นภาค1!J99)</f>
        <v>76</v>
      </c>
      <c r="K124" s="2">
        <f>SUM(ชั้นภาค1!K99)</f>
        <v>120</v>
      </c>
      <c r="L124" s="4">
        <f t="shared" si="78"/>
        <v>253</v>
      </c>
      <c r="M124" s="5">
        <f t="shared" si="79"/>
        <v>3.5296442687747036</v>
      </c>
      <c r="N124" s="5">
        <f t="shared" si="80"/>
        <v>0.6639433877010114</v>
      </c>
      <c r="O124" s="2">
        <f>SUM(ชั้นภาค1!O99)</f>
        <v>0</v>
      </c>
      <c r="P124" s="2">
        <f>SUM(ชั้นภาค1!P99)</f>
        <v>0</v>
      </c>
      <c r="Q124" s="5">
        <f t="shared" si="81"/>
        <v>1.976284584980237</v>
      </c>
      <c r="R124" s="5">
        <f t="shared" si="82"/>
        <v>98.81422924901186</v>
      </c>
      <c r="S124" s="5">
        <f t="shared" si="83"/>
        <v>91.30434782608695</v>
      </c>
    </row>
    <row r="125" spans="1:19" ht="21.75">
      <c r="A125" s="106">
        <v>2</v>
      </c>
      <c r="B125" s="2" t="s">
        <v>165</v>
      </c>
      <c r="C125" s="4">
        <f t="shared" si="77"/>
        <v>462.23992322456814</v>
      </c>
      <c r="D125" s="2">
        <v>23</v>
      </c>
      <c r="E125" s="2">
        <v>86</v>
      </c>
      <c r="F125" s="2">
        <v>45</v>
      </c>
      <c r="G125" s="2">
        <v>91</v>
      </c>
      <c r="H125" s="2">
        <v>88</v>
      </c>
      <c r="I125" s="2">
        <v>92</v>
      </c>
      <c r="J125" s="2">
        <v>25</v>
      </c>
      <c r="K125" s="2">
        <v>12</v>
      </c>
      <c r="L125" s="4">
        <f t="shared" si="78"/>
        <v>462</v>
      </c>
      <c r="M125" s="5">
        <f t="shared" si="79"/>
        <v>2.093073593073593</v>
      </c>
      <c r="N125" s="5">
        <f t="shared" si="80"/>
        <v>0.9345437059372901</v>
      </c>
      <c r="O125" s="4">
        <f>SUM(หมวดภาค1!O230:O237)</f>
        <v>0</v>
      </c>
      <c r="P125" s="4">
        <f>SUM(หมวดภาค1!P230:P237)</f>
        <v>0.2399232245681382</v>
      </c>
      <c r="Q125" s="5">
        <f t="shared" si="81"/>
        <v>23.593073593073594</v>
      </c>
      <c r="R125" s="5">
        <f t="shared" si="82"/>
        <v>95.02164502164503</v>
      </c>
      <c r="S125" s="5">
        <f t="shared" si="83"/>
        <v>27.92207792207792</v>
      </c>
    </row>
    <row r="126" spans="1:19" ht="21.75">
      <c r="A126" s="107"/>
      <c r="B126" s="2" t="s">
        <v>166</v>
      </c>
      <c r="C126" s="4">
        <f t="shared" si="77"/>
        <v>423</v>
      </c>
      <c r="D126" s="2">
        <v>121</v>
      </c>
      <c r="E126" s="2">
        <v>26</v>
      </c>
      <c r="F126" s="2">
        <v>18</v>
      </c>
      <c r="G126" s="2">
        <v>27</v>
      </c>
      <c r="H126" s="2">
        <v>34</v>
      </c>
      <c r="I126" s="2">
        <v>30</v>
      </c>
      <c r="J126" s="2">
        <v>38</v>
      </c>
      <c r="K126" s="2">
        <v>129</v>
      </c>
      <c r="L126" s="4">
        <f t="shared" si="78"/>
        <v>423</v>
      </c>
      <c r="M126" s="5">
        <f t="shared" si="79"/>
        <v>2.2009456264775413</v>
      </c>
      <c r="N126" s="5">
        <f t="shared" si="80"/>
        <v>1.6397973277217313</v>
      </c>
      <c r="O126" s="4">
        <f>SUM(หมวดภาค1!O238:O245)</f>
        <v>0</v>
      </c>
      <c r="P126" s="4">
        <v>0</v>
      </c>
      <c r="Q126" s="5">
        <f t="shared" si="81"/>
        <v>34.751773049645394</v>
      </c>
      <c r="R126" s="5">
        <f t="shared" si="82"/>
        <v>71.39479905437352</v>
      </c>
      <c r="S126" s="5">
        <f t="shared" si="83"/>
        <v>46.572104018912526</v>
      </c>
    </row>
    <row r="127" spans="1:19" ht="21.75">
      <c r="A127" s="107"/>
      <c r="B127" s="2" t="s">
        <v>167</v>
      </c>
      <c r="C127" s="4">
        <f t="shared" si="77"/>
        <v>379</v>
      </c>
      <c r="D127" s="2">
        <v>13</v>
      </c>
      <c r="E127" s="2">
        <v>73</v>
      </c>
      <c r="F127" s="2">
        <v>33</v>
      </c>
      <c r="G127" s="2">
        <v>59</v>
      </c>
      <c r="H127" s="2">
        <v>52</v>
      </c>
      <c r="I127" s="2">
        <v>57</v>
      </c>
      <c r="J127" s="2">
        <v>53</v>
      </c>
      <c r="K127" s="2">
        <v>39</v>
      </c>
      <c r="L127" s="4">
        <f t="shared" si="78"/>
        <v>379</v>
      </c>
      <c r="M127" s="5">
        <f t="shared" si="79"/>
        <v>2.3298153034300793</v>
      </c>
      <c r="N127" s="5">
        <f t="shared" si="80"/>
        <v>1.074129809265932</v>
      </c>
      <c r="O127" s="4">
        <f>SUM(หมวดภาค1!O246:O248)</f>
        <v>0</v>
      </c>
      <c r="P127" s="4">
        <v>0</v>
      </c>
      <c r="Q127" s="5">
        <f t="shared" si="81"/>
        <v>22.691292875989447</v>
      </c>
      <c r="R127" s="5">
        <f t="shared" si="82"/>
        <v>96.56992084432717</v>
      </c>
      <c r="S127" s="5">
        <f t="shared" si="83"/>
        <v>39.31398416886544</v>
      </c>
    </row>
    <row r="128" spans="1:19" ht="21.75">
      <c r="A128" s="107"/>
      <c r="B128" s="2" t="s">
        <v>162</v>
      </c>
      <c r="C128" s="4">
        <f t="shared" si="77"/>
        <v>341</v>
      </c>
      <c r="D128" s="2">
        <v>26</v>
      </c>
      <c r="E128" s="2">
        <v>11</v>
      </c>
      <c r="F128" s="2">
        <v>16</v>
      </c>
      <c r="G128" s="2">
        <v>22</v>
      </c>
      <c r="H128" s="2">
        <v>30</v>
      </c>
      <c r="I128" s="2">
        <v>69</v>
      </c>
      <c r="J128" s="2">
        <v>59</v>
      </c>
      <c r="K128" s="2">
        <v>108</v>
      </c>
      <c r="L128" s="4">
        <f t="shared" si="78"/>
        <v>341</v>
      </c>
      <c r="M128" s="5">
        <f t="shared" si="79"/>
        <v>2.93108504398827</v>
      </c>
      <c r="N128" s="5">
        <f t="shared" si="80"/>
        <v>1.1672843619374949</v>
      </c>
      <c r="O128" s="4">
        <f>SUM(หมวดภาค1!O233:O240)</f>
        <v>0</v>
      </c>
      <c r="P128" s="4">
        <f>SUM(หมวดภาค1!P233:P240)</f>
        <v>0</v>
      </c>
      <c r="Q128" s="5">
        <f t="shared" si="81"/>
        <v>10.850439882697946</v>
      </c>
      <c r="R128" s="5">
        <f t="shared" si="82"/>
        <v>92.37536656891496</v>
      </c>
      <c r="S128" s="5">
        <f t="shared" si="83"/>
        <v>69.20821114369501</v>
      </c>
    </row>
    <row r="129" spans="1:19" ht="21.75">
      <c r="A129" s="107"/>
      <c r="B129" s="2" t="s">
        <v>163</v>
      </c>
      <c r="C129" s="4">
        <f t="shared" si="77"/>
        <v>323</v>
      </c>
      <c r="D129" s="2">
        <v>13</v>
      </c>
      <c r="E129" s="2">
        <v>26</v>
      </c>
      <c r="F129" s="2">
        <v>21</v>
      </c>
      <c r="G129" s="2">
        <v>25</v>
      </c>
      <c r="H129" s="2">
        <v>26</v>
      </c>
      <c r="I129" s="2">
        <v>51</v>
      </c>
      <c r="J129" s="2">
        <v>37</v>
      </c>
      <c r="K129" s="2">
        <v>123</v>
      </c>
      <c r="L129" s="4">
        <f t="shared" si="78"/>
        <v>322</v>
      </c>
      <c r="M129" s="5">
        <f t="shared" si="79"/>
        <v>2.940993788819876</v>
      </c>
      <c r="N129" s="5">
        <f t="shared" si="80"/>
        <v>1.1567770631692453</v>
      </c>
      <c r="O129" s="4">
        <v>1</v>
      </c>
      <c r="P129" s="4">
        <v>0</v>
      </c>
      <c r="Q129" s="5">
        <f t="shared" si="81"/>
        <v>12.111801242236025</v>
      </c>
      <c r="R129" s="5">
        <f t="shared" si="82"/>
        <v>95.96273291925466</v>
      </c>
      <c r="S129" s="5">
        <f t="shared" si="83"/>
        <v>65.527950310559</v>
      </c>
    </row>
    <row r="130" spans="1:19" ht="21.75">
      <c r="A130" s="108"/>
      <c r="B130" s="2" t="s">
        <v>164</v>
      </c>
      <c r="C130" s="4">
        <f t="shared" si="77"/>
        <v>247</v>
      </c>
      <c r="D130" s="2">
        <v>2</v>
      </c>
      <c r="E130" s="2">
        <v>4</v>
      </c>
      <c r="F130" s="2">
        <v>0</v>
      </c>
      <c r="G130" s="2">
        <v>9</v>
      </c>
      <c r="H130" s="2">
        <v>5</v>
      </c>
      <c r="I130" s="2">
        <v>13</v>
      </c>
      <c r="J130" s="2">
        <v>39</v>
      </c>
      <c r="K130" s="2">
        <v>175</v>
      </c>
      <c r="L130" s="4">
        <f t="shared" si="78"/>
        <v>247</v>
      </c>
      <c r="M130" s="5">
        <f t="shared" si="79"/>
        <v>3.6842105263157894</v>
      </c>
      <c r="N130" s="5">
        <f t="shared" si="80"/>
        <v>0.6774817058427076</v>
      </c>
      <c r="O130" s="4">
        <f>SUM(หมวดภาค1!O249:O251)</f>
        <v>0</v>
      </c>
      <c r="P130" s="4">
        <v>0</v>
      </c>
      <c r="Q130" s="5">
        <f t="shared" si="81"/>
        <v>2.42914979757085</v>
      </c>
      <c r="R130" s="5">
        <f t="shared" si="82"/>
        <v>99.19028340080972</v>
      </c>
      <c r="S130" s="5">
        <f t="shared" si="83"/>
        <v>91.90283400809717</v>
      </c>
    </row>
    <row r="131" spans="1:19" ht="21.75">
      <c r="A131" s="65" t="s">
        <v>173</v>
      </c>
      <c r="B131" s="66"/>
      <c r="C131" s="4">
        <f>SUM(C125:C127)</f>
        <v>1264.2399232245682</v>
      </c>
      <c r="D131" s="4">
        <f aca="true" t="shared" si="84" ref="D131:L131">SUM(D125:D127)</f>
        <v>157</v>
      </c>
      <c r="E131" s="4">
        <f t="shared" si="84"/>
        <v>185</v>
      </c>
      <c r="F131" s="4">
        <f t="shared" si="84"/>
        <v>96</v>
      </c>
      <c r="G131" s="4">
        <f t="shared" si="84"/>
        <v>177</v>
      </c>
      <c r="H131" s="4">
        <f t="shared" si="84"/>
        <v>174</v>
      </c>
      <c r="I131" s="4">
        <f t="shared" si="84"/>
        <v>179</v>
      </c>
      <c r="J131" s="4">
        <f t="shared" si="84"/>
        <v>116</v>
      </c>
      <c r="K131" s="4">
        <f t="shared" si="84"/>
        <v>180</v>
      </c>
      <c r="L131" s="4">
        <f t="shared" si="84"/>
        <v>1264</v>
      </c>
      <c r="M131" s="5">
        <f t="shared" si="79"/>
        <v>2.2001582278481013</v>
      </c>
      <c r="N131" s="5">
        <f t="shared" si="80"/>
        <v>1.2546937092684702</v>
      </c>
      <c r="O131" s="4">
        <f>SUM(O125:O127)</f>
        <v>0</v>
      </c>
      <c r="P131" s="4">
        <f>SUM(P125:P127)</f>
        <v>0.2399232245681382</v>
      </c>
      <c r="Q131" s="5">
        <f t="shared" si="81"/>
        <v>27.056962025316455</v>
      </c>
      <c r="R131" s="5">
        <f t="shared" si="82"/>
        <v>87.57911392405063</v>
      </c>
      <c r="S131" s="5">
        <f t="shared" si="83"/>
        <v>37.57911392405063</v>
      </c>
    </row>
    <row r="132" spans="1:19" ht="21.75">
      <c r="A132" s="65" t="s">
        <v>174</v>
      </c>
      <c r="B132" s="66"/>
      <c r="C132" s="4">
        <f>SUM(C122:C124,C128:C130)</f>
        <v>1898</v>
      </c>
      <c r="D132" s="4">
        <f aca="true" t="shared" si="85" ref="D132:L132">SUM(D122:D124,D128:D130)</f>
        <v>99</v>
      </c>
      <c r="E132" s="4">
        <f t="shared" si="85"/>
        <v>105</v>
      </c>
      <c r="F132" s="4">
        <f t="shared" si="85"/>
        <v>81</v>
      </c>
      <c r="G132" s="4">
        <f t="shared" si="85"/>
        <v>109</v>
      </c>
      <c r="H132" s="4">
        <f t="shared" si="85"/>
        <v>138</v>
      </c>
      <c r="I132" s="4">
        <f t="shared" si="85"/>
        <v>269</v>
      </c>
      <c r="J132" s="4">
        <f t="shared" si="85"/>
        <v>323</v>
      </c>
      <c r="K132" s="4">
        <f t="shared" si="85"/>
        <v>768</v>
      </c>
      <c r="L132" s="4">
        <f t="shared" si="85"/>
        <v>1892</v>
      </c>
      <c r="M132" s="5">
        <f t="shared" si="79"/>
        <v>3.065010570824524</v>
      </c>
      <c r="N132" s="5">
        <f t="shared" si="80"/>
        <v>1.1443176322333137</v>
      </c>
      <c r="O132" s="4">
        <f>SUM(O122:O124,O128:O130)</f>
        <v>1</v>
      </c>
      <c r="P132" s="4">
        <f>SUM(P122:P124,P128:P130)</f>
        <v>5</v>
      </c>
      <c r="Q132" s="5">
        <f t="shared" si="81"/>
        <v>10.782241014799155</v>
      </c>
      <c r="R132" s="5">
        <f t="shared" si="82"/>
        <v>94.76744186046511</v>
      </c>
      <c r="S132" s="5">
        <f t="shared" si="83"/>
        <v>71.88160676532769</v>
      </c>
    </row>
    <row r="133" spans="1:19" ht="21.75">
      <c r="A133" s="65" t="s">
        <v>175</v>
      </c>
      <c r="B133" s="66"/>
      <c r="C133" s="13">
        <f>SUM(C122:C130)</f>
        <v>3162.239923224568</v>
      </c>
      <c r="D133" s="13">
        <f aca="true" t="shared" si="86" ref="D133:L133">SUM(D122:D130)</f>
        <v>256</v>
      </c>
      <c r="E133" s="13">
        <f t="shared" si="86"/>
        <v>290</v>
      </c>
      <c r="F133" s="13">
        <f t="shared" si="86"/>
        <v>177</v>
      </c>
      <c r="G133" s="13">
        <f t="shared" si="86"/>
        <v>286</v>
      </c>
      <c r="H133" s="13">
        <f t="shared" si="86"/>
        <v>312</v>
      </c>
      <c r="I133" s="13">
        <f t="shared" si="86"/>
        <v>448</v>
      </c>
      <c r="J133" s="13">
        <f t="shared" si="86"/>
        <v>439</v>
      </c>
      <c r="K133" s="13">
        <f t="shared" si="86"/>
        <v>948</v>
      </c>
      <c r="L133" s="13">
        <f t="shared" si="86"/>
        <v>3156</v>
      </c>
      <c r="M133" s="5">
        <f t="shared" si="79"/>
        <v>2.7186311787072244</v>
      </c>
      <c r="N133" s="5">
        <f t="shared" si="80"/>
        <v>1.2629737985439857</v>
      </c>
      <c r="O133" s="4">
        <f>SUM(O122:O130)</f>
        <v>1</v>
      </c>
      <c r="P133" s="4">
        <f>SUM(P122:P130)</f>
        <v>5.239923224568138</v>
      </c>
      <c r="Q133" s="5">
        <f t="shared" si="81"/>
        <v>17.30038022813688</v>
      </c>
      <c r="R133" s="5">
        <f t="shared" si="82"/>
        <v>91.88846641318125</v>
      </c>
      <c r="S133" s="5">
        <f t="shared" si="83"/>
        <v>58.14321926489227</v>
      </c>
    </row>
    <row r="134" spans="1:19" ht="21.75">
      <c r="A134" s="65" t="s">
        <v>12</v>
      </c>
      <c r="B134" s="66"/>
      <c r="C134" s="5">
        <f aca="true" t="shared" si="87" ref="C134:L134">C133*100/$C$116</f>
        <v>74.30075007576522</v>
      </c>
      <c r="D134" s="5">
        <f t="shared" si="87"/>
        <v>6.015037593984962</v>
      </c>
      <c r="E134" s="5">
        <f t="shared" si="87"/>
        <v>6.81390977443609</v>
      </c>
      <c r="F134" s="5">
        <f t="shared" si="87"/>
        <v>4.158834586466165</v>
      </c>
      <c r="G134" s="5">
        <f t="shared" si="87"/>
        <v>6.719924812030075</v>
      </c>
      <c r="H134" s="5">
        <f t="shared" si="87"/>
        <v>7.330827067669173</v>
      </c>
      <c r="I134" s="5">
        <f t="shared" si="87"/>
        <v>10.526315789473685</v>
      </c>
      <c r="J134" s="5">
        <f t="shared" si="87"/>
        <v>10.31484962406015</v>
      </c>
      <c r="K134" s="5">
        <f t="shared" si="87"/>
        <v>22.274436090225564</v>
      </c>
      <c r="L134" s="5">
        <f t="shared" si="87"/>
        <v>74.15413533834587</v>
      </c>
      <c r="M134" s="5"/>
      <c r="N134" s="5"/>
      <c r="O134" s="5">
        <f>O133*100/$C$15</f>
        <v>0.03195909236177692</v>
      </c>
      <c r="P134" s="5">
        <f>P133*100/$C$15</f>
        <v>0.16746319030259313</v>
      </c>
      <c r="Q134" s="5">
        <f t="shared" si="81"/>
        <v>17.30038022813688</v>
      </c>
      <c r="R134" s="5">
        <f t="shared" si="82"/>
        <v>91.88846641318123</v>
      </c>
      <c r="S134" s="5">
        <f t="shared" si="83"/>
        <v>58.14321926489227</v>
      </c>
    </row>
    <row r="136" ht="21.75">
      <c r="D136" s="31" t="s">
        <v>461</v>
      </c>
    </row>
    <row r="137" spans="1:19" ht="29.25" customHeight="1">
      <c r="A137" s="72" t="s">
        <v>160</v>
      </c>
      <c r="B137" s="73" t="s">
        <v>2</v>
      </c>
      <c r="C137" s="85" t="s">
        <v>3</v>
      </c>
      <c r="D137" s="105" t="s">
        <v>4</v>
      </c>
      <c r="E137" s="105"/>
      <c r="F137" s="105"/>
      <c r="G137" s="105"/>
      <c r="H137" s="105"/>
      <c r="I137" s="105"/>
      <c r="J137" s="105"/>
      <c r="K137" s="105"/>
      <c r="L137" s="87" t="s">
        <v>5</v>
      </c>
      <c r="M137" s="83" t="s">
        <v>6</v>
      </c>
      <c r="N137" s="83" t="s">
        <v>7</v>
      </c>
      <c r="O137" s="70" t="s">
        <v>114</v>
      </c>
      <c r="P137" s="71"/>
      <c r="Q137" s="67" t="s">
        <v>161</v>
      </c>
      <c r="R137" s="68"/>
      <c r="S137" s="69"/>
    </row>
    <row r="138" spans="1:19" ht="21.75">
      <c r="A138" s="72"/>
      <c r="B138" s="104"/>
      <c r="C138" s="85"/>
      <c r="D138" s="2">
        <v>0</v>
      </c>
      <c r="E138" s="2">
        <v>1</v>
      </c>
      <c r="F138" s="2">
        <v>1.5</v>
      </c>
      <c r="G138" s="2">
        <v>2</v>
      </c>
      <c r="H138" s="2">
        <v>2.5</v>
      </c>
      <c r="I138" s="2">
        <v>3</v>
      </c>
      <c r="J138" s="2">
        <v>3.5</v>
      </c>
      <c r="K138" s="2">
        <v>4</v>
      </c>
      <c r="L138" s="87"/>
      <c r="M138" s="83"/>
      <c r="N138" s="83"/>
      <c r="O138" s="2" t="s">
        <v>9</v>
      </c>
      <c r="P138" s="2" t="s">
        <v>10</v>
      </c>
      <c r="Q138" s="33" t="s">
        <v>172</v>
      </c>
      <c r="R138" s="33" t="s">
        <v>168</v>
      </c>
      <c r="S138" s="32" t="s">
        <v>169</v>
      </c>
    </row>
    <row r="139" spans="1:19" ht="21.75">
      <c r="A139" s="106">
        <v>1</v>
      </c>
      <c r="B139" s="2" t="s">
        <v>162</v>
      </c>
      <c r="C139" s="4">
        <f>SUM(D139:K139,O139:P139)</f>
        <v>471</v>
      </c>
      <c r="D139" s="4">
        <f>SUM(หมวดภาค1!D247:D248)</f>
        <v>101</v>
      </c>
      <c r="E139" s="4">
        <f>SUM(หมวดภาค1!E247:E248)</f>
        <v>44</v>
      </c>
      <c r="F139" s="4">
        <f>SUM(หมวดภาค1!F247:F248)</f>
        <v>32</v>
      </c>
      <c r="G139" s="4">
        <f>SUM(หมวดภาค1!G247:G248)</f>
        <v>46</v>
      </c>
      <c r="H139" s="4">
        <f>SUM(หมวดภาค1!H247:H248)</f>
        <v>52</v>
      </c>
      <c r="I139" s="4">
        <f>SUM(หมวดภาค1!I247:I248)</f>
        <v>40</v>
      </c>
      <c r="J139" s="4">
        <f>SUM(หมวดภาค1!J247:J248)</f>
        <v>43</v>
      </c>
      <c r="K139" s="4">
        <f>SUM(หมวดภาค1!K247:K248)</f>
        <v>107</v>
      </c>
      <c r="L139" s="4">
        <f>SUM(D139:K139)</f>
        <v>465</v>
      </c>
      <c r="M139" s="5">
        <f>(1*E139+1.5*F139+2*G139+2.5*H139+3*I139+3.5*J139+4*K139)/L139</f>
        <v>2.1774193548387095</v>
      </c>
      <c r="N139" s="5">
        <f>SQRT((D139*0^2+E139*1^2+F139*1.5^2+G139*2^2+H139*2.5^2+I139*3^2+J139*3.5^2+K139*4^2)/L139-M139^2)</f>
        <v>1.4804190798887014</v>
      </c>
      <c r="O139" s="4">
        <f>SUM(หมวดภาค1!O247:O248)</f>
        <v>0</v>
      </c>
      <c r="P139" s="4">
        <f>SUM(หมวดภาค1!P247:P248)</f>
        <v>6</v>
      </c>
      <c r="Q139" s="5">
        <f>(D139+E139)*100/L139</f>
        <v>31.182795698924732</v>
      </c>
      <c r="R139" s="5">
        <f>(E139+F139+G139+H139+I139+J139+K139)*100/L139</f>
        <v>78.27956989247312</v>
      </c>
      <c r="S139" s="5">
        <f>(I139+J139+K139)*100/L139</f>
        <v>40.86021505376344</v>
      </c>
    </row>
    <row r="140" spans="1:19" ht="21.75">
      <c r="A140" s="107"/>
      <c r="B140" s="2" t="s">
        <v>163</v>
      </c>
      <c r="C140" s="4">
        <f aca="true" t="shared" si="88" ref="C140:C147">SUM(D140:K140,O140:P140)</f>
        <v>609</v>
      </c>
      <c r="D140" s="4">
        <f>SUM(หมวดภาค1!D249:D251)</f>
        <v>34</v>
      </c>
      <c r="E140" s="4">
        <f>SUM(หมวดภาค1!E249:E251)</f>
        <v>46</v>
      </c>
      <c r="F140" s="4">
        <f>SUM(หมวดภาค1!F249:F251)</f>
        <v>56</v>
      </c>
      <c r="G140" s="4">
        <f>SUM(หมวดภาค1!G249:G251)</f>
        <v>108</v>
      </c>
      <c r="H140" s="4">
        <f>SUM(หมวดภาค1!H249:H251)</f>
        <v>162</v>
      </c>
      <c r="I140" s="4">
        <f>SUM(หมวดภาค1!I249:I251)</f>
        <v>125</v>
      </c>
      <c r="J140" s="4">
        <f>SUM(หมวดภาค1!J249:J251)</f>
        <v>46</v>
      </c>
      <c r="K140" s="4">
        <f>SUM(หมวดภาค1!K249:K251)</f>
        <v>32</v>
      </c>
      <c r="L140" s="4">
        <f aca="true" t="shared" si="89" ref="L140:L147">SUM(D140:K140)</f>
        <v>609</v>
      </c>
      <c r="M140" s="5">
        <f aca="true" t="shared" si="90" ref="M140:M150">(1*E140+1.5*F140+2*G140+2.5*H140+3*I140+3.5*J140+4*K140)/L140</f>
        <v>2.323481116584565</v>
      </c>
      <c r="N140" s="5">
        <f aca="true" t="shared" si="91" ref="N140:N150">SQRT((D140*0^2+E140*1^2+F140*1.5^2+G140*2^2+H140*2.5^2+I140*3^2+J140*3.5^2+K140*4^2)/L140-M140^2)</f>
        <v>0.9322485662185204</v>
      </c>
      <c r="O140" s="4">
        <f>SUM(หมวดภาค1!O249:O251)</f>
        <v>0</v>
      </c>
      <c r="P140" s="4">
        <f>SUM(หมวดภาค1!P249:P251)</f>
        <v>0</v>
      </c>
      <c r="Q140" s="5">
        <f aca="true" t="shared" si="92" ref="Q140:Q151">(D140+E140)*100/L140</f>
        <v>13.136288998357964</v>
      </c>
      <c r="R140" s="5">
        <f aca="true" t="shared" si="93" ref="R140:R151">(E140+F140+G140+H140+I140+J140+K140)*100/L140</f>
        <v>94.41707717569787</v>
      </c>
      <c r="S140" s="5">
        <f aca="true" t="shared" si="94" ref="S140:S151">(I140+J140+K140)*100/L140</f>
        <v>33.333333333333336</v>
      </c>
    </row>
    <row r="141" spans="1:19" ht="21.75">
      <c r="A141" s="108"/>
      <c r="B141" s="2" t="s">
        <v>164</v>
      </c>
      <c r="C141" s="4">
        <f t="shared" si="88"/>
        <v>353</v>
      </c>
      <c r="D141" s="4">
        <f>SUM(หมวดภาค1!D252:D253)</f>
        <v>18</v>
      </c>
      <c r="E141" s="4">
        <f>SUM(หมวดภาค1!E252:E253)</f>
        <v>29</v>
      </c>
      <c r="F141" s="4">
        <f>SUM(หมวดภาค1!F252:F253)</f>
        <v>33</v>
      </c>
      <c r="G141" s="4">
        <f>SUM(หมวดภาค1!G252:G253)</f>
        <v>31</v>
      </c>
      <c r="H141" s="4">
        <f>SUM(หมวดภาค1!H252:H253)</f>
        <v>44</v>
      </c>
      <c r="I141" s="4">
        <f>SUM(หมวดภาค1!I252:I253)</f>
        <v>60</v>
      </c>
      <c r="J141" s="4">
        <f>SUM(หมวดภาค1!J252:J253)</f>
        <v>30</v>
      </c>
      <c r="K141" s="4">
        <f>SUM(หมวดภาค1!K252:K253)</f>
        <v>106</v>
      </c>
      <c r="L141" s="4">
        <f t="shared" si="89"/>
        <v>351</v>
      </c>
      <c r="M141" s="5">
        <f t="shared" si="90"/>
        <v>2.7336182336182335</v>
      </c>
      <c r="N141" s="5">
        <f t="shared" si="91"/>
        <v>1.1728691108220588</v>
      </c>
      <c r="O141" s="4">
        <f>SUM(หมวดภาค1!O252:O253)</f>
        <v>0</v>
      </c>
      <c r="P141" s="4">
        <f>SUM(หมวดภาค1!P252:P253)</f>
        <v>2</v>
      </c>
      <c r="Q141" s="5">
        <f t="shared" si="92"/>
        <v>13.39031339031339</v>
      </c>
      <c r="R141" s="5">
        <f t="shared" si="93"/>
        <v>94.87179487179488</v>
      </c>
      <c r="S141" s="5">
        <f t="shared" si="94"/>
        <v>55.84045584045584</v>
      </c>
    </row>
    <row r="142" spans="1:19" ht="21.75">
      <c r="A142" s="106">
        <v>2</v>
      </c>
      <c r="B142" s="2" t="s">
        <v>165</v>
      </c>
      <c r="C142" s="4">
        <f t="shared" si="88"/>
        <v>663</v>
      </c>
      <c r="D142" s="42">
        <v>60</v>
      </c>
      <c r="E142" s="42">
        <v>54</v>
      </c>
      <c r="F142" s="42">
        <v>46</v>
      </c>
      <c r="G142" s="42">
        <v>70</v>
      </c>
      <c r="H142" s="42">
        <v>99</v>
      </c>
      <c r="I142" s="42">
        <v>100</v>
      </c>
      <c r="J142" s="42">
        <v>75</v>
      </c>
      <c r="K142" s="42">
        <v>159</v>
      </c>
      <c r="L142" s="4">
        <f t="shared" si="89"/>
        <v>663</v>
      </c>
      <c r="M142" s="5">
        <f t="shared" si="90"/>
        <v>2.5776772247360484</v>
      </c>
      <c r="N142" s="5">
        <f t="shared" si="91"/>
        <v>1.236541193030168</v>
      </c>
      <c r="O142" s="4">
        <f>SUM(หมวดภาค1!O254:O261)</f>
        <v>0</v>
      </c>
      <c r="P142" s="4">
        <v>0</v>
      </c>
      <c r="Q142" s="5">
        <f t="shared" si="92"/>
        <v>17.194570135746606</v>
      </c>
      <c r="R142" s="5">
        <f t="shared" si="93"/>
        <v>90.9502262443439</v>
      </c>
      <c r="S142" s="5">
        <f t="shared" si="94"/>
        <v>50.37707390648567</v>
      </c>
    </row>
    <row r="143" spans="1:19" ht="21.75">
      <c r="A143" s="107"/>
      <c r="B143" s="2" t="s">
        <v>166</v>
      </c>
      <c r="C143" s="4">
        <f t="shared" si="88"/>
        <v>526</v>
      </c>
      <c r="D143" s="2">
        <v>19</v>
      </c>
      <c r="E143" s="2">
        <v>29</v>
      </c>
      <c r="F143" s="2">
        <v>39</v>
      </c>
      <c r="G143" s="2">
        <v>63</v>
      </c>
      <c r="H143" s="2">
        <v>82</v>
      </c>
      <c r="I143" s="2">
        <v>81</v>
      </c>
      <c r="J143" s="2">
        <v>77</v>
      </c>
      <c r="K143" s="2">
        <v>136</v>
      </c>
      <c r="L143" s="4">
        <f t="shared" si="89"/>
        <v>526</v>
      </c>
      <c r="M143" s="5">
        <f t="shared" si="90"/>
        <v>2.8041825095057034</v>
      </c>
      <c r="N143" s="5">
        <f t="shared" si="91"/>
        <v>1.062075948462466</v>
      </c>
      <c r="O143" s="4">
        <f>SUM(หมวดภาค1!O262:O264)</f>
        <v>0</v>
      </c>
      <c r="P143" s="4">
        <v>0</v>
      </c>
      <c r="Q143" s="5">
        <f t="shared" si="92"/>
        <v>9.125475285171103</v>
      </c>
      <c r="R143" s="5">
        <f t="shared" si="93"/>
        <v>96.38783269961978</v>
      </c>
      <c r="S143" s="5">
        <f t="shared" si="94"/>
        <v>55.893536121673</v>
      </c>
    </row>
    <row r="144" spans="1:19" ht="21.75">
      <c r="A144" s="107"/>
      <c r="B144" s="2" t="s">
        <v>167</v>
      </c>
      <c r="C144" s="4">
        <f t="shared" si="88"/>
        <v>728</v>
      </c>
      <c r="D144" s="42">
        <v>21</v>
      </c>
      <c r="E144" s="42">
        <v>51</v>
      </c>
      <c r="F144" s="42">
        <v>45</v>
      </c>
      <c r="G144" s="42">
        <v>50</v>
      </c>
      <c r="H144" s="42">
        <v>72</v>
      </c>
      <c r="I144" s="42">
        <v>127</v>
      </c>
      <c r="J144" s="42">
        <v>163</v>
      </c>
      <c r="K144" s="42">
        <v>198</v>
      </c>
      <c r="L144" s="4">
        <f t="shared" si="89"/>
        <v>727</v>
      </c>
      <c r="M144" s="5">
        <f t="shared" si="90"/>
        <v>2.9463548830811552</v>
      </c>
      <c r="N144" s="5">
        <f t="shared" si="91"/>
        <v>1.0482892596963516</v>
      </c>
      <c r="O144" s="4">
        <v>1</v>
      </c>
      <c r="P144" s="4">
        <v>0</v>
      </c>
      <c r="Q144" s="5">
        <f t="shared" si="92"/>
        <v>9.903713892709765</v>
      </c>
      <c r="R144" s="5">
        <f t="shared" si="93"/>
        <v>97.11141678129299</v>
      </c>
      <c r="S144" s="5">
        <f t="shared" si="94"/>
        <v>67.1251719394773</v>
      </c>
    </row>
    <row r="145" spans="1:19" ht="21.75">
      <c r="A145" s="107"/>
      <c r="B145" s="2" t="s">
        <v>162</v>
      </c>
      <c r="C145" s="4">
        <f t="shared" si="88"/>
        <v>329</v>
      </c>
      <c r="D145" s="2">
        <v>33</v>
      </c>
      <c r="E145" s="2">
        <v>30</v>
      </c>
      <c r="F145" s="2">
        <v>48</v>
      </c>
      <c r="G145" s="2">
        <v>52</v>
      </c>
      <c r="H145" s="2">
        <v>34</v>
      </c>
      <c r="I145" s="2">
        <v>44</v>
      </c>
      <c r="J145" s="2">
        <v>42</v>
      </c>
      <c r="K145" s="2">
        <v>46</v>
      </c>
      <c r="L145" s="4">
        <f t="shared" si="89"/>
        <v>329</v>
      </c>
      <c r="M145" s="5">
        <f t="shared" si="90"/>
        <v>2.291793313069909</v>
      </c>
      <c r="N145" s="5">
        <f t="shared" si="91"/>
        <v>1.2040810063041933</v>
      </c>
      <c r="O145" s="4">
        <f>SUM(หมวดภาค1!O257:O264)</f>
        <v>0</v>
      </c>
      <c r="P145" s="4">
        <v>0</v>
      </c>
      <c r="Q145" s="5">
        <f t="shared" si="92"/>
        <v>19.148936170212767</v>
      </c>
      <c r="R145" s="5">
        <f t="shared" si="93"/>
        <v>89.96960486322189</v>
      </c>
      <c r="S145" s="5">
        <f t="shared" si="94"/>
        <v>40.121580547112465</v>
      </c>
    </row>
    <row r="146" spans="1:19" ht="21.75">
      <c r="A146" s="107"/>
      <c r="B146" s="2" t="s">
        <v>163</v>
      </c>
      <c r="C146" s="4">
        <f t="shared" si="88"/>
        <v>331</v>
      </c>
      <c r="D146" s="2">
        <v>26</v>
      </c>
      <c r="E146" s="2">
        <v>26</v>
      </c>
      <c r="F146" s="2">
        <v>43</v>
      </c>
      <c r="G146" s="2">
        <v>90</v>
      </c>
      <c r="H146" s="2">
        <v>72</v>
      </c>
      <c r="I146" s="2">
        <v>43</v>
      </c>
      <c r="J146" s="2">
        <v>22</v>
      </c>
      <c r="K146" s="2">
        <v>9</v>
      </c>
      <c r="L146" s="4">
        <f t="shared" si="89"/>
        <v>331</v>
      </c>
      <c r="M146" s="5">
        <f t="shared" si="90"/>
        <v>2.09214501510574</v>
      </c>
      <c r="N146" s="5">
        <f t="shared" si="91"/>
        <v>0.9270027344107783</v>
      </c>
      <c r="O146" s="4">
        <f>SUM(หมวดภาค1!O265:O267)</f>
        <v>0</v>
      </c>
      <c r="P146" s="4">
        <v>0</v>
      </c>
      <c r="Q146" s="5">
        <f t="shared" si="92"/>
        <v>15.709969788519638</v>
      </c>
      <c r="R146" s="5">
        <f t="shared" si="93"/>
        <v>92.14501510574019</v>
      </c>
      <c r="S146" s="5">
        <f t="shared" si="94"/>
        <v>22.356495468277945</v>
      </c>
    </row>
    <row r="147" spans="1:19" ht="21.75">
      <c r="A147" s="108"/>
      <c r="B147" s="2" t="s">
        <v>164</v>
      </c>
      <c r="C147" s="4">
        <f t="shared" si="88"/>
        <v>247</v>
      </c>
      <c r="D147" s="2">
        <v>7</v>
      </c>
      <c r="E147" s="2">
        <v>55</v>
      </c>
      <c r="F147" s="2">
        <v>36</v>
      </c>
      <c r="G147" s="2">
        <v>28</v>
      </c>
      <c r="H147" s="2">
        <v>19</v>
      </c>
      <c r="I147" s="2">
        <v>31</v>
      </c>
      <c r="J147" s="2">
        <v>38</v>
      </c>
      <c r="K147" s="2">
        <v>32</v>
      </c>
      <c r="L147" s="4">
        <f t="shared" si="89"/>
        <v>246</v>
      </c>
      <c r="M147" s="5">
        <f t="shared" si="90"/>
        <v>2.3028455284552845</v>
      </c>
      <c r="N147" s="5">
        <f t="shared" si="91"/>
        <v>1.1381914196855727</v>
      </c>
      <c r="O147" s="4">
        <v>1</v>
      </c>
      <c r="P147" s="4">
        <v>0</v>
      </c>
      <c r="Q147" s="5">
        <f t="shared" si="92"/>
        <v>25.203252032520325</v>
      </c>
      <c r="R147" s="5">
        <f t="shared" si="93"/>
        <v>97.15447154471545</v>
      </c>
      <c r="S147" s="5">
        <f t="shared" si="94"/>
        <v>41.05691056910569</v>
      </c>
    </row>
    <row r="148" spans="1:19" ht="21.75">
      <c r="A148" s="65" t="s">
        <v>173</v>
      </c>
      <c r="B148" s="66"/>
      <c r="C148" s="4">
        <f>SUM(C142:C144)</f>
        <v>1917</v>
      </c>
      <c r="D148" s="4">
        <f aca="true" t="shared" si="95" ref="D148:L148">SUM(D142:D144)</f>
        <v>100</v>
      </c>
      <c r="E148" s="4">
        <f t="shared" si="95"/>
        <v>134</v>
      </c>
      <c r="F148" s="4">
        <f t="shared" si="95"/>
        <v>130</v>
      </c>
      <c r="G148" s="4">
        <f t="shared" si="95"/>
        <v>183</v>
      </c>
      <c r="H148" s="4">
        <f t="shared" si="95"/>
        <v>253</v>
      </c>
      <c r="I148" s="4">
        <f t="shared" si="95"/>
        <v>308</v>
      </c>
      <c r="J148" s="4">
        <f t="shared" si="95"/>
        <v>315</v>
      </c>
      <c r="K148" s="4">
        <f t="shared" si="95"/>
        <v>493</v>
      </c>
      <c r="L148" s="4">
        <f t="shared" si="95"/>
        <v>1916</v>
      </c>
      <c r="M148" s="5">
        <f t="shared" si="90"/>
        <v>2.779749478079332</v>
      </c>
      <c r="N148" s="5">
        <f t="shared" si="91"/>
        <v>1.131618614553741</v>
      </c>
      <c r="O148" s="4">
        <f>SUM(O142:O144)</f>
        <v>1</v>
      </c>
      <c r="P148" s="4">
        <f>SUM(P142:P144)</f>
        <v>0</v>
      </c>
      <c r="Q148" s="5">
        <f t="shared" si="92"/>
        <v>12.21294363256785</v>
      </c>
      <c r="R148" s="5">
        <f t="shared" si="93"/>
        <v>94.78079331941545</v>
      </c>
      <c r="S148" s="5">
        <f t="shared" si="94"/>
        <v>58.24634655532359</v>
      </c>
    </row>
    <row r="149" spans="1:19" ht="21.75">
      <c r="A149" s="65" t="s">
        <v>174</v>
      </c>
      <c r="B149" s="66"/>
      <c r="C149" s="4">
        <f>SUM(C139:C141,C145:C147)</f>
        <v>2340</v>
      </c>
      <c r="D149" s="4">
        <f aca="true" t="shared" si="96" ref="D149:L149">SUM(D139:D141,D145:D147)</f>
        <v>219</v>
      </c>
      <c r="E149" s="4">
        <f t="shared" si="96"/>
        <v>230</v>
      </c>
      <c r="F149" s="4">
        <f t="shared" si="96"/>
        <v>248</v>
      </c>
      <c r="G149" s="4">
        <f t="shared" si="96"/>
        <v>355</v>
      </c>
      <c r="H149" s="4">
        <f t="shared" si="96"/>
        <v>383</v>
      </c>
      <c r="I149" s="4">
        <f t="shared" si="96"/>
        <v>343</v>
      </c>
      <c r="J149" s="4">
        <f t="shared" si="96"/>
        <v>221</v>
      </c>
      <c r="K149" s="4">
        <f t="shared" si="96"/>
        <v>332</v>
      </c>
      <c r="L149" s="4">
        <f t="shared" si="96"/>
        <v>2331</v>
      </c>
      <c r="M149" s="5">
        <f t="shared" si="90"/>
        <v>2.3166023166023164</v>
      </c>
      <c r="N149" s="5">
        <f t="shared" si="91"/>
        <v>1.1713634984288692</v>
      </c>
      <c r="O149" s="4">
        <f>SUM(O139:O141,O145:O147)</f>
        <v>1</v>
      </c>
      <c r="P149" s="4">
        <f>SUM(P139:P141,P145:P147)</f>
        <v>8</v>
      </c>
      <c r="Q149" s="5">
        <f t="shared" si="92"/>
        <v>19.262119262119263</v>
      </c>
      <c r="R149" s="5">
        <f t="shared" si="93"/>
        <v>90.6048906048906</v>
      </c>
      <c r="S149" s="5">
        <f t="shared" si="94"/>
        <v>38.43843843843844</v>
      </c>
    </row>
    <row r="150" spans="1:19" ht="21.75">
      <c r="A150" s="65" t="s">
        <v>175</v>
      </c>
      <c r="B150" s="66"/>
      <c r="C150" s="13">
        <f>SUM(C139:C147)</f>
        <v>4257</v>
      </c>
      <c r="D150" s="13">
        <f aca="true" t="shared" si="97" ref="D150:L150">SUM(D139:D147)</f>
        <v>319</v>
      </c>
      <c r="E150" s="13">
        <f t="shared" si="97"/>
        <v>364</v>
      </c>
      <c r="F150" s="13">
        <f t="shared" si="97"/>
        <v>378</v>
      </c>
      <c r="G150" s="13">
        <f t="shared" si="97"/>
        <v>538</v>
      </c>
      <c r="H150" s="13">
        <f t="shared" si="97"/>
        <v>636</v>
      </c>
      <c r="I150" s="13">
        <f t="shared" si="97"/>
        <v>651</v>
      </c>
      <c r="J150" s="13">
        <f t="shared" si="97"/>
        <v>536</v>
      </c>
      <c r="K150" s="13">
        <f t="shared" si="97"/>
        <v>825</v>
      </c>
      <c r="L150" s="13">
        <f t="shared" si="97"/>
        <v>4247</v>
      </c>
      <c r="M150" s="5">
        <f t="shared" si="90"/>
        <v>2.5255474452554743</v>
      </c>
      <c r="N150" s="5">
        <f t="shared" si="91"/>
        <v>1.1763982759853968</v>
      </c>
      <c r="O150" s="4">
        <f>SUM(O139:O147)</f>
        <v>2</v>
      </c>
      <c r="P150" s="4">
        <f>SUM(P139:P147)</f>
        <v>8</v>
      </c>
      <c r="Q150" s="5">
        <f t="shared" si="92"/>
        <v>16.081940193077468</v>
      </c>
      <c r="R150" s="5">
        <f t="shared" si="93"/>
        <v>92.48881563456557</v>
      </c>
      <c r="S150" s="5">
        <f t="shared" si="94"/>
        <v>47.37461737697198</v>
      </c>
    </row>
    <row r="151" spans="1:19" ht="21.75">
      <c r="A151" s="65" t="s">
        <v>12</v>
      </c>
      <c r="B151" s="66"/>
      <c r="C151" s="5">
        <f>C150*100/$C$150</f>
        <v>100</v>
      </c>
      <c r="D151" s="5">
        <f aca="true" t="shared" si="98" ref="D151:L151">D150*100/$C$150</f>
        <v>7.493540051679586</v>
      </c>
      <c r="E151" s="5">
        <f t="shared" si="98"/>
        <v>8.550622504110876</v>
      </c>
      <c r="F151" s="5">
        <f t="shared" si="98"/>
        <v>8.879492600422832</v>
      </c>
      <c r="G151" s="5">
        <f t="shared" si="98"/>
        <v>12.638007986845196</v>
      </c>
      <c r="H151" s="5">
        <f t="shared" si="98"/>
        <v>14.940098661028893</v>
      </c>
      <c r="I151" s="5">
        <f t="shared" si="98"/>
        <v>15.29245947850599</v>
      </c>
      <c r="J151" s="5">
        <f t="shared" si="98"/>
        <v>12.591026544514916</v>
      </c>
      <c r="K151" s="5">
        <f t="shared" si="98"/>
        <v>19.37984496124031</v>
      </c>
      <c r="L151" s="5">
        <f t="shared" si="98"/>
        <v>99.7650927883486</v>
      </c>
      <c r="M151" s="5"/>
      <c r="N151" s="5"/>
      <c r="O151" s="5">
        <f>O150*100/$C$15</f>
        <v>0.06391818472355384</v>
      </c>
      <c r="P151" s="5">
        <f>P150*100/$C$15</f>
        <v>0.2556727388942154</v>
      </c>
      <c r="Q151" s="5">
        <f t="shared" si="92"/>
        <v>16.081940193077468</v>
      </c>
      <c r="R151" s="5">
        <f t="shared" si="93"/>
        <v>92.48881563456557</v>
      </c>
      <c r="S151" s="5">
        <f t="shared" si="94"/>
        <v>47.37461737697198</v>
      </c>
    </row>
    <row r="153" ht="21.75">
      <c r="D153" s="31" t="s">
        <v>436</v>
      </c>
    </row>
    <row r="154" spans="1:19" ht="29.25" customHeight="1">
      <c r="A154" s="111" t="s">
        <v>521</v>
      </c>
      <c r="B154" s="112"/>
      <c r="C154" s="85" t="s">
        <v>3</v>
      </c>
      <c r="D154" s="105" t="s">
        <v>4</v>
      </c>
      <c r="E154" s="105"/>
      <c r="F154" s="105"/>
      <c r="G154" s="105"/>
      <c r="H154" s="105"/>
      <c r="I154" s="105"/>
      <c r="J154" s="105"/>
      <c r="K154" s="105"/>
      <c r="L154" s="87" t="s">
        <v>5</v>
      </c>
      <c r="M154" s="83" t="s">
        <v>6</v>
      </c>
      <c r="N154" s="83" t="s">
        <v>7</v>
      </c>
      <c r="O154" s="70" t="s">
        <v>114</v>
      </c>
      <c r="P154" s="71"/>
      <c r="Q154" s="67" t="s">
        <v>161</v>
      </c>
      <c r="R154" s="68"/>
      <c r="S154" s="69"/>
    </row>
    <row r="155" spans="1:19" ht="21.75">
      <c r="A155" s="113"/>
      <c r="B155" s="114"/>
      <c r="C155" s="85"/>
      <c r="D155" s="2">
        <v>0</v>
      </c>
      <c r="E155" s="2">
        <v>1</v>
      </c>
      <c r="F155" s="2">
        <v>1.5</v>
      </c>
      <c r="G155" s="2">
        <v>2</v>
      </c>
      <c r="H155" s="2">
        <v>2.5</v>
      </c>
      <c r="I155" s="2">
        <v>3</v>
      </c>
      <c r="J155" s="2">
        <v>3.5</v>
      </c>
      <c r="K155" s="2">
        <v>4</v>
      </c>
      <c r="L155" s="87"/>
      <c r="M155" s="83"/>
      <c r="N155" s="83"/>
      <c r="O155" s="2" t="s">
        <v>9</v>
      </c>
      <c r="P155" s="2" t="s">
        <v>10</v>
      </c>
      <c r="Q155" s="33" t="s">
        <v>172</v>
      </c>
      <c r="R155" s="33" t="s">
        <v>168</v>
      </c>
      <c r="S155" s="32" t="s">
        <v>169</v>
      </c>
    </row>
    <row r="156" spans="1:19" ht="21.75">
      <c r="A156" s="115" t="s">
        <v>415</v>
      </c>
      <c r="B156" s="64"/>
      <c r="C156" s="13">
        <f>C15</f>
        <v>3129</v>
      </c>
      <c r="D156" s="13">
        <f aca="true" t="shared" si="99" ref="D156:K156">D15</f>
        <v>215</v>
      </c>
      <c r="E156" s="13">
        <f t="shared" si="99"/>
        <v>406</v>
      </c>
      <c r="F156" s="13">
        <f t="shared" si="99"/>
        <v>293</v>
      </c>
      <c r="G156" s="13">
        <f t="shared" si="99"/>
        <v>459</v>
      </c>
      <c r="H156" s="13">
        <f t="shared" si="99"/>
        <v>421</v>
      </c>
      <c r="I156" s="13">
        <f t="shared" si="99"/>
        <v>636</v>
      </c>
      <c r="J156" s="13">
        <f t="shared" si="99"/>
        <v>371</v>
      </c>
      <c r="K156" s="13">
        <f t="shared" si="99"/>
        <v>320</v>
      </c>
      <c r="L156" s="4">
        <f>SUM(D156:K156)</f>
        <v>3121</v>
      </c>
      <c r="M156" s="5">
        <f aca="true" t="shared" si="100" ref="M156:M164">(1*E156+1.5*F156+2*G156+2.5*H156+3*I156+3.5*J156+4*K156)/L156</f>
        <v>2.3397949375200255</v>
      </c>
      <c r="N156" s="5">
        <f aca="true" t="shared" si="101" ref="N156:N164">SQRT((D156*0^2+E156*1^2+F156*1.5^2+G156*2^2+H156*2.5^2+I156*3^2+J156*3.5^2+K156*4^2)/L156-M156^2)</f>
        <v>1.1084854429238062</v>
      </c>
      <c r="O156" s="13">
        <f>O15</f>
        <v>1</v>
      </c>
      <c r="P156" s="13">
        <f>P15</f>
        <v>7</v>
      </c>
      <c r="Q156" s="5">
        <v>19.162640901771336</v>
      </c>
      <c r="R156" s="5">
        <v>90.98228663446055</v>
      </c>
      <c r="S156" s="5">
        <v>44.15458937198068</v>
      </c>
    </row>
    <row r="157" spans="1:19" ht="21.75">
      <c r="A157" s="115" t="s">
        <v>522</v>
      </c>
      <c r="B157" s="64"/>
      <c r="C157" s="13">
        <f>C32</f>
        <v>4517</v>
      </c>
      <c r="D157" s="13">
        <f aca="true" t="shared" si="102" ref="D157:K157">D32</f>
        <v>302</v>
      </c>
      <c r="E157" s="13">
        <f t="shared" si="102"/>
        <v>434</v>
      </c>
      <c r="F157" s="13">
        <f t="shared" si="102"/>
        <v>423</v>
      </c>
      <c r="G157" s="13">
        <f t="shared" si="102"/>
        <v>783</v>
      </c>
      <c r="H157" s="13">
        <f t="shared" si="102"/>
        <v>717</v>
      </c>
      <c r="I157" s="13">
        <f t="shared" si="102"/>
        <v>672</v>
      </c>
      <c r="J157" s="13">
        <f t="shared" si="102"/>
        <v>461</v>
      </c>
      <c r="K157" s="13">
        <f t="shared" si="102"/>
        <v>706</v>
      </c>
      <c r="L157" s="4">
        <f aca="true" t="shared" si="103" ref="L157:L165">SUM(D157:K157)</f>
        <v>4498</v>
      </c>
      <c r="M157" s="5">
        <f t="shared" si="100"/>
        <v>2.4189639839928856</v>
      </c>
      <c r="N157" s="5">
        <f t="shared" si="101"/>
        <v>1.1228172711150424</v>
      </c>
      <c r="O157" s="13">
        <f>O32</f>
        <v>8</v>
      </c>
      <c r="P157" s="13">
        <f>P32</f>
        <v>11</v>
      </c>
      <c r="Q157" s="5">
        <v>18.40584119257682</v>
      </c>
      <c r="R157" s="5">
        <v>92.72893215698205</v>
      </c>
      <c r="S157" s="5">
        <v>41.58807423182233</v>
      </c>
    </row>
    <row r="158" spans="1:19" ht="21.75">
      <c r="A158" s="115" t="s">
        <v>523</v>
      </c>
      <c r="B158" s="64"/>
      <c r="C158" s="13">
        <f>C49</f>
        <v>6057</v>
      </c>
      <c r="D158" s="13">
        <f aca="true" t="shared" si="104" ref="D158:K158">D49</f>
        <v>273</v>
      </c>
      <c r="E158" s="13">
        <f t="shared" si="104"/>
        <v>537</v>
      </c>
      <c r="F158" s="13">
        <f t="shared" si="104"/>
        <v>500</v>
      </c>
      <c r="G158" s="13">
        <f t="shared" si="104"/>
        <v>733</v>
      </c>
      <c r="H158" s="13">
        <f t="shared" si="104"/>
        <v>924</v>
      </c>
      <c r="I158" s="13">
        <f t="shared" si="104"/>
        <v>1051</v>
      </c>
      <c r="J158" s="13">
        <f t="shared" si="104"/>
        <v>821</v>
      </c>
      <c r="K158" s="13">
        <f t="shared" si="104"/>
        <v>1214</v>
      </c>
      <c r="L158" s="4">
        <f t="shared" si="103"/>
        <v>6053</v>
      </c>
      <c r="M158" s="5">
        <f t="shared" si="100"/>
        <v>2.6343135635222206</v>
      </c>
      <c r="N158" s="5">
        <f t="shared" si="101"/>
        <v>1.0984725042228827</v>
      </c>
      <c r="O158" s="13">
        <f>O49</f>
        <v>4</v>
      </c>
      <c r="P158" s="13">
        <f>P49</f>
        <v>0</v>
      </c>
      <c r="Q158" s="5">
        <v>10.360531309297913</v>
      </c>
      <c r="R158" s="5">
        <v>96.54648956356736</v>
      </c>
      <c r="S158" s="5">
        <v>52.25806451612903</v>
      </c>
    </row>
    <row r="159" spans="1:19" ht="21.75">
      <c r="A159" s="115" t="s">
        <v>524</v>
      </c>
      <c r="B159" s="64"/>
      <c r="C159" s="13">
        <f>C66</f>
        <v>6987</v>
      </c>
      <c r="D159" s="13">
        <f aca="true" t="shared" si="105" ref="D159:K159">D66</f>
        <v>667</v>
      </c>
      <c r="E159" s="13">
        <f t="shared" si="105"/>
        <v>727</v>
      </c>
      <c r="F159" s="13">
        <f t="shared" si="105"/>
        <v>608</v>
      </c>
      <c r="G159" s="13">
        <f t="shared" si="105"/>
        <v>882</v>
      </c>
      <c r="H159" s="13">
        <f t="shared" si="105"/>
        <v>967</v>
      </c>
      <c r="I159" s="13">
        <f t="shared" si="105"/>
        <v>1295</v>
      </c>
      <c r="J159" s="13">
        <f t="shared" si="105"/>
        <v>844</v>
      </c>
      <c r="K159" s="13">
        <f t="shared" si="105"/>
        <v>989</v>
      </c>
      <c r="L159" s="4">
        <f t="shared" si="103"/>
        <v>6979</v>
      </c>
      <c r="M159" s="5">
        <f t="shared" si="100"/>
        <v>2.3807852127812006</v>
      </c>
      <c r="N159" s="5">
        <f t="shared" si="101"/>
        <v>1.192637134796857</v>
      </c>
      <c r="O159" s="13">
        <f>O66</f>
        <v>8</v>
      </c>
      <c r="P159" s="13">
        <f>P66</f>
        <v>0</v>
      </c>
      <c r="Q159" s="5">
        <v>15.313745019920319</v>
      </c>
      <c r="R159" s="5">
        <v>93.47609561752988</v>
      </c>
      <c r="S159" s="5">
        <v>47.01195219123506</v>
      </c>
    </row>
    <row r="160" spans="1:19" ht="21.75">
      <c r="A160" s="115" t="s">
        <v>525</v>
      </c>
      <c r="B160" s="64"/>
      <c r="C160" s="13">
        <f>C83</f>
        <v>6454</v>
      </c>
      <c r="D160" s="13">
        <f aca="true" t="shared" si="106" ref="D160:K160">D83</f>
        <v>315</v>
      </c>
      <c r="E160" s="13">
        <f t="shared" si="106"/>
        <v>180</v>
      </c>
      <c r="F160" s="13">
        <f t="shared" si="106"/>
        <v>162</v>
      </c>
      <c r="G160" s="13">
        <f t="shared" si="106"/>
        <v>493</v>
      </c>
      <c r="H160" s="13">
        <f t="shared" si="106"/>
        <v>538</v>
      </c>
      <c r="I160" s="13">
        <f t="shared" si="106"/>
        <v>1059</v>
      </c>
      <c r="J160" s="13">
        <f t="shared" si="106"/>
        <v>1181</v>
      </c>
      <c r="K160" s="13">
        <f t="shared" si="106"/>
        <v>2521</v>
      </c>
      <c r="L160" s="4">
        <f t="shared" si="103"/>
        <v>6449</v>
      </c>
      <c r="M160" s="5">
        <f t="shared" si="100"/>
        <v>3.124282834547992</v>
      </c>
      <c r="N160" s="5">
        <f t="shared" si="101"/>
        <v>1.0612822161582</v>
      </c>
      <c r="O160" s="13">
        <f>O83</f>
        <v>5</v>
      </c>
      <c r="P160" s="13">
        <f>P83</f>
        <v>0</v>
      </c>
      <c r="Q160" s="5">
        <v>4.5531482735274205</v>
      </c>
      <c r="R160" s="5">
        <v>98.12119160460392</v>
      </c>
      <c r="S160" s="5">
        <v>78.84224779959376</v>
      </c>
    </row>
    <row r="161" spans="1:19" ht="21.75">
      <c r="A161" s="115" t="s">
        <v>526</v>
      </c>
      <c r="B161" s="64"/>
      <c r="C161" s="13">
        <f>C99</f>
        <v>3193</v>
      </c>
      <c r="D161" s="13">
        <f aca="true" t="shared" si="107" ref="D161:K161">D99</f>
        <v>295</v>
      </c>
      <c r="E161" s="13">
        <f t="shared" si="107"/>
        <v>153</v>
      </c>
      <c r="F161" s="13">
        <f t="shared" si="107"/>
        <v>100</v>
      </c>
      <c r="G161" s="13">
        <f t="shared" si="107"/>
        <v>217</v>
      </c>
      <c r="H161" s="13">
        <f t="shared" si="107"/>
        <v>201</v>
      </c>
      <c r="I161" s="13">
        <f t="shared" si="107"/>
        <v>361</v>
      </c>
      <c r="J161" s="13">
        <f t="shared" si="107"/>
        <v>596</v>
      </c>
      <c r="K161" s="13">
        <f t="shared" si="107"/>
        <v>1259</v>
      </c>
      <c r="L161" s="4">
        <f t="shared" si="103"/>
        <v>3182</v>
      </c>
      <c r="M161" s="5">
        <f t="shared" si="100"/>
        <v>2.9681018227529856</v>
      </c>
      <c r="N161" s="5">
        <f t="shared" si="101"/>
        <v>1.2739240829585836</v>
      </c>
      <c r="O161" s="13">
        <f>O99</f>
        <v>11</v>
      </c>
      <c r="P161" s="13">
        <f>P99</f>
        <v>0</v>
      </c>
      <c r="Q161" s="5">
        <v>4.703404703404703</v>
      </c>
      <c r="R161" s="5">
        <v>97.71849771849772</v>
      </c>
      <c r="S161" s="5">
        <v>79.53667953667954</v>
      </c>
    </row>
    <row r="162" spans="1:19" ht="21.75">
      <c r="A162" s="115" t="s">
        <v>527</v>
      </c>
      <c r="B162" s="64"/>
      <c r="C162" s="13">
        <f>C116</f>
        <v>4256</v>
      </c>
      <c r="D162" s="13">
        <f aca="true" t="shared" si="108" ref="D162:K162">D116</f>
        <v>238</v>
      </c>
      <c r="E162" s="13">
        <f t="shared" si="108"/>
        <v>139</v>
      </c>
      <c r="F162" s="13">
        <f t="shared" si="108"/>
        <v>110</v>
      </c>
      <c r="G162" s="13">
        <f t="shared" si="108"/>
        <v>155</v>
      </c>
      <c r="H162" s="13">
        <f t="shared" si="108"/>
        <v>224</v>
      </c>
      <c r="I162" s="13">
        <f t="shared" si="108"/>
        <v>403</v>
      </c>
      <c r="J162" s="13">
        <f t="shared" si="108"/>
        <v>651</v>
      </c>
      <c r="K162" s="13">
        <f t="shared" si="108"/>
        <v>2331</v>
      </c>
      <c r="L162" s="4">
        <f t="shared" si="103"/>
        <v>4251</v>
      </c>
      <c r="M162" s="5">
        <f t="shared" si="100"/>
        <v>3.2899317807574686</v>
      </c>
      <c r="N162" s="5">
        <f t="shared" si="101"/>
        <v>1.115839328810244</v>
      </c>
      <c r="O162" s="13">
        <f>O116</f>
        <v>0</v>
      </c>
      <c r="P162" s="13">
        <f>P116</f>
        <v>5</v>
      </c>
      <c r="Q162" s="5">
        <v>4.175311203319502</v>
      </c>
      <c r="R162" s="5">
        <v>97.4844398340249</v>
      </c>
      <c r="S162" s="5">
        <v>83.48029045643153</v>
      </c>
    </row>
    <row r="163" spans="1:19" ht="21.75">
      <c r="A163" s="115" t="s">
        <v>528</v>
      </c>
      <c r="B163" s="64"/>
      <c r="C163" s="13">
        <f>C133</f>
        <v>3162.239923224568</v>
      </c>
      <c r="D163" s="13">
        <f aca="true" t="shared" si="109" ref="D163:K163">D133</f>
        <v>256</v>
      </c>
      <c r="E163" s="13">
        <f t="shared" si="109"/>
        <v>290</v>
      </c>
      <c r="F163" s="13">
        <f t="shared" si="109"/>
        <v>177</v>
      </c>
      <c r="G163" s="13">
        <f t="shared" si="109"/>
        <v>286</v>
      </c>
      <c r="H163" s="13">
        <f t="shared" si="109"/>
        <v>312</v>
      </c>
      <c r="I163" s="13">
        <f t="shared" si="109"/>
        <v>448</v>
      </c>
      <c r="J163" s="13">
        <f t="shared" si="109"/>
        <v>439</v>
      </c>
      <c r="K163" s="13">
        <f t="shared" si="109"/>
        <v>948</v>
      </c>
      <c r="L163" s="4">
        <f t="shared" si="103"/>
        <v>3156</v>
      </c>
      <c r="M163" s="5">
        <f t="shared" si="100"/>
        <v>2.7186311787072244</v>
      </c>
      <c r="N163" s="5">
        <f t="shared" si="101"/>
        <v>1.2629737985439857</v>
      </c>
      <c r="O163" s="13">
        <f>O133</f>
        <v>1</v>
      </c>
      <c r="P163" s="13">
        <f>P133</f>
        <v>5.239923224568138</v>
      </c>
      <c r="Q163" s="5">
        <v>6.361760660247593</v>
      </c>
      <c r="R163" s="5">
        <v>95.83906464924347</v>
      </c>
      <c r="S163" s="5">
        <v>76.5130674002751</v>
      </c>
    </row>
    <row r="164" spans="1:19" ht="21.75">
      <c r="A164" s="115" t="s">
        <v>529</v>
      </c>
      <c r="B164" s="64"/>
      <c r="C164" s="13">
        <f>C150</f>
        <v>4257</v>
      </c>
      <c r="D164" s="13">
        <f aca="true" t="shared" si="110" ref="D164:K164">D150</f>
        <v>319</v>
      </c>
      <c r="E164" s="13">
        <f t="shared" si="110"/>
        <v>364</v>
      </c>
      <c r="F164" s="13">
        <f t="shared" si="110"/>
        <v>378</v>
      </c>
      <c r="G164" s="13">
        <f t="shared" si="110"/>
        <v>538</v>
      </c>
      <c r="H164" s="13">
        <f t="shared" si="110"/>
        <v>636</v>
      </c>
      <c r="I164" s="13">
        <f t="shared" si="110"/>
        <v>651</v>
      </c>
      <c r="J164" s="13">
        <f t="shared" si="110"/>
        <v>536</v>
      </c>
      <c r="K164" s="13">
        <f t="shared" si="110"/>
        <v>825</v>
      </c>
      <c r="L164" s="4">
        <f t="shared" si="103"/>
        <v>4247</v>
      </c>
      <c r="M164" s="5">
        <f t="shared" si="100"/>
        <v>2.5255474452554743</v>
      </c>
      <c r="N164" s="5">
        <f t="shared" si="101"/>
        <v>1.1763982759853968</v>
      </c>
      <c r="O164" s="13">
        <f>O150</f>
        <v>2</v>
      </c>
      <c r="P164" s="13">
        <f>P150</f>
        <v>8</v>
      </c>
      <c r="Q164" s="5">
        <v>23.42688330871492</v>
      </c>
      <c r="R164" s="5">
        <v>87.91728212703102</v>
      </c>
      <c r="S164" s="5">
        <v>39.497784342688334</v>
      </c>
    </row>
    <row r="165" spans="1:19" ht="21.75">
      <c r="A165" s="65" t="s">
        <v>11</v>
      </c>
      <c r="B165" s="66"/>
      <c r="C165" s="4">
        <f>SUM(C156:C164)</f>
        <v>42012.239923224566</v>
      </c>
      <c r="D165" s="52">
        <f aca="true" t="shared" si="111" ref="D165:K165">SUM(D156:D164)</f>
        <v>2880</v>
      </c>
      <c r="E165" s="52">
        <f t="shared" si="111"/>
        <v>3230</v>
      </c>
      <c r="F165" s="52">
        <f t="shared" si="111"/>
        <v>2751</v>
      </c>
      <c r="G165" s="52">
        <f t="shared" si="111"/>
        <v>4546</v>
      </c>
      <c r="H165" s="52">
        <f t="shared" si="111"/>
        <v>4940</v>
      </c>
      <c r="I165" s="52">
        <f t="shared" si="111"/>
        <v>6576</v>
      </c>
      <c r="J165" s="52">
        <f t="shared" si="111"/>
        <v>5900</v>
      </c>
      <c r="K165" s="52">
        <f t="shared" si="111"/>
        <v>11113</v>
      </c>
      <c r="L165" s="4">
        <f t="shared" si="103"/>
        <v>41936</v>
      </c>
      <c r="M165" s="5">
        <f>(1*E165+1.5*F165+2*G165+2.5*H165+3*I165+3.5*J165+4*K165)/L165</f>
        <v>2.709569343761923</v>
      </c>
      <c r="N165" s="5">
        <f>SQRT((D165*0^2+E165*1^2+F165*1.5^2+G165*2^2+H165*2.5^2+I165*3^2+J165*3.5^2+K165*4^2)/L165-M165^2)</f>
        <v>1.1947584581535955</v>
      </c>
      <c r="O165" s="52">
        <f>SUM(O156:O164)</f>
        <v>40</v>
      </c>
      <c r="P165" s="52">
        <f>SUM(P156:P164)</f>
        <v>36.23992322456814</v>
      </c>
      <c r="Q165" s="5">
        <f>(D165+E165)*100/L165</f>
        <v>14.569820679130103</v>
      </c>
      <c r="R165" s="5">
        <f>(E165+F165+G165+H165+I165+J165+K165)*100/L165</f>
        <v>93.13239221671118</v>
      </c>
      <c r="S165" s="5">
        <f>(I165+J165+K165)*100/L165</f>
        <v>56.25</v>
      </c>
    </row>
    <row r="166" spans="1:19" ht="21.75">
      <c r="A166" s="103" t="s">
        <v>12</v>
      </c>
      <c r="B166" s="103"/>
      <c r="C166" s="5">
        <f>C165*100/$C$165</f>
        <v>100.00000000000001</v>
      </c>
      <c r="D166" s="5">
        <f aca="true" t="shared" si="112" ref="D166:L166">D165*100/$C$165</f>
        <v>6.855145084535049</v>
      </c>
      <c r="E166" s="5">
        <f t="shared" si="112"/>
        <v>7.688235633002849</v>
      </c>
      <c r="F166" s="5">
        <f t="shared" si="112"/>
        <v>6.548091710956916</v>
      </c>
      <c r="G166" s="5">
        <f t="shared" si="112"/>
        <v>10.82065609524178</v>
      </c>
      <c r="H166" s="5">
        <f t="shared" si="112"/>
        <v>11.758478026945534</v>
      </c>
      <c r="I166" s="5">
        <f t="shared" si="112"/>
        <v>15.652581276355027</v>
      </c>
      <c r="J166" s="5">
        <f t="shared" si="112"/>
        <v>14.043526388457217</v>
      </c>
      <c r="K166" s="5">
        <f t="shared" si="112"/>
        <v>26.451815043207635</v>
      </c>
      <c r="L166" s="5">
        <f t="shared" si="112"/>
        <v>99.81852925870201</v>
      </c>
      <c r="M166" s="3"/>
      <c r="N166" s="3"/>
      <c r="O166" s="5">
        <f>O165*100/$C$165</f>
        <v>0.09521034839632012</v>
      </c>
      <c r="P166" s="5">
        <f>P165*100/$C$165</f>
        <v>0.08626039290167563</v>
      </c>
      <c r="Q166" s="5">
        <f>(D165+E165)*100/L165</f>
        <v>14.569820679130103</v>
      </c>
      <c r="R166" s="5">
        <f>(E165+F165+G165+H165+I165+J165+K165)*100/L165</f>
        <v>93.13239221671118</v>
      </c>
      <c r="S166" s="5">
        <f>(I165+J165+K165)*100/L165</f>
        <v>56.25</v>
      </c>
    </row>
    <row r="168" ht="21.75">
      <c r="D168" s="31" t="s">
        <v>437</v>
      </c>
    </row>
    <row r="169" spans="1:19" ht="29.25" customHeight="1">
      <c r="A169" s="111" t="s">
        <v>521</v>
      </c>
      <c r="B169" s="112"/>
      <c r="C169" s="85" t="s">
        <v>3</v>
      </c>
      <c r="D169" s="105" t="s">
        <v>4</v>
      </c>
      <c r="E169" s="105"/>
      <c r="F169" s="105"/>
      <c r="G169" s="105"/>
      <c r="H169" s="105"/>
      <c r="I169" s="105"/>
      <c r="J169" s="105"/>
      <c r="K169" s="105"/>
      <c r="L169" s="87" t="s">
        <v>5</v>
      </c>
      <c r="M169" s="83" t="s">
        <v>6</v>
      </c>
      <c r="N169" s="83" t="s">
        <v>7</v>
      </c>
      <c r="O169" s="109" t="s">
        <v>114</v>
      </c>
      <c r="P169" s="109"/>
      <c r="Q169" s="110" t="s">
        <v>161</v>
      </c>
      <c r="R169" s="110"/>
      <c r="S169" s="110"/>
    </row>
    <row r="170" spans="1:19" ht="21.75">
      <c r="A170" s="113"/>
      <c r="B170" s="114"/>
      <c r="C170" s="85"/>
      <c r="D170" s="2">
        <v>0</v>
      </c>
      <c r="E170" s="2">
        <v>1</v>
      </c>
      <c r="F170" s="2">
        <v>1.5</v>
      </c>
      <c r="G170" s="2">
        <v>2</v>
      </c>
      <c r="H170" s="2">
        <v>2.5</v>
      </c>
      <c r="I170" s="2">
        <v>3</v>
      </c>
      <c r="J170" s="2">
        <v>3.5</v>
      </c>
      <c r="K170" s="2">
        <v>4</v>
      </c>
      <c r="L170" s="87"/>
      <c r="M170" s="83"/>
      <c r="N170" s="83"/>
      <c r="O170" s="2" t="s">
        <v>9</v>
      </c>
      <c r="P170" s="2" t="s">
        <v>10</v>
      </c>
      <c r="Q170" s="33" t="s">
        <v>172</v>
      </c>
      <c r="R170" s="33" t="s">
        <v>168</v>
      </c>
      <c r="S170" s="32" t="s">
        <v>169</v>
      </c>
    </row>
    <row r="171" spans="1:19" ht="21.75">
      <c r="A171" s="115" t="s">
        <v>415</v>
      </c>
      <c r="B171" s="64"/>
      <c r="C171" s="4">
        <f>C13</f>
        <v>1262</v>
      </c>
      <c r="D171" s="4">
        <f aca="true" t="shared" si="113" ref="D171:K171">D13</f>
        <v>58</v>
      </c>
      <c r="E171" s="4">
        <f t="shared" si="113"/>
        <v>275</v>
      </c>
      <c r="F171" s="4">
        <f t="shared" si="113"/>
        <v>132</v>
      </c>
      <c r="G171" s="4">
        <f t="shared" si="113"/>
        <v>175</v>
      </c>
      <c r="H171" s="4">
        <f t="shared" si="113"/>
        <v>129</v>
      </c>
      <c r="I171" s="4">
        <f t="shared" si="113"/>
        <v>228</v>
      </c>
      <c r="J171" s="4">
        <f t="shared" si="113"/>
        <v>120</v>
      </c>
      <c r="K171" s="4">
        <f t="shared" si="113"/>
        <v>144</v>
      </c>
      <c r="L171" s="4">
        <f aca="true" t="shared" si="114" ref="L171:L179">SUM(D171:K171)</f>
        <v>1261</v>
      </c>
      <c r="M171" s="5">
        <f>(1*E171+1.5*F171+2*G171+2.5*H171+3*I171+3.5*J171+4*K171)/L171</f>
        <v>2.240681998413957</v>
      </c>
      <c r="N171" s="5">
        <f>SQRT((D171*0^2+E171*1^2+F171*1.5^2+G171*2^2+H171*2.5^2+I171*3^2+J171*3.5^2+K171*4^2)/L171-M171^2)</f>
        <v>1.1169528523845276</v>
      </c>
      <c r="O171" s="4">
        <f>O13</f>
        <v>1</v>
      </c>
      <c r="P171" s="4">
        <f>P13</f>
        <v>0</v>
      </c>
      <c r="Q171" s="5">
        <f>(D171+E171)*100/L171</f>
        <v>26.40761300555115</v>
      </c>
      <c r="R171" s="5">
        <f>(E171+F171+G171+H171+I171+J171+K171)*100/L171</f>
        <v>95.40047581284695</v>
      </c>
      <c r="S171" s="5">
        <f>(I171+J171+K171)*100/L171</f>
        <v>39.016653449643144</v>
      </c>
    </row>
    <row r="172" spans="1:19" ht="21.75">
      <c r="A172" s="115" t="s">
        <v>522</v>
      </c>
      <c r="B172" s="64"/>
      <c r="C172" s="4">
        <f>C30</f>
        <v>1913</v>
      </c>
      <c r="D172" s="4">
        <f aca="true" t="shared" si="115" ref="D172:K172">D30</f>
        <v>80</v>
      </c>
      <c r="E172" s="4">
        <f t="shared" si="115"/>
        <v>196</v>
      </c>
      <c r="F172" s="4">
        <f t="shared" si="115"/>
        <v>152</v>
      </c>
      <c r="G172" s="4">
        <f t="shared" si="115"/>
        <v>336</v>
      </c>
      <c r="H172" s="4">
        <f t="shared" si="115"/>
        <v>342</v>
      </c>
      <c r="I172" s="4">
        <f t="shared" si="115"/>
        <v>276</v>
      </c>
      <c r="J172" s="4">
        <f t="shared" si="115"/>
        <v>205</v>
      </c>
      <c r="K172" s="4">
        <f t="shared" si="115"/>
        <v>318</v>
      </c>
      <c r="L172" s="4">
        <f t="shared" si="114"/>
        <v>1905</v>
      </c>
      <c r="M172" s="5">
        <f aca="true" t="shared" si="116" ref="M172:M180">(1*E172+1.5*F172+2*G172+2.5*H172+3*I172+3.5*J172+4*K172)/L172</f>
        <v>2.5031496062992127</v>
      </c>
      <c r="N172" s="5">
        <f aca="true" t="shared" si="117" ref="N172:N180">SQRT((D172*0^2+E172*1^2+F172*1.5^2+G172*2^2+H172*2.5^2+I172*3^2+J172*3.5^2+K172*4^2)/L172-M172^2)</f>
        <v>1.0664241281908007</v>
      </c>
      <c r="O172" s="4">
        <f>O30</f>
        <v>8</v>
      </c>
      <c r="P172" s="4">
        <f>P30</f>
        <v>0</v>
      </c>
      <c r="Q172" s="5">
        <f aca="true" t="shared" si="118" ref="Q172:Q179">(D172+E172)*100/L172</f>
        <v>14.488188976377952</v>
      </c>
      <c r="R172" s="5">
        <f aca="true" t="shared" si="119" ref="R172:R179">(E172+F172+G172+H172+I172+J172+K172)*100/L172</f>
        <v>95.8005249343832</v>
      </c>
      <c r="S172" s="5">
        <f aca="true" t="shared" si="120" ref="S172:S179">(I172+J172+K172)*100/L172</f>
        <v>41.94225721784777</v>
      </c>
    </row>
    <row r="173" spans="1:19" ht="21.75">
      <c r="A173" s="115" t="s">
        <v>523</v>
      </c>
      <c r="B173" s="64"/>
      <c r="C173" s="4">
        <f>C47</f>
        <v>1689</v>
      </c>
      <c r="D173" s="4">
        <f aca="true" t="shared" si="121" ref="D173:K173">D47</f>
        <v>69</v>
      </c>
      <c r="E173" s="4">
        <f t="shared" si="121"/>
        <v>219</v>
      </c>
      <c r="F173" s="4">
        <f t="shared" si="121"/>
        <v>127</v>
      </c>
      <c r="G173" s="4">
        <f t="shared" si="121"/>
        <v>189</v>
      </c>
      <c r="H173" s="4">
        <f t="shared" si="121"/>
        <v>258</v>
      </c>
      <c r="I173" s="4">
        <f t="shared" si="121"/>
        <v>266</v>
      </c>
      <c r="J173" s="4">
        <f t="shared" si="121"/>
        <v>213</v>
      </c>
      <c r="K173" s="4">
        <f t="shared" si="121"/>
        <v>348</v>
      </c>
      <c r="L173" s="4">
        <f t="shared" si="114"/>
        <v>1689</v>
      </c>
      <c r="M173" s="5">
        <f t="shared" si="116"/>
        <v>2.586145648312611</v>
      </c>
      <c r="N173" s="5">
        <f t="shared" si="117"/>
        <v>1.1277793266824994</v>
      </c>
      <c r="O173" s="4">
        <f>O47</f>
        <v>4</v>
      </c>
      <c r="P173" s="4">
        <f>P47</f>
        <v>0</v>
      </c>
      <c r="Q173" s="5">
        <f t="shared" si="118"/>
        <v>17.05150976909414</v>
      </c>
      <c r="R173" s="5">
        <f t="shared" si="119"/>
        <v>95.91474245115452</v>
      </c>
      <c r="S173" s="5">
        <f t="shared" si="120"/>
        <v>48.96388395500296</v>
      </c>
    </row>
    <row r="174" spans="1:19" ht="21.75">
      <c r="A174" s="115" t="s">
        <v>524</v>
      </c>
      <c r="B174" s="64"/>
      <c r="C174" s="4">
        <f>C64</f>
        <v>2787</v>
      </c>
      <c r="D174" s="4">
        <f aca="true" t="shared" si="122" ref="D174:K174">D64</f>
        <v>129</v>
      </c>
      <c r="E174" s="4">
        <f t="shared" si="122"/>
        <v>357</v>
      </c>
      <c r="F174" s="4">
        <f t="shared" si="122"/>
        <v>183</v>
      </c>
      <c r="G174" s="4">
        <f t="shared" si="122"/>
        <v>325</v>
      </c>
      <c r="H174" s="4">
        <f t="shared" si="122"/>
        <v>313</v>
      </c>
      <c r="I174" s="4">
        <f t="shared" si="122"/>
        <v>525</v>
      </c>
      <c r="J174" s="4">
        <f t="shared" si="122"/>
        <v>396</v>
      </c>
      <c r="K174" s="4">
        <f t="shared" si="122"/>
        <v>557</v>
      </c>
      <c r="L174" s="4">
        <f t="shared" si="114"/>
        <v>2785</v>
      </c>
      <c r="M174" s="5">
        <f t="shared" si="116"/>
        <v>2.6043087971274685</v>
      </c>
      <c r="N174" s="5">
        <f t="shared" si="117"/>
        <v>1.1407182679184313</v>
      </c>
      <c r="O174" s="4">
        <f>O64</f>
        <v>2</v>
      </c>
      <c r="P174" s="4">
        <f>P64</f>
        <v>0</v>
      </c>
      <c r="Q174" s="5">
        <f t="shared" si="118"/>
        <v>17.450628366247756</v>
      </c>
      <c r="R174" s="5">
        <f t="shared" si="119"/>
        <v>95.36804308797127</v>
      </c>
      <c r="S174" s="5">
        <f t="shared" si="120"/>
        <v>53.07001795332136</v>
      </c>
    </row>
    <row r="175" spans="1:19" ht="21.75">
      <c r="A175" s="115" t="s">
        <v>525</v>
      </c>
      <c r="B175" s="64"/>
      <c r="C175" s="4">
        <f>C81</f>
        <v>2536</v>
      </c>
      <c r="D175" s="4">
        <f aca="true" t="shared" si="123" ref="D175:K175">D81</f>
        <v>117</v>
      </c>
      <c r="E175" s="4">
        <f t="shared" si="123"/>
        <v>83</v>
      </c>
      <c r="F175" s="4">
        <f t="shared" si="123"/>
        <v>48</v>
      </c>
      <c r="G175" s="4">
        <f t="shared" si="123"/>
        <v>82</v>
      </c>
      <c r="H175" s="4">
        <f t="shared" si="123"/>
        <v>125</v>
      </c>
      <c r="I175" s="4">
        <f t="shared" si="123"/>
        <v>473</v>
      </c>
      <c r="J175" s="4">
        <f t="shared" si="123"/>
        <v>494</v>
      </c>
      <c r="K175" s="4">
        <f t="shared" si="123"/>
        <v>1114</v>
      </c>
      <c r="L175" s="4">
        <f t="shared" si="114"/>
        <v>2536</v>
      </c>
      <c r="M175" s="5">
        <f t="shared" si="116"/>
        <v>3.2474369085173502</v>
      </c>
      <c r="N175" s="5">
        <f t="shared" si="117"/>
        <v>1.02962493169245</v>
      </c>
      <c r="O175" s="4">
        <f>O81</f>
        <v>0</v>
      </c>
      <c r="P175" s="4">
        <f>P81</f>
        <v>0</v>
      </c>
      <c r="Q175" s="5">
        <f t="shared" si="118"/>
        <v>7.886435331230284</v>
      </c>
      <c r="R175" s="5">
        <f t="shared" si="119"/>
        <v>95.38643533123029</v>
      </c>
      <c r="S175" s="5">
        <f t="shared" si="120"/>
        <v>82.0583596214511</v>
      </c>
    </row>
    <row r="176" spans="1:19" ht="21.75">
      <c r="A176" s="115" t="s">
        <v>526</v>
      </c>
      <c r="B176" s="64"/>
      <c r="C176" s="4">
        <f>C97</f>
        <v>1268</v>
      </c>
      <c r="D176" s="4">
        <f aca="true" t="shared" si="124" ref="D176:K176">D97</f>
        <v>63</v>
      </c>
      <c r="E176" s="4">
        <f t="shared" si="124"/>
        <v>85</v>
      </c>
      <c r="F176" s="4">
        <f t="shared" si="124"/>
        <v>48</v>
      </c>
      <c r="G176" s="4">
        <f t="shared" si="124"/>
        <v>96</v>
      </c>
      <c r="H176" s="4">
        <f t="shared" si="124"/>
        <v>108</v>
      </c>
      <c r="I176" s="4">
        <f t="shared" si="124"/>
        <v>144</v>
      </c>
      <c r="J176" s="4">
        <f t="shared" si="124"/>
        <v>145</v>
      </c>
      <c r="K176" s="4">
        <f t="shared" si="124"/>
        <v>568</v>
      </c>
      <c r="L176" s="4">
        <f t="shared" si="114"/>
        <v>1257</v>
      </c>
      <c r="M176" s="5">
        <f t="shared" si="116"/>
        <v>3.0473349244232297</v>
      </c>
      <c r="N176" s="5">
        <f t="shared" si="117"/>
        <v>1.1763492640739677</v>
      </c>
      <c r="O176" s="4">
        <f>O97</f>
        <v>11</v>
      </c>
      <c r="P176" s="4">
        <f>P97</f>
        <v>0</v>
      </c>
      <c r="Q176" s="5">
        <f t="shared" si="118"/>
        <v>11.774065234685759</v>
      </c>
      <c r="R176" s="5">
        <f t="shared" si="119"/>
        <v>94.98806682577566</v>
      </c>
      <c r="S176" s="5">
        <f t="shared" si="120"/>
        <v>68.17820206841687</v>
      </c>
    </row>
    <row r="177" spans="1:19" ht="21.75">
      <c r="A177" s="115" t="s">
        <v>527</v>
      </c>
      <c r="B177" s="64"/>
      <c r="C177" s="4">
        <f>C114</f>
        <v>1254</v>
      </c>
      <c r="D177" s="4">
        <f aca="true" t="shared" si="125" ref="D177:K177">D114</f>
        <v>35</v>
      </c>
      <c r="E177" s="4">
        <f t="shared" si="125"/>
        <v>27</v>
      </c>
      <c r="F177" s="4">
        <f t="shared" si="125"/>
        <v>24</v>
      </c>
      <c r="G177" s="4">
        <f t="shared" si="125"/>
        <v>49</v>
      </c>
      <c r="H177" s="4">
        <f t="shared" si="125"/>
        <v>68</v>
      </c>
      <c r="I177" s="4">
        <f t="shared" si="125"/>
        <v>136</v>
      </c>
      <c r="J177" s="4">
        <f t="shared" si="125"/>
        <v>241</v>
      </c>
      <c r="K177" s="4">
        <f t="shared" si="125"/>
        <v>674</v>
      </c>
      <c r="L177" s="4">
        <f t="shared" si="114"/>
        <v>1254</v>
      </c>
      <c r="M177" s="5">
        <f t="shared" si="116"/>
        <v>3.4118819776714515</v>
      </c>
      <c r="N177" s="5">
        <f t="shared" si="117"/>
        <v>0.9213543869358373</v>
      </c>
      <c r="O177" s="4">
        <f>O114</f>
        <v>0</v>
      </c>
      <c r="P177" s="4">
        <f>P114</f>
        <v>0</v>
      </c>
      <c r="Q177" s="5">
        <f t="shared" si="118"/>
        <v>4.944178628389155</v>
      </c>
      <c r="R177" s="5">
        <f t="shared" si="119"/>
        <v>97.20893141945774</v>
      </c>
      <c r="S177" s="5">
        <f t="shared" si="120"/>
        <v>83.81180223285486</v>
      </c>
    </row>
    <row r="178" spans="1:19" ht="21.75">
      <c r="A178" s="115" t="s">
        <v>528</v>
      </c>
      <c r="B178" s="64"/>
      <c r="C178" s="4">
        <f>C131</f>
        <v>1264.2399232245682</v>
      </c>
      <c r="D178" s="4">
        <f aca="true" t="shared" si="126" ref="D178:K178">D131</f>
        <v>157</v>
      </c>
      <c r="E178" s="4">
        <f t="shared" si="126"/>
        <v>185</v>
      </c>
      <c r="F178" s="4">
        <f t="shared" si="126"/>
        <v>96</v>
      </c>
      <c r="G178" s="4">
        <f t="shared" si="126"/>
        <v>177</v>
      </c>
      <c r="H178" s="4">
        <f t="shared" si="126"/>
        <v>174</v>
      </c>
      <c r="I178" s="4">
        <f t="shared" si="126"/>
        <v>179</v>
      </c>
      <c r="J178" s="4">
        <f t="shared" si="126"/>
        <v>116</v>
      </c>
      <c r="K178" s="4">
        <f t="shared" si="126"/>
        <v>180</v>
      </c>
      <c r="L178" s="4">
        <f t="shared" si="114"/>
        <v>1264</v>
      </c>
      <c r="M178" s="5">
        <f t="shared" si="116"/>
        <v>2.2001582278481013</v>
      </c>
      <c r="N178" s="5">
        <f t="shared" si="117"/>
        <v>1.2546937092684702</v>
      </c>
      <c r="O178" s="4">
        <f>O131</f>
        <v>0</v>
      </c>
      <c r="P178" s="4">
        <f>P131</f>
        <v>0.2399232245681382</v>
      </c>
      <c r="Q178" s="5">
        <f t="shared" si="118"/>
        <v>27.056962025316455</v>
      </c>
      <c r="R178" s="5">
        <f t="shared" si="119"/>
        <v>87.57911392405063</v>
      </c>
      <c r="S178" s="5">
        <f t="shared" si="120"/>
        <v>37.57911392405063</v>
      </c>
    </row>
    <row r="179" spans="1:19" ht="21.75">
      <c r="A179" s="115" t="s">
        <v>529</v>
      </c>
      <c r="B179" s="64"/>
      <c r="C179" s="4">
        <f>C148</f>
        <v>1917</v>
      </c>
      <c r="D179" s="4">
        <f aca="true" t="shared" si="127" ref="D179:K179">D148</f>
        <v>100</v>
      </c>
      <c r="E179" s="4">
        <f t="shared" si="127"/>
        <v>134</v>
      </c>
      <c r="F179" s="4">
        <f t="shared" si="127"/>
        <v>130</v>
      </c>
      <c r="G179" s="4">
        <f t="shared" si="127"/>
        <v>183</v>
      </c>
      <c r="H179" s="4">
        <f t="shared" si="127"/>
        <v>253</v>
      </c>
      <c r="I179" s="4">
        <f t="shared" si="127"/>
        <v>308</v>
      </c>
      <c r="J179" s="4">
        <f t="shared" si="127"/>
        <v>315</v>
      </c>
      <c r="K179" s="4">
        <f t="shared" si="127"/>
        <v>493</v>
      </c>
      <c r="L179" s="4">
        <f t="shared" si="114"/>
        <v>1916</v>
      </c>
      <c r="M179" s="5">
        <f t="shared" si="116"/>
        <v>2.779749478079332</v>
      </c>
      <c r="N179" s="5">
        <f t="shared" si="117"/>
        <v>1.131618614553741</v>
      </c>
      <c r="O179" s="4">
        <f>O148</f>
        <v>1</v>
      </c>
      <c r="P179" s="4">
        <f>P148</f>
        <v>0</v>
      </c>
      <c r="Q179" s="5">
        <f t="shared" si="118"/>
        <v>12.21294363256785</v>
      </c>
      <c r="R179" s="5">
        <f t="shared" si="119"/>
        <v>94.78079331941545</v>
      </c>
      <c r="S179" s="5">
        <f t="shared" si="120"/>
        <v>58.24634655532359</v>
      </c>
    </row>
    <row r="180" spans="1:19" ht="21.75">
      <c r="A180" s="103" t="s">
        <v>11</v>
      </c>
      <c r="B180" s="103"/>
      <c r="C180" s="4">
        <f>SUM(C171:C179)</f>
        <v>15890.239923224568</v>
      </c>
      <c r="D180" s="4">
        <f aca="true" t="shared" si="128" ref="D180:L180">SUM(D171:D179)</f>
        <v>808</v>
      </c>
      <c r="E180" s="4">
        <f t="shared" si="128"/>
        <v>1561</v>
      </c>
      <c r="F180" s="4">
        <f t="shared" si="128"/>
        <v>940</v>
      </c>
      <c r="G180" s="4">
        <f t="shared" si="128"/>
        <v>1612</v>
      </c>
      <c r="H180" s="4">
        <f t="shared" si="128"/>
        <v>1770</v>
      </c>
      <c r="I180" s="4">
        <f t="shared" si="128"/>
        <v>2535</v>
      </c>
      <c r="J180" s="4">
        <f t="shared" si="128"/>
        <v>2245</v>
      </c>
      <c r="K180" s="4">
        <f t="shared" si="128"/>
        <v>4396</v>
      </c>
      <c r="L180" s="4">
        <f t="shared" si="128"/>
        <v>15867</v>
      </c>
      <c r="M180" s="5">
        <f t="shared" si="116"/>
        <v>2.752032520325203</v>
      </c>
      <c r="N180" s="5">
        <f t="shared" si="117"/>
        <v>1.1685658838705177</v>
      </c>
      <c r="O180" s="4">
        <f>SUM(O171:O179)</f>
        <v>27</v>
      </c>
      <c r="P180" s="4">
        <f>SUM(P171:P179)</f>
        <v>0.2399232245681382</v>
      </c>
      <c r="Q180" s="5">
        <f>(D180+E180)*100/L180</f>
        <v>14.93035860591164</v>
      </c>
      <c r="R180" s="5">
        <f>(E180+F180+G180+H180+I180+J180+K180)*100/L180</f>
        <v>94.90767000693263</v>
      </c>
      <c r="S180" s="5">
        <f>(I180+J180+K180)*100/L180</f>
        <v>57.83071784206214</v>
      </c>
    </row>
    <row r="181" spans="1:19" ht="21.75">
      <c r="A181" s="103" t="s">
        <v>12</v>
      </c>
      <c r="B181" s="103"/>
      <c r="C181" s="5">
        <f>C180*100/$C$180</f>
        <v>100</v>
      </c>
      <c r="D181" s="5">
        <f aca="true" t="shared" si="129" ref="D181:L181">D180*100/$C$180</f>
        <v>5.084882317094898</v>
      </c>
      <c r="E181" s="5">
        <f t="shared" si="129"/>
        <v>9.82364021904101</v>
      </c>
      <c r="F181" s="5">
        <f t="shared" si="129"/>
        <v>5.9155809134519854</v>
      </c>
      <c r="G181" s="5">
        <f t="shared" si="129"/>
        <v>10.144591949451703</v>
      </c>
      <c r="H181" s="5">
        <f t="shared" si="129"/>
        <v>11.138912996606399</v>
      </c>
      <c r="I181" s="5">
        <f t="shared" si="129"/>
        <v>15.95318895276679</v>
      </c>
      <c r="J181" s="5">
        <f t="shared" si="129"/>
        <v>14.128169309255009</v>
      </c>
      <c r="K181" s="5">
        <f t="shared" si="129"/>
        <v>27.66478052716482</v>
      </c>
      <c r="L181" s="5">
        <f t="shared" si="129"/>
        <v>99.85374718483261</v>
      </c>
      <c r="M181" s="3"/>
      <c r="N181" s="3"/>
      <c r="O181" s="5">
        <f>O180*100/$C$180</f>
        <v>0.1699156219821315</v>
      </c>
      <c r="P181" s="5">
        <f>P180*100/$C$180</f>
        <v>0.0015098779233501413</v>
      </c>
      <c r="Q181" s="5">
        <f>(D180+E180)*100/L180</f>
        <v>14.93035860591164</v>
      </c>
      <c r="R181" s="5">
        <f>(E180+F180+G180+H180+I180+J180+K180)*100/L180</f>
        <v>94.90767000693263</v>
      </c>
      <c r="S181" s="5">
        <f>(I180+J180+K180)*100/L180</f>
        <v>57.83071784206214</v>
      </c>
    </row>
    <row r="183" ht="21.75">
      <c r="D183" s="31" t="s">
        <v>438</v>
      </c>
    </row>
    <row r="184" spans="1:19" ht="29.25" customHeight="1">
      <c r="A184" s="111" t="s">
        <v>521</v>
      </c>
      <c r="B184" s="112"/>
      <c r="C184" s="85" t="s">
        <v>3</v>
      </c>
      <c r="D184" s="105" t="s">
        <v>4</v>
      </c>
      <c r="E184" s="105"/>
      <c r="F184" s="105"/>
      <c r="G184" s="105"/>
      <c r="H184" s="105"/>
      <c r="I184" s="105"/>
      <c r="J184" s="105"/>
      <c r="K184" s="105"/>
      <c r="L184" s="87" t="s">
        <v>5</v>
      </c>
      <c r="M184" s="83" t="s">
        <v>6</v>
      </c>
      <c r="N184" s="83" t="s">
        <v>7</v>
      </c>
      <c r="O184" s="109" t="s">
        <v>114</v>
      </c>
      <c r="P184" s="109"/>
      <c r="Q184" s="110" t="s">
        <v>161</v>
      </c>
      <c r="R184" s="110"/>
      <c r="S184" s="110"/>
    </row>
    <row r="185" spans="1:19" ht="21.75">
      <c r="A185" s="113"/>
      <c r="B185" s="114"/>
      <c r="C185" s="85"/>
      <c r="D185" s="2">
        <v>0</v>
      </c>
      <c r="E185" s="2">
        <v>1</v>
      </c>
      <c r="F185" s="2">
        <v>1.5</v>
      </c>
      <c r="G185" s="2">
        <v>2</v>
      </c>
      <c r="H185" s="2">
        <v>2.5</v>
      </c>
      <c r="I185" s="2">
        <v>3</v>
      </c>
      <c r="J185" s="2">
        <v>3.5</v>
      </c>
      <c r="K185" s="2">
        <v>4</v>
      </c>
      <c r="L185" s="87"/>
      <c r="M185" s="83"/>
      <c r="N185" s="83"/>
      <c r="O185" s="2" t="s">
        <v>9</v>
      </c>
      <c r="P185" s="2" t="s">
        <v>10</v>
      </c>
      <c r="Q185" s="33" t="s">
        <v>172</v>
      </c>
      <c r="R185" s="33" t="s">
        <v>168</v>
      </c>
      <c r="S185" s="32" t="s">
        <v>169</v>
      </c>
    </row>
    <row r="186" spans="1:19" ht="21.75">
      <c r="A186" s="115" t="s">
        <v>415</v>
      </c>
      <c r="B186" s="64"/>
      <c r="C186" s="4">
        <f>C14</f>
        <v>1867</v>
      </c>
      <c r="D186" s="4">
        <f aca="true" t="shared" si="130" ref="D186:K186">D14</f>
        <v>157</v>
      </c>
      <c r="E186" s="4">
        <f t="shared" si="130"/>
        <v>131</v>
      </c>
      <c r="F186" s="4">
        <f t="shared" si="130"/>
        <v>161</v>
      </c>
      <c r="G186" s="4">
        <f t="shared" si="130"/>
        <v>284</v>
      </c>
      <c r="H186" s="4">
        <f t="shared" si="130"/>
        <v>292</v>
      </c>
      <c r="I186" s="4">
        <f t="shared" si="130"/>
        <v>408</v>
      </c>
      <c r="J186" s="4">
        <f t="shared" si="130"/>
        <v>251</v>
      </c>
      <c r="K186" s="4">
        <f t="shared" si="130"/>
        <v>176</v>
      </c>
      <c r="L186" s="4">
        <f aca="true" t="shared" si="131" ref="L186:L194">SUM(D186:K186)</f>
        <v>1860</v>
      </c>
      <c r="M186" s="5">
        <f>(1*E186+1.5*F186+2*G186+2.5*H186+3*I186+3.5*J186+4*K186)/L186</f>
        <v>2.406989247311828</v>
      </c>
      <c r="N186" s="5">
        <f>SQRT((D186*0^2+E186*1^2+F186*1.5^2+G186*2^2+H186*2.5^2+I186*3^2+J186*3.5^2+K186*4^2)/L186-M186^2)</f>
        <v>1.0976291997297778</v>
      </c>
      <c r="O186" s="4">
        <f>O14</f>
        <v>0</v>
      </c>
      <c r="P186" s="4">
        <f>P14</f>
        <v>7</v>
      </c>
      <c r="Q186" s="5">
        <f aca="true" t="shared" si="132" ref="Q186:Q193">(D186+E186)*100/L186</f>
        <v>15.483870967741936</v>
      </c>
      <c r="R186" s="5">
        <f aca="true" t="shared" si="133" ref="R186:R193">(E186+F186+G186+H186+I186+J186+K186)*100/L186</f>
        <v>91.55913978494624</v>
      </c>
      <c r="S186" s="5">
        <f aca="true" t="shared" si="134" ref="S186:S193">(I186+J186+K186)*100/L186</f>
        <v>44.89247311827957</v>
      </c>
    </row>
    <row r="187" spans="1:19" ht="21.75">
      <c r="A187" s="115" t="s">
        <v>522</v>
      </c>
      <c r="B187" s="64"/>
      <c r="C187" s="4">
        <f>C31</f>
        <v>2604</v>
      </c>
      <c r="D187" s="4">
        <f aca="true" t="shared" si="135" ref="D187:K187">D31</f>
        <v>222</v>
      </c>
      <c r="E187" s="4">
        <f t="shared" si="135"/>
        <v>238</v>
      </c>
      <c r="F187" s="4">
        <f t="shared" si="135"/>
        <v>271</v>
      </c>
      <c r="G187" s="4">
        <f t="shared" si="135"/>
        <v>447</v>
      </c>
      <c r="H187" s="4">
        <f t="shared" si="135"/>
        <v>375</v>
      </c>
      <c r="I187" s="4">
        <f t="shared" si="135"/>
        <v>396</v>
      </c>
      <c r="J187" s="4">
        <f t="shared" si="135"/>
        <v>256</v>
      </c>
      <c r="K187" s="4">
        <f t="shared" si="135"/>
        <v>388</v>
      </c>
      <c r="L187" s="4">
        <f t="shared" si="131"/>
        <v>2593</v>
      </c>
      <c r="M187" s="5">
        <f aca="true" t="shared" si="136" ref="M187:M195">(1*E187+1.5*F187+2*G187+2.5*H187+3*I187+3.5*J187+4*K187)/L187</f>
        <v>2.357115310451215</v>
      </c>
      <c r="N187" s="5">
        <f aca="true" t="shared" si="137" ref="N187:N195">SQRT((D187*0^2+E187*1^2+F187*1.5^2+G187*2^2+H187*2.5^2+I187*3^2+J187*3.5^2+K187*4^2)/L187-M187^2)</f>
        <v>1.1586145466754267</v>
      </c>
      <c r="O187" s="4">
        <f>O31</f>
        <v>0</v>
      </c>
      <c r="P187" s="4">
        <f>P31</f>
        <v>11</v>
      </c>
      <c r="Q187" s="5">
        <f t="shared" si="132"/>
        <v>17.740069417662937</v>
      </c>
      <c r="R187" s="5">
        <f t="shared" si="133"/>
        <v>91.43848823756267</v>
      </c>
      <c r="S187" s="5">
        <f t="shared" si="134"/>
        <v>40.10798303123795</v>
      </c>
    </row>
    <row r="188" spans="1:19" ht="21.75">
      <c r="A188" s="115" t="s">
        <v>523</v>
      </c>
      <c r="B188" s="64"/>
      <c r="C188" s="4">
        <f>C48</f>
        <v>4368</v>
      </c>
      <c r="D188" s="4">
        <f aca="true" t="shared" si="138" ref="D188:K188">D48</f>
        <v>204</v>
      </c>
      <c r="E188" s="4">
        <f t="shared" si="138"/>
        <v>318</v>
      </c>
      <c r="F188" s="4">
        <f t="shared" si="138"/>
        <v>373</v>
      </c>
      <c r="G188" s="4">
        <f t="shared" si="138"/>
        <v>544</v>
      </c>
      <c r="H188" s="4">
        <f t="shared" si="138"/>
        <v>666</v>
      </c>
      <c r="I188" s="4">
        <f t="shared" si="138"/>
        <v>785</v>
      </c>
      <c r="J188" s="4">
        <f t="shared" si="138"/>
        <v>608</v>
      </c>
      <c r="K188" s="4">
        <f t="shared" si="138"/>
        <v>866</v>
      </c>
      <c r="L188" s="4">
        <f t="shared" si="131"/>
        <v>4364</v>
      </c>
      <c r="M188" s="5">
        <f t="shared" si="136"/>
        <v>2.652956003666361</v>
      </c>
      <c r="N188" s="5">
        <f t="shared" si="137"/>
        <v>1.0863446924963176</v>
      </c>
      <c r="O188" s="4">
        <f>O48</f>
        <v>4</v>
      </c>
      <c r="P188" s="4">
        <f>P48</f>
        <v>0</v>
      </c>
      <c r="Q188" s="5">
        <f t="shared" si="132"/>
        <v>11.961503208065995</v>
      </c>
      <c r="R188" s="5">
        <f t="shared" si="133"/>
        <v>95.32538955087077</v>
      </c>
      <c r="S188" s="5">
        <f t="shared" si="134"/>
        <v>51.764436296975255</v>
      </c>
    </row>
    <row r="189" spans="1:19" ht="21.75">
      <c r="A189" s="115" t="s">
        <v>524</v>
      </c>
      <c r="B189" s="64"/>
      <c r="C189" s="4">
        <f>C65</f>
        <v>4200</v>
      </c>
      <c r="D189" s="4">
        <f aca="true" t="shared" si="139" ref="D189:K189">D65</f>
        <v>538</v>
      </c>
      <c r="E189" s="4">
        <f t="shared" si="139"/>
        <v>370</v>
      </c>
      <c r="F189" s="4">
        <f t="shared" si="139"/>
        <v>425</v>
      </c>
      <c r="G189" s="4">
        <f t="shared" si="139"/>
        <v>557</v>
      </c>
      <c r="H189" s="4">
        <f t="shared" si="139"/>
        <v>654</v>
      </c>
      <c r="I189" s="4">
        <f t="shared" si="139"/>
        <v>770</v>
      </c>
      <c r="J189" s="4">
        <f t="shared" si="139"/>
        <v>448</v>
      </c>
      <c r="K189" s="4">
        <f t="shared" si="139"/>
        <v>432</v>
      </c>
      <c r="L189" s="4">
        <f t="shared" si="131"/>
        <v>4194</v>
      </c>
      <c r="M189" s="5">
        <f t="shared" si="136"/>
        <v>2.2323557463042443</v>
      </c>
      <c r="N189" s="5">
        <f t="shared" si="137"/>
        <v>1.2031709143839386</v>
      </c>
      <c r="O189" s="4">
        <f>O65</f>
        <v>6</v>
      </c>
      <c r="P189" s="4">
        <f>P65</f>
        <v>0</v>
      </c>
      <c r="Q189" s="5">
        <f t="shared" si="132"/>
        <v>21.649976156413924</v>
      </c>
      <c r="R189" s="5">
        <f t="shared" si="133"/>
        <v>87.172150691464</v>
      </c>
      <c r="S189" s="5">
        <f t="shared" si="134"/>
        <v>39.34191702432046</v>
      </c>
    </row>
    <row r="190" spans="1:19" ht="21.75">
      <c r="A190" s="115" t="s">
        <v>525</v>
      </c>
      <c r="B190" s="64"/>
      <c r="C190" s="4">
        <f>C82</f>
        <v>3918</v>
      </c>
      <c r="D190" s="4">
        <f aca="true" t="shared" si="140" ref="D190:K190">D82</f>
        <v>198</v>
      </c>
      <c r="E190" s="4">
        <f t="shared" si="140"/>
        <v>97</v>
      </c>
      <c r="F190" s="4">
        <f t="shared" si="140"/>
        <v>114</v>
      </c>
      <c r="G190" s="4">
        <f t="shared" si="140"/>
        <v>411</v>
      </c>
      <c r="H190" s="4">
        <f t="shared" si="140"/>
        <v>413</v>
      </c>
      <c r="I190" s="4">
        <f t="shared" si="140"/>
        <v>586</v>
      </c>
      <c r="J190" s="4">
        <f t="shared" si="140"/>
        <v>687</v>
      </c>
      <c r="K190" s="4">
        <f t="shared" si="140"/>
        <v>1407</v>
      </c>
      <c r="L190" s="4">
        <f t="shared" si="131"/>
        <v>3913</v>
      </c>
      <c r="M190" s="5">
        <f t="shared" si="136"/>
        <v>3.0444671607462306</v>
      </c>
      <c r="N190" s="5">
        <f t="shared" si="137"/>
        <v>1.0737871475479872</v>
      </c>
      <c r="O190" s="4">
        <f>O82</f>
        <v>5</v>
      </c>
      <c r="P190" s="4">
        <f>P82</f>
        <v>0</v>
      </c>
      <c r="Q190" s="5">
        <f t="shared" si="132"/>
        <v>7.538972655251725</v>
      </c>
      <c r="R190" s="5">
        <f t="shared" si="133"/>
        <v>94.93994377715308</v>
      </c>
      <c r="S190" s="5">
        <f t="shared" si="134"/>
        <v>68.48964988499873</v>
      </c>
    </row>
    <row r="191" spans="1:19" ht="21.75">
      <c r="A191" s="115" t="s">
        <v>526</v>
      </c>
      <c r="B191" s="64"/>
      <c r="C191" s="4">
        <f>C98</f>
        <v>1925</v>
      </c>
      <c r="D191" s="4">
        <f aca="true" t="shared" si="141" ref="D191:K191">D98</f>
        <v>232</v>
      </c>
      <c r="E191" s="4">
        <f t="shared" si="141"/>
        <v>68</v>
      </c>
      <c r="F191" s="4">
        <f t="shared" si="141"/>
        <v>52</v>
      </c>
      <c r="G191" s="4">
        <f t="shared" si="141"/>
        <v>121</v>
      </c>
      <c r="H191" s="4">
        <f t="shared" si="141"/>
        <v>93</v>
      </c>
      <c r="I191" s="4">
        <f t="shared" si="141"/>
        <v>217</v>
      </c>
      <c r="J191" s="4">
        <f t="shared" si="141"/>
        <v>451</v>
      </c>
      <c r="K191" s="4">
        <f t="shared" si="141"/>
        <v>691</v>
      </c>
      <c r="L191" s="4">
        <f t="shared" si="131"/>
        <v>1925</v>
      </c>
      <c r="M191" s="5">
        <f t="shared" si="136"/>
        <v>2.9163636363636365</v>
      </c>
      <c r="N191" s="5">
        <f t="shared" si="137"/>
        <v>1.3312496902904671</v>
      </c>
      <c r="O191" s="4">
        <f>O98</f>
        <v>0</v>
      </c>
      <c r="P191" s="4">
        <f>P98</f>
        <v>0</v>
      </c>
      <c r="Q191" s="5">
        <f t="shared" si="132"/>
        <v>15.584415584415584</v>
      </c>
      <c r="R191" s="5">
        <f t="shared" si="133"/>
        <v>87.94805194805195</v>
      </c>
      <c r="S191" s="5">
        <f t="shared" si="134"/>
        <v>70.59740259740259</v>
      </c>
    </row>
    <row r="192" spans="1:19" ht="21.75">
      <c r="A192" s="115" t="s">
        <v>527</v>
      </c>
      <c r="B192" s="64"/>
      <c r="C192" s="4">
        <f>C115</f>
        <v>3002</v>
      </c>
      <c r="D192" s="4">
        <f aca="true" t="shared" si="142" ref="D192:K192">D115</f>
        <v>203</v>
      </c>
      <c r="E192" s="4">
        <f t="shared" si="142"/>
        <v>112</v>
      </c>
      <c r="F192" s="4">
        <f t="shared" si="142"/>
        <v>86</v>
      </c>
      <c r="G192" s="4">
        <f t="shared" si="142"/>
        <v>106</v>
      </c>
      <c r="H192" s="4">
        <f t="shared" si="142"/>
        <v>156</v>
      </c>
      <c r="I192" s="4">
        <f t="shared" si="142"/>
        <v>267</v>
      </c>
      <c r="J192" s="4">
        <f t="shared" si="142"/>
        <v>410</v>
      </c>
      <c r="K192" s="4">
        <f t="shared" si="142"/>
        <v>1657</v>
      </c>
      <c r="L192" s="4">
        <f t="shared" si="131"/>
        <v>2997</v>
      </c>
      <c r="M192" s="5">
        <f t="shared" si="136"/>
        <v>3.2389055722389055</v>
      </c>
      <c r="N192" s="5">
        <f t="shared" si="137"/>
        <v>1.1840818890652485</v>
      </c>
      <c r="O192" s="4">
        <f>O115</f>
        <v>0</v>
      </c>
      <c r="P192" s="4">
        <f>P115</f>
        <v>5</v>
      </c>
      <c r="Q192" s="5">
        <f t="shared" si="132"/>
        <v>10.51051051051051</v>
      </c>
      <c r="R192" s="5">
        <f t="shared" si="133"/>
        <v>93.22655989322656</v>
      </c>
      <c r="S192" s="5">
        <f t="shared" si="134"/>
        <v>77.87787787787788</v>
      </c>
    </row>
    <row r="193" spans="1:19" ht="21.75">
      <c r="A193" s="115" t="s">
        <v>528</v>
      </c>
      <c r="B193" s="64"/>
      <c r="C193" s="4">
        <f>C132</f>
        <v>1898</v>
      </c>
      <c r="D193" s="4">
        <f aca="true" t="shared" si="143" ref="D193:K193">D132</f>
        <v>99</v>
      </c>
      <c r="E193" s="4">
        <f t="shared" si="143"/>
        <v>105</v>
      </c>
      <c r="F193" s="4">
        <f t="shared" si="143"/>
        <v>81</v>
      </c>
      <c r="G193" s="4">
        <f t="shared" si="143"/>
        <v>109</v>
      </c>
      <c r="H193" s="4">
        <f t="shared" si="143"/>
        <v>138</v>
      </c>
      <c r="I193" s="4">
        <f t="shared" si="143"/>
        <v>269</v>
      </c>
      <c r="J193" s="4">
        <f t="shared" si="143"/>
        <v>323</v>
      </c>
      <c r="K193" s="4">
        <f t="shared" si="143"/>
        <v>768</v>
      </c>
      <c r="L193" s="4">
        <f t="shared" si="131"/>
        <v>1892</v>
      </c>
      <c r="M193" s="5">
        <f t="shared" si="136"/>
        <v>3.065010570824524</v>
      </c>
      <c r="N193" s="5">
        <f t="shared" si="137"/>
        <v>1.1443176322333137</v>
      </c>
      <c r="O193" s="4">
        <f>O132</f>
        <v>1</v>
      </c>
      <c r="P193" s="4">
        <f>P132</f>
        <v>5</v>
      </c>
      <c r="Q193" s="5">
        <f t="shared" si="132"/>
        <v>10.782241014799155</v>
      </c>
      <c r="R193" s="5">
        <f t="shared" si="133"/>
        <v>94.76744186046511</v>
      </c>
      <c r="S193" s="5">
        <f t="shared" si="134"/>
        <v>71.88160676532769</v>
      </c>
    </row>
    <row r="194" spans="1:19" ht="21.75">
      <c r="A194" s="115" t="s">
        <v>529</v>
      </c>
      <c r="B194" s="64"/>
      <c r="C194" s="4">
        <f>C149</f>
        <v>2340</v>
      </c>
      <c r="D194" s="4">
        <f aca="true" t="shared" si="144" ref="D194:K194">D149</f>
        <v>219</v>
      </c>
      <c r="E194" s="4">
        <f t="shared" si="144"/>
        <v>230</v>
      </c>
      <c r="F194" s="4">
        <f t="shared" si="144"/>
        <v>248</v>
      </c>
      <c r="G194" s="4">
        <f t="shared" si="144"/>
        <v>355</v>
      </c>
      <c r="H194" s="4">
        <f t="shared" si="144"/>
        <v>383</v>
      </c>
      <c r="I194" s="4">
        <f t="shared" si="144"/>
        <v>343</v>
      </c>
      <c r="J194" s="4">
        <f t="shared" si="144"/>
        <v>221</v>
      </c>
      <c r="K194" s="4">
        <f t="shared" si="144"/>
        <v>332</v>
      </c>
      <c r="L194" s="4">
        <f t="shared" si="131"/>
        <v>2331</v>
      </c>
      <c r="M194" s="5">
        <f t="shared" si="136"/>
        <v>2.3166023166023164</v>
      </c>
      <c r="N194" s="5">
        <f t="shared" si="137"/>
        <v>1.1713634984288692</v>
      </c>
      <c r="O194" s="4">
        <f>O149</f>
        <v>1</v>
      </c>
      <c r="P194" s="4">
        <f>P149</f>
        <v>8</v>
      </c>
      <c r="Q194" s="5">
        <f>(D194+E194)*100/L194</f>
        <v>19.262119262119263</v>
      </c>
      <c r="R194" s="5">
        <f>(E194+F194+G194+H194+I194+J194+K194)*100/L194</f>
        <v>90.6048906048906</v>
      </c>
      <c r="S194" s="5">
        <f>(I194+J194+K194)*100/L194</f>
        <v>38.43843843843844</v>
      </c>
    </row>
    <row r="195" spans="1:19" ht="21.75">
      <c r="A195" s="103" t="s">
        <v>11</v>
      </c>
      <c r="B195" s="103"/>
      <c r="C195" s="4">
        <f>SUM(C186:C194)</f>
        <v>26122</v>
      </c>
      <c r="D195" s="4">
        <f aca="true" t="shared" si="145" ref="D195:L195">SUM(D186:D194)</f>
        <v>2072</v>
      </c>
      <c r="E195" s="4">
        <f t="shared" si="145"/>
        <v>1669</v>
      </c>
      <c r="F195" s="4">
        <f t="shared" si="145"/>
        <v>1811</v>
      </c>
      <c r="G195" s="4">
        <f t="shared" si="145"/>
        <v>2934</v>
      </c>
      <c r="H195" s="4">
        <f t="shared" si="145"/>
        <v>3170</v>
      </c>
      <c r="I195" s="4">
        <f t="shared" si="145"/>
        <v>4041</v>
      </c>
      <c r="J195" s="4">
        <f t="shared" si="145"/>
        <v>3655</v>
      </c>
      <c r="K195" s="4">
        <f t="shared" si="145"/>
        <v>6717</v>
      </c>
      <c r="L195" s="4">
        <f t="shared" si="145"/>
        <v>26069</v>
      </c>
      <c r="M195" s="5">
        <f t="shared" si="136"/>
        <v>2.6837239633280907</v>
      </c>
      <c r="N195" s="5">
        <f t="shared" si="137"/>
        <v>1.2096937360518814</v>
      </c>
      <c r="O195" s="4">
        <f>SUM(O186:O194)</f>
        <v>17</v>
      </c>
      <c r="P195" s="4">
        <f>SUM(P186:P194)</f>
        <v>36</v>
      </c>
      <c r="Q195" s="5">
        <f>(D195+E195)*100/L195</f>
        <v>14.35037784341555</v>
      </c>
      <c r="R195" s="5">
        <f>(E195+F195+G195+H195+I195+J195+K195)*100/L195</f>
        <v>92.05186236526143</v>
      </c>
      <c r="S195" s="5">
        <f>(I195+J195+K195)*100/L195</f>
        <v>55.28788983083356</v>
      </c>
    </row>
    <row r="196" spans="1:19" ht="21.75">
      <c r="A196" s="103" t="s">
        <v>12</v>
      </c>
      <c r="B196" s="103"/>
      <c r="C196" s="5">
        <f>C195*100/$C$195</f>
        <v>100</v>
      </c>
      <c r="D196" s="5">
        <f aca="true" t="shared" si="146" ref="D196:L196">D195*100/$C$195</f>
        <v>7.932011331444759</v>
      </c>
      <c r="E196" s="5">
        <f t="shared" si="146"/>
        <v>6.389250440241941</v>
      </c>
      <c r="F196" s="5">
        <f t="shared" si="146"/>
        <v>6.932853533420106</v>
      </c>
      <c r="G196" s="5">
        <f t="shared" si="146"/>
        <v>11.231911798484036</v>
      </c>
      <c r="H196" s="5">
        <f t="shared" si="146"/>
        <v>12.135364826582958</v>
      </c>
      <c r="I196" s="5">
        <f t="shared" si="146"/>
        <v>15.469719010795497</v>
      </c>
      <c r="J196" s="5">
        <f t="shared" si="146"/>
        <v>13.99203736314218</v>
      </c>
      <c r="K196" s="5">
        <f t="shared" si="146"/>
        <v>25.713957583645968</v>
      </c>
      <c r="L196" s="5">
        <f t="shared" si="146"/>
        <v>99.79710588775744</v>
      </c>
      <c r="M196" s="3"/>
      <c r="N196" s="3"/>
      <c r="O196" s="5">
        <f>O195*100/$C$195</f>
        <v>0.06507924354949851</v>
      </c>
      <c r="P196" s="5">
        <f>P195*100/$C$195</f>
        <v>0.13781486869305568</v>
      </c>
      <c r="Q196" s="5">
        <f>(D195+E195)*100/L195</f>
        <v>14.35037784341555</v>
      </c>
      <c r="R196" s="5">
        <f>(E195+F195+G195+H195+I195+J195+K195)*100/L195</f>
        <v>92.05186236526143</v>
      </c>
      <c r="S196" s="5">
        <f>(I195+J195+K195)*100/L195</f>
        <v>55.28788983083356</v>
      </c>
    </row>
  </sheetData>
  <mergeCells count="159">
    <mergeCell ref="A154:B155"/>
    <mergeCell ref="A169:B170"/>
    <mergeCell ref="A184:B185"/>
    <mergeCell ref="Q169:S169"/>
    <mergeCell ref="C184:C185"/>
    <mergeCell ref="D184:K184"/>
    <mergeCell ref="L184:L185"/>
    <mergeCell ref="M184:M185"/>
    <mergeCell ref="N184:N185"/>
    <mergeCell ref="O184:P184"/>
    <mergeCell ref="Q184:S184"/>
    <mergeCell ref="L169:L170"/>
    <mergeCell ref="M169:M170"/>
    <mergeCell ref="N169:N170"/>
    <mergeCell ref="O169:P169"/>
    <mergeCell ref="C169:C170"/>
    <mergeCell ref="D169:K169"/>
    <mergeCell ref="A180:B180"/>
    <mergeCell ref="A181:B181"/>
    <mergeCell ref="A195:B195"/>
    <mergeCell ref="A196:B196"/>
    <mergeCell ref="A134:B134"/>
    <mergeCell ref="A122:A124"/>
    <mergeCell ref="A125:A130"/>
    <mergeCell ref="A131:B131"/>
    <mergeCell ref="A132:B132"/>
    <mergeCell ref="N120:N121"/>
    <mergeCell ref="O120:P120"/>
    <mergeCell ref="Q120:S120"/>
    <mergeCell ref="A133:B133"/>
    <mergeCell ref="A120:A121"/>
    <mergeCell ref="B120:B121"/>
    <mergeCell ref="C120:C121"/>
    <mergeCell ref="D120:K120"/>
    <mergeCell ref="L120:L121"/>
    <mergeCell ref="M120:M121"/>
    <mergeCell ref="A67:B67"/>
    <mergeCell ref="A31:B31"/>
    <mergeCell ref="A64:B64"/>
    <mergeCell ref="A65:B65"/>
    <mergeCell ref="A32:B32"/>
    <mergeCell ref="A33:B33"/>
    <mergeCell ref="A66:B66"/>
    <mergeCell ref="A41:A46"/>
    <mergeCell ref="A47:B47"/>
    <mergeCell ref="A48:B48"/>
    <mergeCell ref="Q19:S19"/>
    <mergeCell ref="Q36:S36"/>
    <mergeCell ref="Q53:S53"/>
    <mergeCell ref="Q70:S70"/>
    <mergeCell ref="C2:C3"/>
    <mergeCell ref="L2:L3"/>
    <mergeCell ref="M2:M3"/>
    <mergeCell ref="N2:N3"/>
    <mergeCell ref="O2:P2"/>
    <mergeCell ref="Q2:S2"/>
    <mergeCell ref="D2:K2"/>
    <mergeCell ref="A24:A29"/>
    <mergeCell ref="A13:B13"/>
    <mergeCell ref="A14:B14"/>
    <mergeCell ref="A2:A3"/>
    <mergeCell ref="B2:B3"/>
    <mergeCell ref="N19:N20"/>
    <mergeCell ref="O19:P19"/>
    <mergeCell ref="A30:B30"/>
    <mergeCell ref="A15:B15"/>
    <mergeCell ref="A16:B16"/>
    <mergeCell ref="A4:A6"/>
    <mergeCell ref="A21:A23"/>
    <mergeCell ref="A7:A12"/>
    <mergeCell ref="M19:M20"/>
    <mergeCell ref="A19:A20"/>
    <mergeCell ref="B19:B20"/>
    <mergeCell ref="C19:C20"/>
    <mergeCell ref="D19:K19"/>
    <mergeCell ref="L19:L20"/>
    <mergeCell ref="A100:B100"/>
    <mergeCell ref="A151:B151"/>
    <mergeCell ref="A70:A71"/>
    <mergeCell ref="B70:B71"/>
    <mergeCell ref="A75:A80"/>
    <mergeCell ref="A83:B83"/>
    <mergeCell ref="A84:B84"/>
    <mergeCell ref="A105:A107"/>
    <mergeCell ref="A82:B82"/>
    <mergeCell ref="A81:B81"/>
    <mergeCell ref="N36:N37"/>
    <mergeCell ref="O36:P36"/>
    <mergeCell ref="A38:A40"/>
    <mergeCell ref="A36:A37"/>
    <mergeCell ref="B36:B37"/>
    <mergeCell ref="C36:C37"/>
    <mergeCell ref="D36:K36"/>
    <mergeCell ref="L36:L37"/>
    <mergeCell ref="M36:M37"/>
    <mergeCell ref="A49:B49"/>
    <mergeCell ref="A53:A54"/>
    <mergeCell ref="B53:B54"/>
    <mergeCell ref="A50:B50"/>
    <mergeCell ref="A55:A57"/>
    <mergeCell ref="A58:A63"/>
    <mergeCell ref="C53:C54"/>
    <mergeCell ref="O53:P53"/>
    <mergeCell ref="D53:K53"/>
    <mergeCell ref="L53:L54"/>
    <mergeCell ref="M53:M54"/>
    <mergeCell ref="N53:N54"/>
    <mergeCell ref="O87:P87"/>
    <mergeCell ref="A88:A90"/>
    <mergeCell ref="D87:K87"/>
    <mergeCell ref="N70:N71"/>
    <mergeCell ref="O70:P70"/>
    <mergeCell ref="A72:A74"/>
    <mergeCell ref="C70:C71"/>
    <mergeCell ref="D70:K70"/>
    <mergeCell ref="L70:L71"/>
    <mergeCell ref="M70:M71"/>
    <mergeCell ref="Q103:S103"/>
    <mergeCell ref="Q87:S87"/>
    <mergeCell ref="A91:A96"/>
    <mergeCell ref="A99:B99"/>
    <mergeCell ref="A103:A104"/>
    <mergeCell ref="B103:B104"/>
    <mergeCell ref="A97:B97"/>
    <mergeCell ref="A98:B98"/>
    <mergeCell ref="N103:N104"/>
    <mergeCell ref="O103:P103"/>
    <mergeCell ref="D103:K103"/>
    <mergeCell ref="L103:L104"/>
    <mergeCell ref="M103:M104"/>
    <mergeCell ref="C103:C104"/>
    <mergeCell ref="C137:C138"/>
    <mergeCell ref="D137:K137"/>
    <mergeCell ref="L137:L138"/>
    <mergeCell ref="A108:A113"/>
    <mergeCell ref="A116:B116"/>
    <mergeCell ref="A117:B117"/>
    <mergeCell ref="A137:A138"/>
    <mergeCell ref="B137:B138"/>
    <mergeCell ref="A114:B114"/>
    <mergeCell ref="A115:B115"/>
    <mergeCell ref="D154:K154"/>
    <mergeCell ref="M137:M138"/>
    <mergeCell ref="Q137:S137"/>
    <mergeCell ref="A142:A147"/>
    <mergeCell ref="A150:B150"/>
    <mergeCell ref="N137:N138"/>
    <mergeCell ref="O137:P137"/>
    <mergeCell ref="A148:B148"/>
    <mergeCell ref="A149:B149"/>
    <mergeCell ref="A139:A141"/>
    <mergeCell ref="A166:B166"/>
    <mergeCell ref="A165:B165"/>
    <mergeCell ref="Q154:S154"/>
    <mergeCell ref="L154:L155"/>
    <mergeCell ref="M154:M155"/>
    <mergeCell ref="N154:N155"/>
    <mergeCell ref="O154:P154"/>
    <mergeCell ref="C154:C155"/>
  </mergeCells>
  <printOptions horizontalCentered="1"/>
  <pageMargins left="0.5511811023622047" right="0.5511811023622047" top="0.5905511811023623" bottom="0.3937007874015748" header="0.31496062992125984" footer="0.31496062992125984"/>
  <pageSetup horizontalDpi="600" verticalDpi="600" orientation="landscape" paperSize="9" r:id="rId2"/>
  <headerFooter alignWithMargins="0">
    <oddHeader>&amp;R&amp;P</oddHeader>
  </headerFooter>
  <rowBreaks count="11" manualBreakCount="11">
    <brk id="17" max="18" man="1"/>
    <brk id="34" max="18" man="1"/>
    <brk id="51" max="18" man="1"/>
    <brk id="68" max="18" man="1"/>
    <brk id="85" max="18" man="1"/>
    <brk id="101" max="18" man="1"/>
    <brk id="118" max="18" man="1"/>
    <brk id="135" max="18" man="1"/>
    <brk id="151" max="18" man="1"/>
    <brk id="166" max="18" man="1"/>
    <brk id="182" max="1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A8" sqref="A8:H8"/>
    </sheetView>
  </sheetViews>
  <sheetFormatPr defaultColWidth="9.140625" defaultRowHeight="21.75"/>
  <sheetData>
    <row r="1" spans="1:14" ht="21.75">
      <c r="A1" s="13">
        <v>238</v>
      </c>
      <c r="B1" s="13">
        <v>139</v>
      </c>
      <c r="C1" s="13">
        <v>110</v>
      </c>
      <c r="D1" s="13">
        <v>155</v>
      </c>
      <c r="E1" s="13">
        <v>224</v>
      </c>
      <c r="F1" s="13">
        <v>403</v>
      </c>
      <c r="G1" s="13">
        <v>651</v>
      </c>
      <c r="H1" s="13">
        <v>2331</v>
      </c>
      <c r="I1" s="4">
        <v>4251</v>
      </c>
      <c r="J1" s="5">
        <v>3.2899317807574686</v>
      </c>
      <c r="K1" s="5">
        <v>1.115839328810244</v>
      </c>
      <c r="L1" s="13">
        <v>0</v>
      </c>
      <c r="M1" s="13">
        <v>5</v>
      </c>
      <c r="N1" s="2"/>
    </row>
    <row r="2" spans="1:14" ht="21.75">
      <c r="A2" s="13">
        <v>256</v>
      </c>
      <c r="B2" s="13">
        <v>290</v>
      </c>
      <c r="C2" s="13">
        <v>177</v>
      </c>
      <c r="D2" s="13">
        <v>286</v>
      </c>
      <c r="E2" s="13">
        <v>312</v>
      </c>
      <c r="F2" s="13">
        <v>448</v>
      </c>
      <c r="G2" s="13">
        <v>439</v>
      </c>
      <c r="H2" s="13">
        <v>948</v>
      </c>
      <c r="I2" s="4">
        <v>3156</v>
      </c>
      <c r="J2" s="5">
        <v>2.7186311787072244</v>
      </c>
      <c r="K2" s="5">
        <v>1.2629737985439857</v>
      </c>
      <c r="L2" s="13">
        <v>1</v>
      </c>
      <c r="M2" s="13">
        <v>5.239923224568138</v>
      </c>
      <c r="N2" s="2"/>
    </row>
    <row r="3" spans="1:13" ht="21.75">
      <c r="A3" s="2"/>
      <c r="B3" s="2"/>
      <c r="C3" s="2"/>
      <c r="D3" s="2"/>
      <c r="E3" s="2"/>
      <c r="F3" s="2"/>
      <c r="G3" s="2"/>
      <c r="H3" s="2"/>
      <c r="I3" s="2"/>
      <c r="J3" s="5"/>
      <c r="K3" s="5"/>
      <c r="L3" s="2"/>
      <c r="M3" s="2"/>
    </row>
    <row r="4" spans="1:13" ht="21.75">
      <c r="A4" s="2"/>
      <c r="B4" s="2"/>
      <c r="C4" s="2"/>
      <c r="D4" s="2"/>
      <c r="E4" s="2"/>
      <c r="F4" s="2"/>
      <c r="G4" s="2"/>
      <c r="H4" s="2"/>
      <c r="I4" s="2"/>
      <c r="J4" s="5"/>
      <c r="K4" s="5"/>
      <c r="L4" s="2"/>
      <c r="M4" s="2"/>
    </row>
    <row r="5" spans="1:13" ht="21.75">
      <c r="A5" s="2"/>
      <c r="B5" s="2"/>
      <c r="C5" s="2"/>
      <c r="D5" s="2"/>
      <c r="E5" s="2"/>
      <c r="F5" s="2"/>
      <c r="G5" s="2"/>
      <c r="H5" s="2"/>
      <c r="I5" s="2"/>
      <c r="J5" s="5"/>
      <c r="K5" s="5"/>
      <c r="L5" s="2"/>
      <c r="M5" s="2"/>
    </row>
    <row r="6" spans="1:13" ht="21.75">
      <c r="A6" s="2"/>
      <c r="B6" s="2"/>
      <c r="C6" s="2"/>
      <c r="D6" s="2"/>
      <c r="E6" s="2"/>
      <c r="F6" s="2"/>
      <c r="G6" s="2"/>
      <c r="H6" s="2"/>
      <c r="I6" s="2"/>
      <c r="J6" s="5"/>
      <c r="K6" s="5"/>
      <c r="L6" s="2"/>
      <c r="M6" s="2"/>
    </row>
    <row r="8" spans="1:13" ht="21.75">
      <c r="A8">
        <f>SUM(A1:A7)</f>
        <v>494</v>
      </c>
      <c r="B8">
        <f aca="true" t="shared" si="0" ref="B8:M8">SUM(B1:B7)</f>
        <v>429</v>
      </c>
      <c r="C8">
        <f t="shared" si="0"/>
        <v>287</v>
      </c>
      <c r="D8">
        <f t="shared" si="0"/>
        <v>441</v>
      </c>
      <c r="E8">
        <f t="shared" si="0"/>
        <v>536</v>
      </c>
      <c r="F8">
        <f t="shared" si="0"/>
        <v>851</v>
      </c>
      <c r="G8">
        <f t="shared" si="0"/>
        <v>1090</v>
      </c>
      <c r="H8">
        <f t="shared" si="0"/>
        <v>3279</v>
      </c>
      <c r="L8">
        <f t="shared" si="0"/>
        <v>1</v>
      </c>
      <c r="M8">
        <f t="shared" si="0"/>
        <v>10.239923224568138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</dc:creator>
  <cp:keywords/>
  <dc:description/>
  <cp:lastModifiedBy>gpa1</cp:lastModifiedBy>
  <cp:lastPrinted>2009-05-16T02:34:05Z</cp:lastPrinted>
  <dcterms:created xsi:type="dcterms:W3CDTF">2000-10-19T03:17:39Z</dcterms:created>
  <dcterms:modified xsi:type="dcterms:W3CDTF">2009-05-16T02:34:14Z</dcterms:modified>
  <cp:category/>
  <cp:version/>
  <cp:contentType/>
  <cp:contentStatus/>
</cp:coreProperties>
</file>