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0"/>
  </bookViews>
  <sheets>
    <sheet name="ชั้นภาค1" sheetId="1" r:id="rId1"/>
    <sheet name="หมวดภาค1" sheetId="2" r:id="rId2"/>
    <sheet name="ชั้นภาค2" sheetId="3" r:id="rId3"/>
    <sheet name="หมวดภาค2" sheetId="4" r:id="rId4"/>
    <sheet name="สรุปชั้น" sheetId="5" r:id="rId5"/>
    <sheet name="สรุป" sheetId="6" r:id="rId6"/>
  </sheets>
  <externalReferences>
    <externalReference r:id="rId9"/>
  </externalReferences>
  <definedNames>
    <definedName name="_xlnm.Print_Area" localSheetId="5">'สรุป'!$A$1:$S$205</definedName>
    <definedName name="_xlnm.Print_Area" localSheetId="1">'หมวดภาค1'!$A$1:$Q$222</definedName>
    <definedName name="_xlnm.Print_Area" localSheetId="3">'หมวดภาค2'!$A$1:$R$218</definedName>
  </definedNames>
  <calcPr fullCalcOnLoad="1"/>
</workbook>
</file>

<file path=xl/sharedStrings.xml><?xml version="1.0" encoding="utf-8"?>
<sst xmlns="http://schemas.openxmlformats.org/spreadsheetml/2006/main" count="2387" uniqueCount="713">
  <si>
    <t>รหัสวิชา</t>
  </si>
  <si>
    <t>ชื่อวิชา</t>
  </si>
  <si>
    <t>ชั้น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</si>
  <si>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</si>
  <si>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</si>
  <si>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</si>
  <si>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</si>
  <si>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</si>
  <si>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</si>
  <si>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</si>
  <si>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</si>
  <si>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รวม</t>
  </si>
  <si>
    <t>ร้อยละ</t>
  </si>
  <si>
    <t>คณิตศาสตร์ 3</t>
  </si>
  <si>
    <t>ชั้น ม.5</t>
  </si>
  <si>
    <t>ชั้น ม.6</t>
  </si>
  <si>
    <t>ชั้น ม.4</t>
  </si>
  <si>
    <t>ภาษาไทย 1</t>
  </si>
  <si>
    <t>การพูด</t>
  </si>
  <si>
    <t>คณิตศาสตร์ 1</t>
  </si>
  <si>
    <t>วิทยาศาสตร์ 2</t>
  </si>
  <si>
    <t>ศิลปะ 1</t>
  </si>
  <si>
    <t>คณิตศาสตร์เพิ่มเติม 3</t>
  </si>
  <si>
    <t>สังคมศึกษา 3</t>
  </si>
  <si>
    <t>สุขศึกษา 3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</si>
  <si>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</si>
  <si>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</si>
  <si>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</si>
  <si>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</si>
  <si>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</si>
  <si>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</si>
  <si>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</si>
  <si>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ส40203</t>
  </si>
  <si>
    <t>อ40204</t>
  </si>
  <si>
    <t>ศิลปะ 3</t>
  </si>
  <si>
    <t>ภาษาอังกฤษ 3</t>
  </si>
  <si>
    <t>ท43105</t>
  </si>
  <si>
    <t>ค43211</t>
  </si>
  <si>
    <t>ว43243</t>
  </si>
  <si>
    <t>ส43105</t>
  </si>
  <si>
    <t>ส43115</t>
  </si>
  <si>
    <t>พ43105</t>
  </si>
  <si>
    <t>พ43115</t>
  </si>
  <si>
    <t>ศ43105</t>
  </si>
  <si>
    <t>ง43105</t>
  </si>
  <si>
    <t>อ40207</t>
  </si>
  <si>
    <t>อ43105</t>
  </si>
  <si>
    <t>พระพุทธศาสนา 3</t>
  </si>
  <si>
    <t>คอมพิวเตอร์สร้างสรรค์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</si>
  <si>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</si>
  <si>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</si>
  <si>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</si>
  <si>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</si>
  <si>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</si>
  <si>
    <t>จำนวนน.ร.ที่ลงทะเบียน</t>
  </si>
  <si>
    <t>จำนวนน.ร.ที่ได้รับผล</t>
  </si>
  <si>
    <t>ว43261</t>
  </si>
  <si>
    <t>ง40209</t>
  </si>
  <si>
    <t>ค43205</t>
  </si>
  <si>
    <t>ค43213</t>
  </si>
  <si>
    <t>ภาษาไทย 3</t>
  </si>
  <si>
    <t>ศ40221</t>
  </si>
  <si>
    <t>ว43224</t>
  </si>
  <si>
    <r>
      <t xml:space="preserve">สรุป </t>
    </r>
    <r>
      <rPr>
        <sz val="14"/>
        <rFont val="Cordia New"/>
        <family val="2"/>
      </rPr>
      <t>จำนวนนักเรียนที่ได้ระดับผลการเรียนตั้งแต่ 1 ขึ้นไป ร้อยละ</t>
    </r>
  </si>
  <si>
    <t xml:space="preserve">         จำนวนนักเรียนที่ได้ระดับผลการเรียน 3-4  ร้อยละ</t>
  </si>
  <si>
    <t>ภาคเรียน ที่</t>
  </si>
  <si>
    <t>ร้อยละ น.ร.ที่มีระดับผลการเรียน</t>
  </si>
  <si>
    <t>ม.4</t>
  </si>
  <si>
    <t>ม.5</t>
  </si>
  <si>
    <t>ม.6</t>
  </si>
  <si>
    <t>ม.1</t>
  </si>
  <si>
    <t>ม.2</t>
  </si>
  <si>
    <t>ม.3</t>
  </si>
  <si>
    <t>มากกว่า=1</t>
  </si>
  <si>
    <t xml:space="preserve"> 3 ถึง 4</t>
  </si>
  <si>
    <t>น้อยกว่า= 1</t>
  </si>
  <si>
    <t>รวม ช่วงชั้น 3</t>
  </si>
  <si>
    <t>รวม ช่วงชั้น 4</t>
  </si>
  <si>
    <t>รวม ช่วงชั้น 3-4</t>
  </si>
  <si>
    <t>ประเภทวิชา</t>
  </si>
  <si>
    <t>น.ก.</t>
  </si>
  <si>
    <t>จำนวน น.ร. ทั้งหมด</t>
  </si>
  <si>
    <t>จำนวนนักเรียนที่ได้รับระดับผลการเรียน 0 - 4</t>
  </si>
  <si>
    <t>จำนวน น.ร. ได้ 0-4</t>
  </si>
  <si>
    <t>จำนวนน.ร.ที่ติด</t>
  </si>
  <si>
    <t>กลุ่มวิชาพื้นฐาน</t>
  </si>
  <si>
    <t>ท31101</t>
  </si>
  <si>
    <t>ค31101</t>
  </si>
  <si>
    <t>ว31101</t>
  </si>
  <si>
    <t>ส31101</t>
  </si>
  <si>
    <t>พ31101</t>
  </si>
  <si>
    <t>ศ31101</t>
  </si>
  <si>
    <t>ง31101</t>
  </si>
  <si>
    <t>การงานอาชีพ 1</t>
  </si>
  <si>
    <t>อ31101</t>
  </si>
  <si>
    <t>กลุ่มวิชาเพิ่มเติม</t>
  </si>
  <si>
    <t>ท30201</t>
  </si>
  <si>
    <t>เสริมทักษะภาษา</t>
  </si>
  <si>
    <t>ง30201</t>
  </si>
  <si>
    <t>อ31201</t>
  </si>
  <si>
    <t>รวมกลุ่มวิชาเพิ่มเติม</t>
  </si>
  <si>
    <t>ร้อยละกลุ่มวิชาเพิ่มเติม</t>
  </si>
  <si>
    <t>ท32102</t>
  </si>
  <si>
    <t>ค32102</t>
  </si>
  <si>
    <t>ว32102</t>
  </si>
  <si>
    <t>ส32102</t>
  </si>
  <si>
    <t>ส32112</t>
  </si>
  <si>
    <t>พ32102</t>
  </si>
  <si>
    <t>พ32112</t>
  </si>
  <si>
    <t>ศ32102</t>
  </si>
  <si>
    <t>ง32102</t>
  </si>
  <si>
    <t>อ32102</t>
  </si>
  <si>
    <t>ภาษาไทย 2</t>
  </si>
  <si>
    <t>คณิตศาสตร์ 2</t>
  </si>
  <si>
    <t>สังคมศึกษา 2</t>
  </si>
  <si>
    <t>พระพุทธศาสนา 2</t>
  </si>
  <si>
    <t>สุขศึกษา 2</t>
  </si>
  <si>
    <t>พลศึกษา 2</t>
  </si>
  <si>
    <t>ศิลปะ 2</t>
  </si>
  <si>
    <t>การงานอาชีพ 2</t>
  </si>
  <si>
    <t>ภาษาอังกฤษ 2</t>
  </si>
  <si>
    <t>ท30205</t>
  </si>
  <si>
    <t>ค30202</t>
  </si>
  <si>
    <t>ว30201</t>
  </si>
  <si>
    <t>ศ30205</t>
  </si>
  <si>
    <t>ง30242</t>
  </si>
  <si>
    <t>ง30243</t>
  </si>
  <si>
    <t>ง30265</t>
  </si>
  <si>
    <t>ง30203</t>
  </si>
  <si>
    <t>อ32202</t>
  </si>
  <si>
    <t>อ32203</t>
  </si>
  <si>
    <t>คณิตศาสตร์เพิ่มเติม 2</t>
  </si>
  <si>
    <t>สารเคมีในชีวิตประจำวัน</t>
  </si>
  <si>
    <t>ดนตรีประเภทเครื่องเป่า2</t>
  </si>
  <si>
    <t>การปลูกไม้ผลเศรษฐกิจ</t>
  </si>
  <si>
    <t>งานโลหะ 2</t>
  </si>
  <si>
    <t>การจัดการเทคโนโลยีสารสนเทศ</t>
  </si>
  <si>
    <t>ภาษาอังกฤษฟัง-พูด 2</t>
  </si>
  <si>
    <t>ท33103</t>
  </si>
  <si>
    <t>ค33103</t>
  </si>
  <si>
    <t>ว33103</t>
  </si>
  <si>
    <t>ส33103</t>
  </si>
  <si>
    <t>ส33113</t>
  </si>
  <si>
    <t>พ33103</t>
  </si>
  <si>
    <t>พ33113</t>
  </si>
  <si>
    <t>ศ33103</t>
  </si>
  <si>
    <t>ง33103</t>
  </si>
  <si>
    <t>อ33103</t>
  </si>
  <si>
    <t>ค30203</t>
  </si>
  <si>
    <t>ว30202</t>
  </si>
  <si>
    <t>ศ30206</t>
  </si>
  <si>
    <t>ศ30212</t>
  </si>
  <si>
    <t>ง30245</t>
  </si>
  <si>
    <t>ง30263</t>
  </si>
  <si>
    <t>ง30205</t>
  </si>
  <si>
    <t>อ33205</t>
  </si>
  <si>
    <t>วิทยาศาสตร์ 3</t>
  </si>
  <si>
    <t>พลศึกษา 3</t>
  </si>
  <si>
    <t>การงานอาชีพ 3</t>
  </si>
  <si>
    <t>การปลูกพืชไร่เศรษฐกิจ</t>
  </si>
  <si>
    <t>งานไฟฟ้า 3</t>
  </si>
  <si>
    <t>โครงงานคอมพิวเตอร์</t>
  </si>
  <si>
    <t>ภาษาอังกฤษอ่าน-เขียน 2</t>
  </si>
  <si>
    <t>ภาษาอังกฤษอ่าน-เขียน 1</t>
  </si>
  <si>
    <t>สังคมศึกษา 4</t>
  </si>
  <si>
    <t>วิทยาศาสตร์ 4</t>
  </si>
  <si>
    <t>เคมี 1</t>
  </si>
  <si>
    <t>ท42104</t>
  </si>
  <si>
    <t>ค42104</t>
  </si>
  <si>
    <t>ส42104</t>
  </si>
  <si>
    <t>ส42114</t>
  </si>
  <si>
    <t>พ42104</t>
  </si>
  <si>
    <t>พ42114</t>
  </si>
  <si>
    <t>ศ42104</t>
  </si>
  <si>
    <t>ง42104</t>
  </si>
  <si>
    <t>อ42104</t>
  </si>
  <si>
    <t>ค42204</t>
  </si>
  <si>
    <t>ค42210</t>
  </si>
  <si>
    <t>ว42282</t>
  </si>
  <si>
    <t>ว42242</t>
  </si>
  <si>
    <t>ง40207</t>
  </si>
  <si>
    <t>อ40206</t>
  </si>
  <si>
    <t>ภาษาไทย 4</t>
  </si>
  <si>
    <t>คณิตศาสตร์ 4</t>
  </si>
  <si>
    <t>พระพุทธศาสนา 4</t>
  </si>
  <si>
    <t>สุขศึกษา 4</t>
  </si>
  <si>
    <t>พลศึกษา 4</t>
  </si>
  <si>
    <t>ศิลปะ 4</t>
  </si>
  <si>
    <t>การงานอาชีพ 4</t>
  </si>
  <si>
    <t>ภาษาอังกฤษ 4</t>
  </si>
  <si>
    <t>คณิตศาสตร์เพิ่มเติม 4</t>
  </si>
  <si>
    <t>คณิตศาสตร์เพิ่มเติม10</t>
  </si>
  <si>
    <t>วิทยาศาสตร์กับชีวิตประจำวัน 2</t>
  </si>
  <si>
    <t>ชีววิทยา 2</t>
  </si>
  <si>
    <t>การโปรแกรม</t>
  </si>
  <si>
    <t>ภาษาอังกฤษอ่านเชิงวิเคราะห์ 1</t>
  </si>
  <si>
    <t>ท43106</t>
  </si>
  <si>
    <t>ส43106</t>
  </si>
  <si>
    <t>ส43116</t>
  </si>
  <si>
    <t>พ43106</t>
  </si>
  <si>
    <t>พ43116</t>
  </si>
  <si>
    <t>ศ43106</t>
  </si>
  <si>
    <t>ง43106</t>
  </si>
  <si>
    <t>อ43106</t>
  </si>
  <si>
    <t>ภาษาไทย 6</t>
  </si>
  <si>
    <t>สังคมศึกษา 6</t>
  </si>
  <si>
    <t>พระพุทธศาสนา 6</t>
  </si>
  <si>
    <t>สุขศึกษา 6</t>
  </si>
  <si>
    <t>พลศึกษา 6</t>
  </si>
  <si>
    <t>ศิลปะ 6</t>
  </si>
  <si>
    <t>การงานอาชีพ 6</t>
  </si>
  <si>
    <t>ภาษาอังกฤษ 6</t>
  </si>
  <si>
    <t>ค43206</t>
  </si>
  <si>
    <t>ค43212</t>
  </si>
  <si>
    <t>ว43244</t>
  </si>
  <si>
    <t>ว43262</t>
  </si>
  <si>
    <t>ง40211</t>
  </si>
  <si>
    <t>อ40210</t>
  </si>
  <si>
    <t>ภาษาเพื่อกิจกรรมฯ</t>
  </si>
  <si>
    <t>คณิตศาสตร์เพิ่มเติม12</t>
  </si>
  <si>
    <t>ฟิสิกส์ 4</t>
  </si>
  <si>
    <t>ชีววิทยา 4</t>
  </si>
  <si>
    <t>ดาราศาสตร์และอวกาศ</t>
  </si>
  <si>
    <t>การแปลเบื้องต้น</t>
  </si>
  <si>
    <t>ภาษาอังกฤษรอบรู้</t>
  </si>
  <si>
    <t>ส30201</t>
  </si>
  <si>
    <t>ประชากรกับสิ่งแวดล้อม</t>
  </si>
  <si>
    <t>พลังงานกับชีวิตประจำวัน</t>
  </si>
  <si>
    <t>เศรษฐศาสตร์ครอบครัว</t>
  </si>
  <si>
    <t>ว42223</t>
  </si>
  <si>
    <t>เคมี 3</t>
  </si>
  <si>
    <t>ง40249</t>
  </si>
  <si>
    <t>พ30202</t>
  </si>
  <si>
    <t>พ30204</t>
  </si>
  <si>
    <t>ง30244</t>
  </si>
  <si>
    <t>ค43214</t>
  </si>
  <si>
    <t>ว43225</t>
  </si>
  <si>
    <t>ช่างขนมไทย</t>
  </si>
  <si>
    <t>การผลิตพันธุ์ไม้</t>
  </si>
  <si>
    <t>เทเบิลเทนนิส</t>
  </si>
  <si>
    <t>ปฏิบัติดนตรีประเภทเครื่องตี 3</t>
  </si>
  <si>
    <t>การทำไม้ดัดไม้แคระ</t>
  </si>
  <si>
    <t>การถนอมผลผลิตเกษตร</t>
  </si>
  <si>
    <t>คณิตศาสตร์เพิ่มเติม14</t>
  </si>
  <si>
    <t>การจัดสวน</t>
  </si>
  <si>
    <t>การประยุกต์ใช้ฯ การศึกษา</t>
  </si>
  <si>
    <t>คณิตศาสตร์เพิ่มเติม 6</t>
  </si>
  <si>
    <t>ภาษาไทยเพื่อกิจธุระ</t>
  </si>
  <si>
    <t>จ30208</t>
  </si>
  <si>
    <t>ท30207</t>
  </si>
  <si>
    <t>ภาษาเพื่อการสื่อสาร</t>
  </si>
  <si>
    <t>ช่างร้อยมาลัย</t>
  </si>
  <si>
    <t>ศ40222</t>
  </si>
  <si>
    <t>ช่างเขียนตัวอักษร 2</t>
  </si>
  <si>
    <t>ภาษาไทย</t>
  </si>
  <si>
    <t>ว43205</t>
  </si>
  <si>
    <t>สรุปผลการเรียนกลุ่มสาระการเรียนรู้ ศิลปะ</t>
  </si>
  <si>
    <t>ง30221</t>
  </si>
  <si>
    <t>ศ30208</t>
  </si>
  <si>
    <t>อ30204</t>
  </si>
  <si>
    <t>จ30209</t>
  </si>
  <si>
    <t>ง40208</t>
  </si>
  <si>
    <t>ท40210</t>
  </si>
  <si>
    <t>ว42204</t>
  </si>
  <si>
    <t>ง40225</t>
  </si>
  <si>
    <t>ง40228</t>
  </si>
  <si>
    <t>ง40232</t>
  </si>
  <si>
    <t>ง40235</t>
  </si>
  <si>
    <t>ง40265</t>
  </si>
  <si>
    <t>อ40211</t>
  </si>
  <si>
    <t>ว43206</t>
  </si>
  <si>
    <t>การแสดงพื้นเมือง</t>
  </si>
  <si>
    <t>ภาษาจีนกลาง2</t>
  </si>
  <si>
    <t>ปฏิบัติดนตรีประเภทเครื่องเป่า3</t>
  </si>
  <si>
    <t>ภาษาจีนกลาง 3</t>
  </si>
  <si>
    <t>ภาษากับวัฒนธรรม</t>
  </si>
  <si>
    <t>ช่างอาหารพื้นเมือง</t>
  </si>
  <si>
    <t>ช่างเสื้อผ้าสตรีในโอกาสต่างๆ</t>
  </si>
  <si>
    <t>ช่างปักด้วยมือ</t>
  </si>
  <si>
    <t>ช่างสุขภัณฑ์ 1</t>
  </si>
  <si>
    <t>ฟิสิกส์ 6</t>
  </si>
  <si>
    <t>เคมี 5</t>
  </si>
  <si>
    <t>กลุ่มสาระ</t>
  </si>
  <si>
    <t>คณิตศาสตร์</t>
  </si>
  <si>
    <t>วิทยาศาสตร์</t>
  </si>
  <si>
    <t>สังคมศึกษา ฯ</t>
  </si>
  <si>
    <t>สุขศึกษาและพละ</t>
  </si>
  <si>
    <t>ศิลปะ</t>
  </si>
  <si>
    <t>การงานอาชีพ ฯ</t>
  </si>
  <si>
    <t>คอมพิวเตอร์</t>
  </si>
  <si>
    <t>ภาษาอังกฤษ</t>
  </si>
  <si>
    <t>สรุปผลการเรียนรายวิชา  ชั้น ม.1</t>
  </si>
  <si>
    <t>ท20201</t>
  </si>
  <si>
    <t>ท20202</t>
  </si>
  <si>
    <t>ท21101</t>
  </si>
  <si>
    <t>ค21101</t>
  </si>
  <si>
    <t>ค21201</t>
  </si>
  <si>
    <t>ว21101</t>
  </si>
  <si>
    <t>ว21201</t>
  </si>
  <si>
    <t>ส20201</t>
  </si>
  <si>
    <t>ส21101</t>
  </si>
  <si>
    <t>ส21103</t>
  </si>
  <si>
    <t>ส21105</t>
  </si>
  <si>
    <t>พ20201</t>
  </si>
  <si>
    <t>พ21101</t>
  </si>
  <si>
    <t>พ21103</t>
  </si>
  <si>
    <t>ศ20203</t>
  </si>
  <si>
    <t>ศ21101</t>
  </si>
  <si>
    <t>ง20201</t>
  </si>
  <si>
    <t>ง20202</t>
  </si>
  <si>
    <t>ง20205</t>
  </si>
  <si>
    <t>ง20273</t>
  </si>
  <si>
    <t>ง21101</t>
  </si>
  <si>
    <t>จ21201</t>
  </si>
  <si>
    <t>อ20201</t>
  </si>
  <si>
    <t>อ21101</t>
  </si>
  <si>
    <t>ท30202</t>
  </si>
  <si>
    <t>ค31201</t>
  </si>
  <si>
    <t>ว31102</t>
  </si>
  <si>
    <t>ว31103</t>
  </si>
  <si>
    <t>ส31103</t>
  </si>
  <si>
    <t>ส31105</t>
  </si>
  <si>
    <t>พ30201</t>
  </si>
  <si>
    <t>ง30202</t>
  </si>
  <si>
    <t>ง30211</t>
  </si>
  <si>
    <t>ง30247</t>
  </si>
  <si>
    <t>อ31203</t>
  </si>
  <si>
    <t>อ31205</t>
  </si>
  <si>
    <t>ศ40203</t>
  </si>
  <si>
    <t>ท40203</t>
  </si>
  <si>
    <t>ส40207</t>
  </si>
  <si>
    <t>ง40247</t>
  </si>
  <si>
    <t>ง40268</t>
  </si>
  <si>
    <t>ง40234</t>
  </si>
  <si>
    <t>ง40237</t>
  </si>
  <si>
    <t>ง40238</t>
  </si>
  <si>
    <t>อ40208</t>
  </si>
  <si>
    <t>ง40245</t>
  </si>
  <si>
    <t>ชั้น ม.1</t>
  </si>
  <si>
    <t>สรุปผลการเรียนรายวิชา ระดับชั้น ม.2   ภาคเรียนที่ 2  ปีการศึกษา 2552</t>
  </si>
  <si>
    <t>สรุปผลการเรียนรายวิชา ระดับชั้น ม.1   ภาคเรียนที่ 2  ปีการศึกษา 2552</t>
  </si>
  <si>
    <t>สรุปผลการเรียนรายวิชา ระดับชั้น ม.3   ภาคเรียนที่ 2  ปีการศึกษา 2552</t>
  </si>
  <si>
    <t>สรุปผลการเรียนรายวิชา ระดับชั้น ม.4   ภาคเรียนที่ 2  ปีการศึกษา 2552</t>
  </si>
  <si>
    <t>สรุปผลการเรียนรายวิชา ระดับชั้น ม.5   ภาคเรียนที่ 2  ปีการศึกษา 2552</t>
  </si>
  <si>
    <t>สรุปผลการเรียนรายวิชา ระดับชั้น ม.6   ภาคเรียนที่ 2  ปีการศึกษา 2552</t>
  </si>
  <si>
    <t>สรุปผลการเรียนรายวิชา กลุ่มสาระการเรียนรู้ ภาษาไทย  ภาคเรียนที่ 2  ปีการศึกษา 2552</t>
  </si>
  <si>
    <t>สรุปผลการเรียนรายวิชา กลุ่มสาระการเรียนรู้ คณิตศาสตร์  ภาคเรียนที่ 2  ปีการศึกษา 2552</t>
  </si>
  <si>
    <t>สรุปผลการเรียนรายวิชา กลุ่มสาระการเรียนรู้ วิทยาศาสตร์  ภาคเรียนที่ 2  ปีการศึกษา 2552</t>
  </si>
  <si>
    <t>สรุปผลการเรียนรายวิชา กลุ่มสาระการเรียนรู้ สังคมศึกษาศาสนาและวัฒนธรรม  ภาคเรียนที่ 2  ปีการศึกษา 2552</t>
  </si>
  <si>
    <t>สรุปผลการเรียนรายวิชา กลุ่มสาระการเรียนรู้ สุขศึกษาและพลศึกษา  ภาคเรียนที่ 2  ปีการศึกษา 2552</t>
  </si>
  <si>
    <t>สรุปผลการเรียนรายวิชา กลุ่มสาระการเรียนรู้ การเรียนรู้ศิลปะ  ภาคเรียนที่ 2  ปีการศึกษา 2552</t>
  </si>
  <si>
    <t>สรุปผลการเรียนรายวิชา กลุ่มสาระการเรียนรู้ การงานอาชีพและเทคโนโลยี่  ภาคเรียนที่ 2  ปีการศึกษา 2552</t>
  </si>
  <si>
    <t>สรุปผลการเรียนรายวิชา กลุ่มสาระการเรียนรู้ การงานอาชีพและเทคโนโลยี่(คอมพิวเตอร์)  ภาคเรียนที่ 2  ปีการศึกษา 2552</t>
  </si>
  <si>
    <t>สรุปผลการเรียนรายวิชา กลุ่มสาระการเรียนรู้ ภาษาต่างประเทศ  ภาคเรียนที่ 2  ปีการศึกษา 2552</t>
  </si>
  <si>
    <t>สรุปผลการเรียน กลุ่มสาระการเรียนรู้ ภาษาไทย ปีการศึกษา 2552</t>
  </si>
  <si>
    <t>สรุปผลการเรียน กลุ่มสาระการเรียนรู้ คณิตศาสตร์ ปีการศึกษา 2552</t>
  </si>
  <si>
    <t>สรุปผลการเรียน กลุ่มสาระการเรียนรู้ วิทยาศาสตร์ ปีการศึกษา 2552</t>
  </si>
  <si>
    <t>สรุปผลการเรียน กลุ่มสาระการเรียนรู้ สังคมศึกษาศาสนาและวัฒนธรรม ปีการศึกษา 2552</t>
  </si>
  <si>
    <t>สรุปผลการเรียน กลุ่มสาระการเรียนรู้  สุขศึกษาและพลศึกษา ปีการศึกษา 2552</t>
  </si>
  <si>
    <t>สรุปผลการเรียน กลุ่มสาระการเรียนรู้  ศิลปะ ปีการศึกษา 2552</t>
  </si>
  <si>
    <t>สรุปผลการเรียน กลุ่มสาระการเรียนรู้ การงานอาชีพและเทคโนโลยี ปีการศึกษา 2552</t>
  </si>
  <si>
    <t>สรุปผลการเรียน กลุ่มสาระการเรียนรู้ การงานอาชีพและเทคโนโลยี (คอมพิวเตอร์)  ปีการศึกษา 2552</t>
  </si>
  <si>
    <t>สรุปผลการเรียน กลุ่มสาระการเรียนรู้ ภาษาต่างประเทศ ปีการศึกษา 2552</t>
  </si>
  <si>
    <t>สรุปผลการเรียนรวม ปีการศึกษา 2552</t>
  </si>
  <si>
    <t>สรุปผลการเรียนช่วงชั้นที่ 3  ปีการศึกษา 2552</t>
  </si>
  <si>
    <t>สรุปผลการเรียนช่วงชั้นที่ 4 ปีการศึกษา 2552</t>
  </si>
  <si>
    <t>ส32106</t>
  </si>
  <si>
    <t>ประวัติศาสตร์</t>
  </si>
  <si>
    <t>ง30225</t>
  </si>
  <si>
    <t>ง30226</t>
  </si>
  <si>
    <t>การตัดเย็บเสื้อผ้าเบื้องต้น</t>
  </si>
  <si>
    <t>ส33106</t>
  </si>
  <si>
    <t>ส30204</t>
  </si>
  <si>
    <t>ส40202</t>
  </si>
  <si>
    <t>การปกครองท้องถิ่นไทย</t>
  </si>
  <si>
    <t>ศ40204</t>
  </si>
  <si>
    <t>อ40205</t>
  </si>
  <si>
    <t>ภาษาอังกฤษโครงงาน</t>
  </si>
  <si>
    <t>คอมพิวเตอร์กราฟิกส์</t>
  </si>
  <si>
    <t>ง40231</t>
  </si>
  <si>
    <t>ช่างถักนิตติ้ง</t>
  </si>
  <si>
    <t>ง40276</t>
  </si>
  <si>
    <t>ช่างซ่อมเครื่องใช้ไฟฟ้าฯ</t>
  </si>
  <si>
    <t>ง40248</t>
  </si>
  <si>
    <t>พืชไร่เศรษฐกิจ</t>
  </si>
  <si>
    <t>ศ40228</t>
  </si>
  <si>
    <t>โขนเบื้องต้น</t>
  </si>
  <si>
    <t>ส43126</t>
  </si>
  <si>
    <t>ท40211</t>
  </si>
  <si>
    <t>ส40208</t>
  </si>
  <si>
    <t>เหตุการณ์โลกปัจจุบัน</t>
  </si>
  <si>
    <t>พ40215</t>
  </si>
  <si>
    <t>พ40216</t>
  </si>
  <si>
    <t>เทเบิลเทนนิส 2</t>
  </si>
  <si>
    <t>เกมส์และนันทการ 2</t>
  </si>
  <si>
    <t>ศ40223</t>
  </si>
  <si>
    <t>หลักการเขียนภาพ 1</t>
  </si>
  <si>
    <t>ง40239</t>
  </si>
  <si>
    <t>ง40240</t>
  </si>
  <si>
    <t>ช่างถนอมอาหาร</t>
  </si>
  <si>
    <t>ช่างเครื่องหอม</t>
  </si>
  <si>
    <t>ท21102</t>
  </si>
  <si>
    <t>ค21102</t>
  </si>
  <si>
    <t>ว21102</t>
  </si>
  <si>
    <t>ส21102</t>
  </si>
  <si>
    <t>ส21104</t>
  </si>
  <si>
    <t>พ21102</t>
  </si>
  <si>
    <t>พ21104</t>
  </si>
  <si>
    <t>ศ21102</t>
  </si>
  <si>
    <t>ง21102</t>
  </si>
  <si>
    <t>อ21102</t>
  </si>
  <si>
    <t>ส21106</t>
  </si>
  <si>
    <t>ประวัติศาสตร์ 2</t>
  </si>
  <si>
    <t>เทคโนโลยีสารสนเทศ 1</t>
  </si>
  <si>
    <t>ค20202</t>
  </si>
  <si>
    <t>ง20203</t>
  </si>
  <si>
    <t>ง20261</t>
  </si>
  <si>
    <t>ง20269</t>
  </si>
  <si>
    <t>ง20274</t>
  </si>
  <si>
    <t>จ21202</t>
  </si>
  <si>
    <t>พ20202</t>
  </si>
  <si>
    <t>ว21202</t>
  </si>
  <si>
    <t>ศ20205</t>
  </si>
  <si>
    <t>ส20202</t>
  </si>
  <si>
    <t>อ20202</t>
  </si>
  <si>
    <t>ภาษาไทยเพื่อพัฒนาการคิด</t>
  </si>
  <si>
    <t>วิทยาศาสตร์สิ่งแวดล้อมโลก</t>
  </si>
  <si>
    <t>เศรษฐศาสตร์พอเพียง 2</t>
  </si>
  <si>
    <t>รำวงมาตรฐาน 1</t>
  </si>
  <si>
    <t>ภาษาจีนกลาง 2</t>
  </si>
  <si>
    <t>การเขียนเบื้องต้น 1</t>
  </si>
  <si>
    <t>ช่างก่อสร้าง 2</t>
  </si>
  <si>
    <t>การปลูกไม้ผลล้มลุก</t>
  </si>
  <si>
    <t>ช่างประดิษฐ์ดอกไม้</t>
  </si>
  <si>
    <t>เปปอง</t>
  </si>
  <si>
    <t>ท31102</t>
  </si>
  <si>
    <t>ค31102</t>
  </si>
  <si>
    <t>ว31104</t>
  </si>
  <si>
    <t>ส31102</t>
  </si>
  <si>
    <t>ส31104</t>
  </si>
  <si>
    <t>ส31106</t>
  </si>
  <si>
    <t>พ31102</t>
  </si>
  <si>
    <t>ศ31102</t>
  </si>
  <si>
    <t>ง31102</t>
  </si>
  <si>
    <t>อ31102</t>
  </si>
  <si>
    <t>สุขศึกษาและพลศึกษา 2</t>
  </si>
  <si>
    <t>ค31202</t>
  </si>
  <si>
    <t>ค31204</t>
  </si>
  <si>
    <t>ว31201</t>
  </si>
  <si>
    <t>ว31221</t>
  </si>
  <si>
    <t>ส30202</t>
  </si>
  <si>
    <t>ศ30214</t>
  </si>
  <si>
    <t>ง30251</t>
  </si>
  <si>
    <t>ง30261</t>
  </si>
  <si>
    <t>ง30262</t>
  </si>
  <si>
    <t>ง30270</t>
  </si>
  <si>
    <t>ง30271</t>
  </si>
  <si>
    <t>อ31202</t>
  </si>
  <si>
    <t>อ31204</t>
  </si>
  <si>
    <t>อ31206</t>
  </si>
  <si>
    <t>จ31202</t>
  </si>
  <si>
    <t>การเขียนร้อยแก้ว</t>
  </si>
  <si>
    <t>ฟิสิกส์ 1</t>
  </si>
  <si>
    <t>การปกครองท้องถิ่น</t>
  </si>
  <si>
    <t>ดนตรีประเภทเป่า 2</t>
  </si>
  <si>
    <t>ปฏิบัติดนตรีไทย 2</t>
  </si>
  <si>
    <t xml:space="preserve">งานฝึกฝีมือ2 </t>
  </si>
  <si>
    <t>งานเขียนแบบ</t>
  </si>
  <si>
    <t>การประยุกต์ใช้คอมพิวเตอร์</t>
  </si>
  <si>
    <t>ไม้ดอกเพื่อการค้า</t>
  </si>
  <si>
    <t>ภาษาอังกฤษในชีวิตประจำวัน 2</t>
  </si>
  <si>
    <t>ภาอังกฤษอ่าน-เขียน</t>
  </si>
  <si>
    <t>การแปล 2</t>
  </si>
  <si>
    <t>ดนตรีสากลปฏิบัติ 3</t>
  </si>
  <si>
    <t>สังคมศึกษาฯ</t>
  </si>
  <si>
    <t>สุขศึกษาและพลศึกษา</t>
  </si>
  <si>
    <t>การงานอาชีพและเทคโนโลยี</t>
  </si>
  <si>
    <t>ภาษาต่างประเทศ</t>
  </si>
  <si>
    <t>ร้อยละของนักเรียนที่ได้ระดับ 3-4</t>
  </si>
  <si>
    <t>ร้อยละของนักเรียนที่ได้ระดับ 0,ร,มส</t>
  </si>
  <si>
    <t>ผลการเรียนของนักเรียนชั้นมัธยมศึกษาปีที่ 1  ปีการศึกษา 2552(ภาคเรียนที่ 1+2)</t>
  </si>
  <si>
    <t>ผลการเรียนของนักเรียนชั้นมัธยมศึกษาปีที่ 6  ปีการศึกษา 2552(ภาคเรียนที่ 1+2)</t>
  </si>
  <si>
    <t>ผลการเรียนของนักเรียนชั้นมัธยมศึกษาปีที่ 5  ปีการศึกษา 2552(ภาคเรียนที่ 1+2)</t>
  </si>
  <si>
    <t>ผลการเรียนของนักเรียนชั้นมัธยมศึกษาปีที่ 2  ปีการศึกษา 2552(ภาคเรียนที่ 1+2)</t>
  </si>
  <si>
    <t>ผลการเรียนของนักเรียนชั้นมัธยมศึกษาปีที่ 3  ปีการศึกษา 2552(ภาคเรียนที่ 1+2)</t>
  </si>
  <si>
    <t>ผลการเรียนของนักเรียนชั้นมัธยมศึกษาปีที่ 4  ปีการศึกษา 2552(ภาคเรียนที่ 1+2)</t>
  </si>
  <si>
    <t>ภาคเรียนที่ 1  ปีการศึกษา 2553</t>
  </si>
  <si>
    <t>ท20203</t>
  </si>
  <si>
    <t>ท20209</t>
  </si>
  <si>
    <t>ส20207</t>
  </si>
  <si>
    <t>ง20241</t>
  </si>
  <si>
    <t>สรุปผลการเรียนรายวิชา  ชั้น ม.2</t>
  </si>
  <si>
    <t>ท20205</t>
  </si>
  <si>
    <t>ท22101</t>
  </si>
  <si>
    <t>ค22101</t>
  </si>
  <si>
    <t>ค22201</t>
  </si>
  <si>
    <t>ว22101</t>
  </si>
  <si>
    <t>ว22201</t>
  </si>
  <si>
    <t>ส20203</t>
  </si>
  <si>
    <t>ส22101</t>
  </si>
  <si>
    <t>ส22103</t>
  </si>
  <si>
    <t>ส22105</t>
  </si>
  <si>
    <t>พ20203</t>
  </si>
  <si>
    <t>พ22101</t>
  </si>
  <si>
    <t>พ22103</t>
  </si>
  <si>
    <t>ศ20201</t>
  </si>
  <si>
    <t>ศ22101</t>
  </si>
  <si>
    <t>ง20262</t>
  </si>
  <si>
    <t>ง20263</t>
  </si>
  <si>
    <t>ง20270</t>
  </si>
  <si>
    <t>ง20275</t>
  </si>
  <si>
    <t>ง22101</t>
  </si>
  <si>
    <t>อ22101</t>
  </si>
  <si>
    <t>จ22201</t>
  </si>
  <si>
    <t>อ20203</t>
  </si>
  <si>
    <t>ค31103</t>
  </si>
  <si>
    <t>ค31203</t>
  </si>
  <si>
    <t>ค31205</t>
  </si>
  <si>
    <t>ว30281</t>
  </si>
  <si>
    <t>ว31107</t>
  </si>
  <si>
    <t>ว31108</t>
  </si>
  <si>
    <t>ว31109</t>
  </si>
  <si>
    <t>ว31110</t>
  </si>
  <si>
    <t>ส30207</t>
  </si>
  <si>
    <t>ส30209</t>
  </si>
  <si>
    <t>ศ30201</t>
  </si>
  <si>
    <t>ง30246</t>
  </si>
  <si>
    <t>จ31201</t>
  </si>
  <si>
    <t>จ31203</t>
  </si>
  <si>
    <t>ท30204</t>
  </si>
  <si>
    <t>ท32101</t>
  </si>
  <si>
    <t>ค32101</t>
  </si>
  <si>
    <t>ค32201</t>
  </si>
  <si>
    <t>ค32203</t>
  </si>
  <si>
    <t>ว32105</t>
  </si>
  <si>
    <t>ว32202</t>
  </si>
  <si>
    <t>ว32222</t>
  </si>
  <si>
    <t>ว32241</t>
  </si>
  <si>
    <t>ส30203</t>
  </si>
  <si>
    <t>ส32101</t>
  </si>
  <si>
    <t>ส32103</t>
  </si>
  <si>
    <t>พ30207</t>
  </si>
  <si>
    <t>พ30208</t>
  </si>
  <si>
    <t>พ30209</t>
  </si>
  <si>
    <t>พ32101</t>
  </si>
  <si>
    <t>ศ30207</t>
  </si>
  <si>
    <t>ศ30209</t>
  </si>
  <si>
    <t>ศ32101</t>
  </si>
  <si>
    <t>ง30206</t>
  </si>
  <si>
    <t>ง30207</t>
  </si>
  <si>
    <t>ง30264</t>
  </si>
  <si>
    <t>ง30275</t>
  </si>
  <si>
    <t>ง32101</t>
  </si>
  <si>
    <t>ง30248</t>
  </si>
  <si>
    <t>ง30274</t>
  </si>
  <si>
    <t>อ32101</t>
  </si>
  <si>
    <t>อ32201</t>
  </si>
  <si>
    <t>อ32204</t>
  </si>
  <si>
    <t>จ32201</t>
  </si>
  <si>
    <t>ส43125</t>
  </si>
  <si>
    <t>ง40210</t>
  </si>
  <si>
    <t>ง40269</t>
  </si>
  <si>
    <r>
      <t xml:space="preserve">สรุป </t>
    </r>
    <r>
      <rPr>
        <sz val="14"/>
        <rFont val="Cordia New"/>
        <family val="2"/>
      </rPr>
      <t>จำนวนนักเรียนที่ได้ระดับผลการเรียนตั้งแต่ 1 ขึ้นไป ร้อยละ</t>
    </r>
  </si>
  <si>
    <t>àÊÃÔÁ·Ñ¡ÉÐ¡ÒÃ¿Ñ§áÅÐ¾Ù´</t>
  </si>
  <si>
    <t>¡ÒÃà¢ÕÂ¹¤ÇÒÁàÃÕÂ§ªÑé¹ÊÙ§ 1</t>
  </si>
  <si>
    <t xml:space="preserve">ÀÒÉÒä·Â 1  </t>
  </si>
  <si>
    <t xml:space="preserve">¤³ÔµÈÒÊµÃì 1  </t>
  </si>
  <si>
    <t xml:space="preserve">¤³ÔµÈÒÊµÃìà¾ÔèÁàµÔÁ 1 </t>
  </si>
  <si>
    <t>ÇÔ·ÂÒÈÒÊµÃì 1</t>
  </si>
  <si>
    <t>ÇÔ·ÂÒÈÒÊµÃì¡ÑºÊØ¢ÀÒ¾</t>
  </si>
  <si>
    <t>ÊÑ§¤ÁÈÖ¡ÉÒ 1</t>
  </si>
  <si>
    <t xml:space="preserve">¾ÃÐ¾Ø·¸ÈÒÊ¹Ò 1   </t>
  </si>
  <si>
    <t xml:space="preserve">»ÃÐÇÑµÔÈÒÊµÃì 1 </t>
  </si>
  <si>
    <t xml:space="preserve">àÈÃÉ°¡Ô¨¾Íà¾ÕÂ§ 1  </t>
  </si>
  <si>
    <t xml:space="preserve">âÅ¡ÈÖ¡ÉÒ 1  </t>
  </si>
  <si>
    <t xml:space="preserve">ÊØ¢ÈÖ¡ÉÒ 1  </t>
  </si>
  <si>
    <t xml:space="preserve">¾ÅÈÖ¡ÉÒ 1   </t>
  </si>
  <si>
    <t xml:space="preserve">ºÒÊà¡µºÍÅ   </t>
  </si>
  <si>
    <t xml:space="preserve">ÈÔÅ»Ð 1  </t>
  </si>
  <si>
    <t xml:space="preserve">´¹µÃÕä·Â»¯ÔºÑµÔ 1  </t>
  </si>
  <si>
    <t xml:space="preserve">ªèÒ§á¡ÐÊÅÑ¡ </t>
  </si>
  <si>
    <t xml:space="preserve">ªèÒ§¼ÅÔµà¤Ã×èÍ§´×èÁ  </t>
  </si>
  <si>
    <t xml:space="preserve">¡ÒÃ»ÅÙ¡¼Ñ¡·ÑèÇä»   </t>
  </si>
  <si>
    <t xml:space="preserve">¤ÍÁ¾ÔÇàµÍÃì»ÃÐÂØ¡µì 1  </t>
  </si>
  <si>
    <t xml:space="preserve">ªèÒ§¡èÍÊÃéÒ§ 1  </t>
  </si>
  <si>
    <t xml:space="preserve">¡ÒÃ§Ò¹ÍÒªÕ¾ 1  </t>
  </si>
  <si>
    <t xml:space="preserve">¡ÒÃÍèÒ¹àº×éÍ§µé¹   </t>
  </si>
  <si>
    <t xml:space="preserve">ÀÒÉÒÍÑ§¡ÄÉ 1  </t>
  </si>
  <si>
    <t xml:space="preserve">ÀÒÉÒ¨Õ¹ 1   </t>
  </si>
  <si>
    <t xml:space="preserve">ÀÒÉÒä·Â 3  </t>
  </si>
  <si>
    <t xml:space="preserve">ÀÒÉÒä·Âà¾×èÍ¡Ô¨¸ØÃÐ 1    </t>
  </si>
  <si>
    <t xml:space="preserve">¤³ÔµÈÒÊµÃì 3  </t>
  </si>
  <si>
    <t xml:space="preserve">¤³ÔµÈÒÊµÃìà¾ÔèÁàµÔÁ 3      </t>
  </si>
  <si>
    <t xml:space="preserve">ÇÔ·ÂÒÈÒÊµÃì 3 </t>
  </si>
  <si>
    <t xml:space="preserve">ÍÒËÒÃáÅÐÂÒ  </t>
  </si>
  <si>
    <t xml:space="preserve">ÊÑ§¤ÁÈÖ¡ÉÒ 3   </t>
  </si>
  <si>
    <t xml:space="preserve">¾ÃÐ¾Ø·¸ÈÒÊ¹Ò 3 </t>
  </si>
  <si>
    <t xml:space="preserve">»ÃÐÇÑµÔÈÒÊµÃì 3   </t>
  </si>
  <si>
    <t xml:space="preserve">»ÃÐªÒ¡Ã¡ÑºÊÔè§áÇ´ÅéÍÁ 1   </t>
  </si>
  <si>
    <t xml:space="preserve">ÊØ¢ÈÖ¡ÉÒ 3    </t>
  </si>
  <si>
    <t xml:space="preserve">¾ÅÈÖ¡ÉÒ 3   </t>
  </si>
  <si>
    <t xml:space="preserve">áº´ÁÔ¹µÑ¹  </t>
  </si>
  <si>
    <t>¨ÔµÃ¡ÃÃÁ 1</t>
  </si>
  <si>
    <t xml:space="preserve">à·¤â¹âÅÂÕÊÒÃÊ¹à·È 2     </t>
  </si>
  <si>
    <t xml:space="preserve">ªèÒ§»ÃÐ´ÔÉ°ì¢Í§ªÓÃèÇÂ    </t>
  </si>
  <si>
    <t xml:space="preserve">ªèÒ§ÍÒËÒÃä·Â      </t>
  </si>
  <si>
    <t xml:space="preserve">Ë­éÒÊ¹ÒÁ  </t>
  </si>
  <si>
    <t xml:space="preserve">ªèÒ§âÅËÐ 1   </t>
  </si>
  <si>
    <t>ÀÒÉÒ¨Õ¹ 3</t>
  </si>
  <si>
    <t>ÀÒÉÒÍÑ§¡ÄÉ¿Ñ§-¾Ù´ 1</t>
  </si>
  <si>
    <t xml:space="preserve">ÀÒÉÒÍÑ§¡ÄÉ 3  </t>
  </si>
  <si>
    <t xml:space="preserve">¡ÒÃà¢ÕÂ¹ÃéÍÂá¡éÇ  </t>
  </si>
  <si>
    <t xml:space="preserve">¡ÒÃ¾Ù´  </t>
  </si>
  <si>
    <t xml:space="preserve">¡ÒÃà¢ÕÂ¹àÃÕÂ§¤ÇÒÁ¢Ñé¹ÊÙ§ 1  </t>
  </si>
  <si>
    <t>¤³ÔµÈÒÊµÃì 1</t>
  </si>
  <si>
    <t xml:space="preserve">¤³ÔµÈÒÊµÃìà¾ÔèÁàµÔÁ 1                                        </t>
  </si>
  <si>
    <t>¤³ÔµÈÒÊµÃì¾ÔàÈÉà¾ÔèÁ¾Ù¹</t>
  </si>
  <si>
    <t>ÇÔ·ÂÒÈÒÊµÃì 2</t>
  </si>
  <si>
    <t>ÇÔ·ÂÒÈÒÊµÃì 3</t>
  </si>
  <si>
    <t xml:space="preserve">ªÕÇÇÔ·ÂÒ¾×é¹°Ò¹ </t>
  </si>
  <si>
    <t xml:space="preserve">à¤ÁÕ¾×é¹°Ò¹  </t>
  </si>
  <si>
    <t xml:space="preserve">¿ÔÊÔ¡Êì¾×é¹°Ò¹  </t>
  </si>
  <si>
    <t xml:space="preserve">¸Ã³ÕáÅÐ´ÒÃÒÈÒÊµÃì  </t>
  </si>
  <si>
    <t xml:space="preserve">à·¤¹Ô¤»¯ÔºÑµÔ¡ÒÃ¾×é¹°Ò¹·Ò§ÇÔ·ÂÒÈÒÊµÃì  </t>
  </si>
  <si>
    <t>ÀÙÁÔÈÒÊµÃìàÈÃÉ°¡Ô¨ä·Â</t>
  </si>
  <si>
    <t xml:space="preserve">¾ÃÐ¾Ø·¸ÈÒÊ¹Ò 1  </t>
  </si>
  <si>
    <t xml:space="preserve">âÅ¡»ÃÔ·ÑÈ¹ì 1  </t>
  </si>
  <si>
    <t xml:space="preserve">ÇÍÅàÅÂìºÍÅ </t>
  </si>
  <si>
    <t xml:space="preserve">ÊØ¢ÈÖ¡ÉÒáÅÐ¾ÅÈÖ¡ÉÒ 1     </t>
  </si>
  <si>
    <t xml:space="preserve">áº´ÁÔ¹µÑ¹ </t>
  </si>
  <si>
    <t xml:space="preserve">ÈÒÊ¹ÒáÅÐ¨ÃÔÂ¸ÃÃÁ     </t>
  </si>
  <si>
    <t xml:space="preserve">´¹µÃÕ»ÃÐàÀ·à»èÒ 1 </t>
  </si>
  <si>
    <t xml:space="preserve">ÈÔÅ»Ð 1   </t>
  </si>
  <si>
    <t xml:space="preserve">ªèÒ§á¡ÐÊÅÑ¡  </t>
  </si>
  <si>
    <t xml:space="preserve">ªèÒ§ÍÒËÒÃä·Â  </t>
  </si>
  <si>
    <t xml:space="preserve">¼Ñ¡à¾×èÍÊØ¢ÀÒ¾ </t>
  </si>
  <si>
    <t xml:space="preserve">à·¤â¹âÅÂÕÊÒÃÊ¹à·È </t>
  </si>
  <si>
    <t xml:space="preserve">§Ò¹½Ö¡½ÕÁ×Í   </t>
  </si>
  <si>
    <t xml:space="preserve">¤ÍÁ¾ÔÇàµÍÃì¡ÒÃ¿Ô¡Êì   </t>
  </si>
  <si>
    <t xml:space="preserve">ÀÒÉÒ¨Õ¹¡ÅÒ§ 1 </t>
  </si>
  <si>
    <t>ÀÒÉÒÍÑ§¡ÄÉ 1</t>
  </si>
  <si>
    <t xml:space="preserve">ËÅÑ¡áÅÐ¡ÒÃãªéÀÒÉÒÍÑ§¡ÄÉ 1  </t>
  </si>
  <si>
    <t xml:space="preserve">ÀÒÉÒÍÑ§¡ÄÉ¿Ñ§-¾Ù´ 1   </t>
  </si>
  <si>
    <t xml:space="preserve">¡ÒÃá»Å 1   </t>
  </si>
  <si>
    <t xml:space="preserve">¡ÒÃÍèÒ¹áÅÐ¾Ô¨ÒÃ³ÒÇÃÃ³¡ÃÃÁ    </t>
  </si>
  <si>
    <t xml:space="preserve">ÀÒÉÒä·Â 3 </t>
  </si>
  <si>
    <t xml:space="preserve">¤³ÔµÈÒÊµÃì 3    </t>
  </si>
  <si>
    <t xml:space="preserve">¤³ÔµÈÒÊµÃìà¾ÔèÁàµÔÁ 3  </t>
  </si>
  <si>
    <t>ÇÔ·ÂÒÈÒÊµÃì 5</t>
  </si>
  <si>
    <t xml:space="preserve">¿ÔÊÔ¡Êì 2   </t>
  </si>
  <si>
    <t xml:space="preserve">à¤ÁÕ 2   </t>
  </si>
  <si>
    <t xml:space="preserve">ªÕÇÇÔ·ÂÒ 1    </t>
  </si>
  <si>
    <t>ÊÑ§¤ÁÈÖ¡ÉÒ 3</t>
  </si>
  <si>
    <t xml:space="preserve">ÊÔ·¸Ô¼ÙéºÃÔâÀ¤ 1  </t>
  </si>
  <si>
    <t xml:space="preserve">¿Øµ«ÍÅ </t>
  </si>
  <si>
    <t xml:space="preserve">ºÒÊà¡µºÍÅ  </t>
  </si>
  <si>
    <t xml:space="preserve">à·àºÔÅà·¹¹ÔÊ    </t>
  </si>
  <si>
    <t xml:space="preserve">ÊØ¢ÈÖ¡ÉÒáÅÐ¾ÅÈÖ¡ÉÒ 3   </t>
  </si>
  <si>
    <t xml:space="preserve">´¹µÃÕ»ÃÐàÀ·à»èÒ 3  </t>
  </si>
  <si>
    <t xml:space="preserve">¡ÒÃáÊ´§¾×é¹àÁ×Í§ 1 </t>
  </si>
  <si>
    <t xml:space="preserve">ÈÔÅ»Ð 3     </t>
  </si>
  <si>
    <t>¡ÒÃá»ÃÃÙ»áÅÐ¡ÒÃ¶¹ÍÁ¼ÅÔµ¼Åà¡ÉµÃ</t>
  </si>
  <si>
    <t>¡ÒÃ»ÅÙ¡äÁé¼ÅÅéÁÅØ¡</t>
  </si>
  <si>
    <t xml:space="preserve">ªèÒ§ÍÒËÒÃÇèÒ§  </t>
  </si>
  <si>
    <t xml:space="preserve">¡ÒÃ§Ò¹ÍÒªÕ¾ 2   </t>
  </si>
  <si>
    <t xml:space="preserve">ªèÒ§¢Í§ªÓÃèÇÂ    </t>
  </si>
  <si>
    <t xml:space="preserve">ªèÒ§à´Ô¹ÊÒÂä¿¿éÒ    </t>
  </si>
  <si>
    <t xml:space="preserve">¡ÒÃ¨Ñ´¡ÒÃ°Ò¹¢éÍÁÙÅ   </t>
  </si>
  <si>
    <t xml:space="preserve">¡ÒÃÍÍ¡áºº¼ÅÔµÀÑ³±ì     </t>
  </si>
  <si>
    <t xml:space="preserve">ªèÒ§»Ù¹    </t>
  </si>
  <si>
    <t xml:space="preserve">ÀÒÉÒ¨Õ¹¡ÅÒ§ 3  </t>
  </si>
  <si>
    <t xml:space="preserve">ÀÒÉÒÍÑ§¡ÄÉã¹ªÕÇÔµ»ÃÐ¨ÓÇÑ¹ 1 </t>
  </si>
  <si>
    <t xml:space="preserve">ÀÒÉÒÍÑ§¡ÄÉÍèÒ¹-à¢ÕÂ¹ 1  </t>
  </si>
  <si>
    <t xml:space="preserve">ÀÒÉÒÍÑ§¡ÄÉ 3    </t>
  </si>
  <si>
    <t xml:space="preserve">ÇÃÃ³¡ÃÃÁ»Ñ¨¨ØºÑ¹ </t>
  </si>
  <si>
    <t xml:space="preserve">ÀÒÉÒä·Â 5 </t>
  </si>
  <si>
    <t xml:space="preserve">¤³ÔµÈÒÊµÃìà¾ÔèÁàµÔÁ 5      </t>
  </si>
  <si>
    <t>¤³ÔµÈÒÊµÃìà¾ÔèÁàµÔÁ 11</t>
  </si>
  <si>
    <t>¤³ÔµÈÒÊµÃìà¾ÔèÁàµÔÁ 13</t>
  </si>
  <si>
    <t xml:space="preserve">¿ÔÊÔ¡Êì 5 </t>
  </si>
  <si>
    <t xml:space="preserve">à¤ÁÕ 4  </t>
  </si>
  <si>
    <t xml:space="preserve">ªÕÇÇÔ·ÂÒ 3      </t>
  </si>
  <si>
    <t xml:space="preserve">âÅ¡áÅÐ¡ÒÃà»ÅÕèÂ¹á»Å§   </t>
  </si>
  <si>
    <t xml:space="preserve">ÊÑ§¤ÁáÅÐÇÑ²¹¸ÃÃÁä·Â   </t>
  </si>
  <si>
    <t>ÊÑ§¤ÁÈÖ¡ÉÒ 5</t>
  </si>
  <si>
    <t xml:space="preserve">¾ÃÐ¾Ø·¸ÈÒÊ¹Ò 5  </t>
  </si>
  <si>
    <t xml:space="preserve">»ÃÐÇÑµÔÈÒÊµÃì         </t>
  </si>
  <si>
    <t xml:space="preserve">ÀÙÁÔÈÒÊµÃìàÈÃÉ°¡Ô¨»ÃÐà·Èä·Â </t>
  </si>
  <si>
    <t>ÊØ¢ÈÖ¡ÉÒ 5</t>
  </si>
  <si>
    <t xml:space="preserve">¾ÅÈÖ¡ÉÒ 5 </t>
  </si>
  <si>
    <t xml:space="preserve">ªèÒ§à¢ÕÂ¹µÑÇÍÑ¡ÉÃ 1 </t>
  </si>
  <si>
    <t xml:space="preserve">ÈÔÅ»Ð 5  </t>
  </si>
  <si>
    <t xml:space="preserve">´¹µÃÕÊÒ¡ÅµÒÁ¤ÇÒÁ¶¹Ñ´2  </t>
  </si>
  <si>
    <t xml:space="preserve">¤ÍÁ¾ÔÇàµÍÃìÊÃéÒ§ÊÃÃ¤ì    </t>
  </si>
  <si>
    <t>·ÃÑ¾ÂÒ¡Ã¸ÃÃÁªÒµÔáÅÐÊÔè§áÇ´ÅéÍÁ</t>
  </si>
  <si>
    <t>¡ÒÃàÅÕéÂ§ä¡è¾×é¹àÁ×Í§</t>
  </si>
  <si>
    <t xml:space="preserve">§Ò¹ªèÒ§ÊÕ </t>
  </si>
  <si>
    <t xml:space="preserve">§Ò¹»Ù¡ÃÐàº×éÍ§ </t>
  </si>
  <si>
    <t xml:space="preserve">¡ÒÃ§Ò¹ÍÒªÕ¾ 5    </t>
  </si>
  <si>
    <t xml:space="preserve">ªèÒ§ÍÒËÒÃ¹Ò¹ÒªÒµÔ    </t>
  </si>
  <si>
    <t xml:space="preserve">ªèÒ§ÍÒËÒÃÇèÒ§      </t>
  </si>
  <si>
    <t xml:space="preserve">ªèÒ§ºÒµÔ¡  </t>
  </si>
  <si>
    <t xml:space="preserve">ªèÒ§»Ñé¹´Ô¹ËÍÁ    </t>
  </si>
  <si>
    <t xml:space="preserve">ÃÐººÊ×èÍÊÒÃ¢éÍÁÙÅáÅÐà¤Ã×Í¢èÒÂÏ   </t>
  </si>
  <si>
    <t xml:space="preserve">¡ÒÃà¢ÕÂ¹àº×éÍ§µé¹  </t>
  </si>
  <si>
    <t xml:space="preserve">ÀÒÉÒÍÑ§¡ÄÉÍèÒ¹àªÔ§ÇÔà¤ÃÒÐËì 2   </t>
  </si>
  <si>
    <t xml:space="preserve">ÀÒÉÒÍÑ§¡ÄÉ 5  </t>
  </si>
  <si>
    <t xml:space="preserve">ÀÒÉÒÍÑ§¡ÄÉÍèÒ¹-à¢ÕÂ¹   </t>
  </si>
  <si>
    <t>ชั้น ม.2</t>
  </si>
  <si>
    <t>นก.</t>
  </si>
  <si>
    <t>รวมกลุ่มวิชาพื้นฐาน</t>
  </si>
  <si>
    <t>ร้อยละกลุ่มวิชาพื้นฐาน</t>
  </si>
  <si>
    <t>ระดับชั้น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</si>
</sst>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"/>
    <numFmt numFmtId="193" formatCode="0.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\t&quot;$&quot;#,##0_);\(\t&quot;$&quot;#,##0\)"/>
    <numFmt numFmtId="203" formatCode="\t&quot;$&quot;#,##0_);[Red]\(\t&quot;$&quot;#,##0\)"/>
    <numFmt numFmtId="204" formatCode="\t&quot;$&quot;#,##0.00_);\(\t&quot;$&quot;#,##0.00\)"/>
    <numFmt numFmtId="205" formatCode="\t&quot;$&quot;#,##0.00_);[Red]\(\t&quot;$&quot;#,##0.00\)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\฿#,##0;\-\฿#,##0"/>
  </numFmts>
  <fonts count="73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8"/>
      <name val="Cordia New"/>
      <family val="0"/>
    </font>
    <font>
      <sz val="13"/>
      <name val="Cordia New"/>
      <family val="2"/>
    </font>
    <font>
      <sz val="16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sz val="14"/>
      <name val="Angsana News"/>
      <family val="1"/>
    </font>
    <font>
      <sz val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3"/>
      <color indexed="8"/>
      <name val="Cordia New"/>
      <family val="0"/>
    </font>
    <font>
      <sz val="2"/>
      <color indexed="8"/>
      <name val="Cordia New"/>
      <family val="0"/>
    </font>
    <font>
      <b/>
      <sz val="2"/>
      <color indexed="8"/>
      <name val="Cordia New"/>
      <family val="0"/>
    </font>
    <font>
      <sz val="1.25"/>
      <color indexed="8"/>
      <name val="Cordia New"/>
      <family val="0"/>
    </font>
    <font>
      <sz val="25.5"/>
      <color indexed="8"/>
      <name val="Cordia New"/>
      <family val="0"/>
    </font>
    <font>
      <sz val="14"/>
      <color indexed="8"/>
      <name val="Cordia New"/>
      <family val="0"/>
    </font>
    <font>
      <b/>
      <sz val="14"/>
      <color indexed="8"/>
      <name val="Cordia New"/>
      <family val="0"/>
    </font>
    <font>
      <b/>
      <sz val="16"/>
      <color indexed="8"/>
      <name val="Cordia New"/>
      <family val="0"/>
    </font>
    <font>
      <sz val="23.25"/>
      <color indexed="8"/>
      <name val="Cordia New"/>
      <family val="0"/>
    </font>
    <font>
      <sz val="12.75"/>
      <color indexed="8"/>
      <name val="Cordia New"/>
      <family val="0"/>
    </font>
    <font>
      <b/>
      <sz val="12.75"/>
      <color indexed="8"/>
      <name val="Cordia New"/>
      <family val="0"/>
    </font>
    <font>
      <b/>
      <sz val="14.5"/>
      <color indexed="8"/>
      <name val="Cordia New"/>
      <family val="0"/>
    </font>
    <font>
      <sz val="24.25"/>
      <color indexed="8"/>
      <name val="Cordia New"/>
      <family val="0"/>
    </font>
    <font>
      <sz val="13.25"/>
      <color indexed="8"/>
      <name val="Cordia New"/>
      <family val="0"/>
    </font>
    <font>
      <b/>
      <sz val="13.25"/>
      <color indexed="8"/>
      <name val="Cordia New"/>
      <family val="0"/>
    </font>
    <font>
      <b/>
      <sz val="15.25"/>
      <color indexed="8"/>
      <name val="Cordia New"/>
      <family val="0"/>
    </font>
    <font>
      <sz val="25.75"/>
      <color indexed="8"/>
      <name val="Cordia New"/>
      <family val="0"/>
    </font>
    <font>
      <sz val="14.25"/>
      <color indexed="8"/>
      <name val="Cordia New"/>
      <family val="0"/>
    </font>
    <font>
      <b/>
      <sz val="14.25"/>
      <color indexed="8"/>
      <name val="Cordia New"/>
      <family val="0"/>
    </font>
    <font>
      <b/>
      <sz val="16.25"/>
      <color indexed="8"/>
      <name val="Cordia New"/>
      <family val="0"/>
    </font>
    <font>
      <sz val="2.5"/>
      <color indexed="8"/>
      <name val="Cordia New"/>
      <family val="0"/>
    </font>
    <font>
      <sz val="1.5"/>
      <color indexed="8"/>
      <name val="Cordia New"/>
      <family val="0"/>
    </font>
    <font>
      <b/>
      <sz val="1.5"/>
      <color indexed="8"/>
      <name val="Cordia New"/>
      <family val="0"/>
    </font>
    <font>
      <sz val="3.75"/>
      <color indexed="8"/>
      <name val="Cordia New"/>
      <family val="0"/>
    </font>
    <font>
      <b/>
      <sz val="2.25"/>
      <color indexed="8"/>
      <name val="Cordia New"/>
      <family val="0"/>
    </font>
    <font>
      <sz val="1.75"/>
      <color indexed="8"/>
      <name val="Cordia New"/>
      <family val="0"/>
    </font>
    <font>
      <b/>
      <sz val="1.7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9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91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19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91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91" fontId="0" fillId="0" borderId="0" xfId="0" applyNumberFormat="1" applyAlignment="1">
      <alignment horizontal="center"/>
    </xf>
    <xf numFmtId="0" fontId="0" fillId="0" borderId="16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191" fontId="0" fillId="0" borderId="10" xfId="0" applyNumberForma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9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7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91" fontId="0" fillId="0" borderId="0" xfId="0" applyNumberFormat="1" applyFont="1" applyAlignment="1">
      <alignment horizontal="center"/>
    </xf>
    <xf numFmtId="191" fontId="11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91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9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91" fontId="0" fillId="0" borderId="14" xfId="0" applyNumberFormat="1" applyFont="1" applyBorder="1" applyAlignment="1">
      <alignment horizontal="center" vertical="center"/>
    </xf>
    <xf numFmtId="19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191" fontId="0" fillId="0" borderId="0" xfId="0" applyNumberForma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 shrinkToFit="1"/>
    </xf>
    <xf numFmtId="1" fontId="1" fillId="0" borderId="13" xfId="0" applyNumberFormat="1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191" fontId="0" fillId="0" borderId="14" xfId="0" applyNumberFormat="1" applyBorder="1" applyAlignment="1">
      <alignment horizontal="center" vertical="center"/>
    </xf>
    <xf numFmtId="191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top" textRotation="90"/>
    </xf>
    <xf numFmtId="0" fontId="7" fillId="0" borderId="16" xfId="0" applyFont="1" applyBorder="1" applyAlignment="1">
      <alignment horizontal="center" vertical="top" textRotation="90"/>
    </xf>
    <xf numFmtId="0" fontId="7" fillId="0" borderId="13" xfId="0" applyFont="1" applyBorder="1" applyAlignment="1">
      <alignment horizontal="center" vertical="top" textRotation="90"/>
    </xf>
    <xf numFmtId="2" fontId="3" fillId="0" borderId="1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 textRotation="90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91" fontId="0" fillId="0" borderId="10" xfId="0" applyNumberForma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928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704531"/>
        <c:axId val="34905324"/>
      </c:lineChart>
      <c:catAx>
        <c:axId val="3370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70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45712461"/>
        <c:axId val="8758966"/>
      </c:barChart>
      <c:catAx>
        <c:axId val="4571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(ชั้นภาค1!$F$138:$M$138,ชั้นภาค1!$Q$138:$R$138)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389162"/>
        <c:crosses val="autoZero"/>
        <c:auto val="1"/>
        <c:lblOffset val="100"/>
        <c:tickLblSkip val="2"/>
        <c:noMultiLvlLbl val="0"/>
      </c:cat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(ชั้นภาค1!$F$185:$M$185,ชั้นภาค1!$Q$185:$R$185)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82804"/>
        <c:crosses val="autoZero"/>
        <c:auto val="1"/>
        <c:lblOffset val="100"/>
        <c:tickLblSkip val="2"/>
        <c:noMultiLvlLbl val="0"/>
      </c:catAx>
      <c:valAx>
        <c:axId val="158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5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(ชั้นภาค1!$F$233:$M$233,ชั้นภาค1!$Q$233:$R$233)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(ชั้นภาค1!$F$240:$M$240,ชั้นภาค1!$Q$240:$R$240)</c:f>
              <c:numCache>
                <c:ptCount val="10"/>
                <c:pt idx="0">
                  <c:v>6.169156038961664</c:v>
                </c:pt>
                <c:pt idx="1">
                  <c:v>6.99042685691356</c:v>
                </c:pt>
                <c:pt idx="2">
                  <c:v>6.891310004628458</c:v>
                </c:pt>
                <c:pt idx="3">
                  <c:v>11.233710037264572</c:v>
                </c:pt>
                <c:pt idx="4">
                  <c:v>12.842116113144883</c:v>
                </c:pt>
                <c:pt idx="5">
                  <c:v>15.453724639751869</c:v>
                </c:pt>
                <c:pt idx="6">
                  <c:v>14.592282115169356</c:v>
                </c:pt>
                <c:pt idx="7">
                  <c:v>25.422356819197553</c:v>
                </c:pt>
                <c:pt idx="8">
                  <c:v>0.3064239594353044</c:v>
                </c:pt>
                <c:pt idx="9">
                  <c:v>0.10214131981176813</c:v>
                </c:pt>
              </c:numCache>
            </c:numRef>
          </c:val>
        </c:ser>
        <c:axId val="14245237"/>
        <c:axId val="61098270"/>
      </c:barChart>
      <c:catAx>
        <c:axId val="14245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098270"/>
        <c:crosses val="autoZero"/>
        <c:auto val="1"/>
        <c:lblOffset val="100"/>
        <c:tickLblSkip val="4"/>
        <c:noMultiLvlLbl val="0"/>
      </c:catAx>
      <c:valAx>
        <c:axId val="61098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012808"/>
        <c:crosses val="autoZero"/>
        <c:auto val="1"/>
        <c:lblOffset val="100"/>
        <c:tickLblSkip val="2"/>
        <c:noMultiLvlLbl val="0"/>
      </c:catAx>
      <c:valAx>
        <c:axId val="500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1525"/>
          <c:w val="0.903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(ชั้นภาค2!$F$61:$M$61,ชั้นภาค2!$Q$61:$R$61)</c:f>
              <c:strCache/>
            </c:strRef>
          </c:cat>
          <c:val>
            <c:numRef>
              <c:f>(ชั้นภาค2!$F$35:$M$35,ชั้นภาค2!$Q$35:$R$35)</c:f>
              <c:numCache/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462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1475"/>
          <c:w val="0.903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(ชั้นภาค2!$F$61:$M$61,ชั้นภาค2!$Q$61:$R$61)</c:f>
              <c:strCache/>
            </c:strRef>
          </c:cat>
          <c:val>
            <c:numRef>
              <c:f>(ชั้นภาค2!$F$95:$M$95,ชั้นภาค2!$Q$95:$R$95)</c:f>
              <c:numCache/>
            </c:numRef>
          </c:val>
        </c:ser>
        <c:axId val="19223971"/>
        <c:axId val="38798012"/>
      </c:barChart>
      <c:catAx>
        <c:axId val="192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223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1625"/>
          <c:w val="0.903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(ชั้นภาค2!$F$120:$M$120,ชั้นภาค2!$Q$120:$R$120)</c:f>
              <c:strCache/>
            </c:strRef>
          </c:cat>
          <c:val>
            <c:numRef>
              <c:f>(ชั้นภาค2!$F$153:$M$153,ชั้นภาค2!$Q$153:$R$153)</c:f>
              <c:numCache/>
            </c:numRef>
          </c:val>
        </c:ser>
        <c:axId val="13637789"/>
        <c:axId val="55631238"/>
      </c:barChart>
      <c:cat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637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2/2552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005"/>
          <c:w val="0.901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(ชั้นภาค2!$F$178:$M$178,ชั้นภาค2!$Q$178:$R$178)</c:f>
              <c:strCache/>
            </c:strRef>
          </c:cat>
          <c:val>
            <c:numRef>
              <c:f>(ชั้นภาค2!$F$218:$M$218,ชั้นภาค2!$Q$218:$R$218)</c:f>
              <c:numCache/>
            </c:numRef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919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2/2552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204"/>
          <c:w val="0.8997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(ชั้นภาค2!$F$244:$M$244,ชั้นภาค2!$Q$244:$R$244)</c:f>
              <c:strCache/>
            </c:strRef>
          </c:cat>
          <c:val>
            <c:numRef>
              <c:f>(ชั้นภาค2!$F$283:$M$283,ชั้นภาค2!$Q$283:$R$283)</c:f>
              <c:numCache/>
            </c:numRef>
          </c:val>
        </c:ser>
        <c:axId val="21418737"/>
        <c:axId val="58550906"/>
      </c:barChart>
      <c:cat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418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2/2552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19"/>
          <c:w val="0.904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(ชั้นภาค2!$F$308:$M$308,ชั้นภาค2!$Q$308:$R$308)</c:f>
              <c:strCache/>
            </c:strRef>
          </c:cat>
          <c:val>
            <c:numRef>
              <c:f>(ชั้นภาค2!$F$343:$M$343,ชั้นภาค2!$Q$343:$R$343)</c:f>
              <c:numCache/>
            </c:numRef>
          </c:val>
        </c:ser>
        <c:axId val="57196107"/>
        <c:axId val="45002916"/>
      </c:barChart>
      <c:catAx>
        <c:axId val="57196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196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('[1]สรุปหมวด'!$F$20:$M$20,'[1]สรุปหมวด'!$Q$20:$R$20)</c:f>
              <c:numCache>
                <c:ptCount val="10"/>
                <c:pt idx="0">
                  <c:v>4.792332268370607</c:v>
                </c:pt>
                <c:pt idx="1">
                  <c:v>10.830670926517572</c:v>
                </c:pt>
                <c:pt idx="2">
                  <c:v>10.287539936102236</c:v>
                </c:pt>
                <c:pt idx="3">
                  <c:v>13.89776357827476</c:v>
                </c:pt>
                <c:pt idx="4">
                  <c:v>16.293929712460063</c:v>
                </c:pt>
                <c:pt idx="5">
                  <c:v>16.038338658146966</c:v>
                </c:pt>
                <c:pt idx="6">
                  <c:v>12.20447284345048</c:v>
                </c:pt>
                <c:pt idx="7">
                  <c:v>14.345047923322683</c:v>
                </c:pt>
                <c:pt idx="8">
                  <c:v>0.1597444089456869</c:v>
                </c:pt>
                <c:pt idx="9">
                  <c:v>1.1501597444089458</c:v>
                </c:pt>
              </c:numCache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357550"/>
        <c:crosses val="autoZero"/>
        <c:auto val="1"/>
        <c:lblOffset val="100"/>
        <c:tickLblSkip val="2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73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('[1]สรุปหมวด'!$F$78:$M$78,'[1]สรุปหมวด'!$Q$78:$R$78)</c:f>
              <c:numCache>
                <c:ptCount val="10"/>
                <c:pt idx="0">
                  <c:v>6.3006632277081795</c:v>
                </c:pt>
                <c:pt idx="1">
                  <c:v>12.748710390567428</c:v>
                </c:pt>
                <c:pt idx="2">
                  <c:v>10.4274134119381</c:v>
                </c:pt>
                <c:pt idx="3">
                  <c:v>14.959469417833455</c:v>
                </c:pt>
                <c:pt idx="4">
                  <c:v>16.138540899042006</c:v>
                </c:pt>
                <c:pt idx="5">
                  <c:v>18.054532056005897</c:v>
                </c:pt>
                <c:pt idx="6">
                  <c:v>11.274871039056743</c:v>
                </c:pt>
                <c:pt idx="7">
                  <c:v>9.100957995578481</c:v>
                </c:pt>
                <c:pt idx="8">
                  <c:v>0.5158437730287398</c:v>
                </c:pt>
                <c:pt idx="9">
                  <c:v>0.47899778924097275</c:v>
                </c:pt>
              </c:numCache>
            </c:numRef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239960"/>
        <c:crosses val="autoZero"/>
        <c:auto val="1"/>
        <c:lblOffset val="100"/>
        <c:tickLblSkip val="2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000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('[1]สรุปหมวด'!$F$156:$M$156,'[1]สรุปหมวด'!$Q$156:$R$156)</c:f>
              <c:numCache>
                <c:ptCount val="10"/>
                <c:pt idx="0">
                  <c:v>4.492362982929021</c:v>
                </c:pt>
                <c:pt idx="1">
                  <c:v>2.875112309074573</c:v>
                </c:pt>
                <c:pt idx="2">
                  <c:v>3.8634321653189576</c:v>
                </c:pt>
                <c:pt idx="3">
                  <c:v>6.289308176100629</c:v>
                </c:pt>
                <c:pt idx="4">
                  <c:v>5.840071877807727</c:v>
                </c:pt>
                <c:pt idx="5">
                  <c:v>13.387241689128482</c:v>
                </c:pt>
                <c:pt idx="6">
                  <c:v>12.93800539083558</c:v>
                </c:pt>
                <c:pt idx="7">
                  <c:v>49.91015274034142</c:v>
                </c:pt>
                <c:pt idx="8">
                  <c:v>0.1347708894878706</c:v>
                </c:pt>
                <c:pt idx="9">
                  <c:v>0.2695417789757412</c:v>
                </c:pt>
              </c:numCache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78338"/>
        <c:crosses val="autoZero"/>
        <c:auto val="1"/>
        <c:lblOffset val="100"/>
        <c:tickLblSkip val="2"/>
        <c:noMultiLvlLbl val="0"/>
      </c:catAx>
      <c:valAx>
        <c:axId val="35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7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('[1]สรุปหมวด'!$F$202:$M$202,'[1]สรุปหมวด'!$Q$202:$R$202)</c:f>
              <c:numCache>
                <c:ptCount val="10"/>
                <c:pt idx="0">
                  <c:v>5.463386727688787</c:v>
                </c:pt>
                <c:pt idx="1">
                  <c:v>11.47025171624714</c:v>
                </c:pt>
                <c:pt idx="2">
                  <c:v>9.439359267734554</c:v>
                </c:pt>
                <c:pt idx="3">
                  <c:v>14.2162471395881</c:v>
                </c:pt>
                <c:pt idx="4">
                  <c:v>14.845537757437071</c:v>
                </c:pt>
                <c:pt idx="5">
                  <c:v>13.329519450800916</c:v>
                </c:pt>
                <c:pt idx="6">
                  <c:v>11.18421052631579</c:v>
                </c:pt>
                <c:pt idx="7">
                  <c:v>18.93592677345538</c:v>
                </c:pt>
                <c:pt idx="8">
                  <c:v>0.6006864988558352</c:v>
                </c:pt>
                <c:pt idx="9">
                  <c:v>0.5148741418764302</c:v>
                </c:pt>
              </c:numCache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409932"/>
        <c:crosses val="autoZero"/>
        <c:auto val="1"/>
        <c:lblOffset val="100"/>
        <c:tickLblSkip val="2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205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(ชั้นภาค2!$F$61:$M$61,ชั้นภาค2!$Q$61:$R$61)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(ชั้นภาค2!$F$95:$M$95,ชั้นภาค2!$Q$95:$R$95)</c:f>
              <c:numCache>
                <c:ptCount val="10"/>
                <c:pt idx="0">
                  <c:v>4.4856554129022035</c:v>
                </c:pt>
                <c:pt idx="1">
                  <c:v>6.879061657948962</c:v>
                </c:pt>
                <c:pt idx="2">
                  <c:v>9.526073862735775</c:v>
                </c:pt>
                <c:pt idx="3">
                  <c:v>9.256617530511967</c:v>
                </c:pt>
                <c:pt idx="4">
                  <c:v>11.47566967823744</c:v>
                </c:pt>
                <c:pt idx="5">
                  <c:v>13.837375178316691</c:v>
                </c:pt>
                <c:pt idx="6">
                  <c:v>11.903629735298779</c:v>
                </c:pt>
                <c:pt idx="7">
                  <c:v>32.39816135679188</c:v>
                </c:pt>
                <c:pt idx="8">
                  <c:v>0.23775558725630053</c:v>
                </c:pt>
                <c:pt idx="9">
                  <c:v>0</c:v>
                </c:pt>
              </c:numCache>
            </c:numRef>
          </c:val>
        </c:ser>
        <c:axId val="58471661"/>
        <c:axId val="56482902"/>
      </c:bar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471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2549</a:t>
            </a:r>
          </a:p>
        </c:rich>
      </c:tx>
      <c:layout/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808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8584071"/>
        <c:axId val="11712320"/>
      </c:bar3D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17712899"/>
        <c:axId val="25198364"/>
      </c:barChart>
      <c:cat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(ชั้นภาค1!$F$138:$M$138,ชั้นภาค1!$Q$138:$R$138)</c:f>
              <c:strCache/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334992"/>
        <c:crosses val="autoZero"/>
        <c:auto val="1"/>
        <c:lblOffset val="100"/>
        <c:tickLblSkip val="2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(ชั้นภาค1!$F$185:$M$185,ชั้นภาค1!$Q$185:$R$185)</c:f>
              <c:strCache/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35482"/>
        <c:crosses val="autoZero"/>
        <c:auto val="1"/>
        <c:lblOffset val="100"/>
        <c:tickLblSkip val="2"/>
        <c:noMultiLvlLbl val="0"/>
      </c:catAx>
      <c:valAx>
        <c:axId val="42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(ชั้นภาค1!$F$233:$M$233,ชั้นภาค1!$Q$233:$R$233)</c:f>
              <c:strCache/>
            </c:strRef>
          </c:cat>
          <c:val>
            <c:numRef>
              <c:f>(ชั้นภาค1!$F$240:$M$240,ชั้นภาค1!$Q$240:$R$240)</c:f>
              <c:numCache/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529732"/>
        <c:crosses val="autoZero"/>
        <c:auto val="1"/>
        <c:lblOffset val="100"/>
        <c:tickLblSkip val="2"/>
        <c:noMultiLvlLbl val="0"/>
      </c:catAx>
      <c:valAx>
        <c:axId val="752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1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28526"/>
        <c:crosses val="autoZero"/>
        <c:auto val="1"/>
        <c:lblOffset val="100"/>
        <c:tickLblSkip val="2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53356735"/>
        <c:axId val="10448568"/>
      </c:bar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448568"/>
        <c:crosses val="autoZero"/>
        <c:auto val="1"/>
        <c:lblOffset val="100"/>
        <c:tickLblSkip val="2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356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5914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5914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75914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133350</xdr:colOff>
      <xdr:row>136</xdr:row>
      <xdr:rowOff>266700</xdr:rowOff>
    </xdr:from>
    <xdr:to>
      <xdr:col>14</xdr:col>
      <xdr:colOff>209550</xdr:colOff>
      <xdr:row>136</xdr:row>
      <xdr:rowOff>266700</xdr:rowOff>
    </xdr:to>
    <xdr:sp>
      <xdr:nvSpPr>
        <xdr:cNvPr id="4" name="Line 6"/>
        <xdr:cNvSpPr>
          <a:spLocks/>
        </xdr:cNvSpPr>
      </xdr:nvSpPr>
      <xdr:spPr>
        <a:xfrm>
          <a:off x="7610475" y="38614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114300</xdr:colOff>
      <xdr:row>183</xdr:row>
      <xdr:rowOff>247650</xdr:rowOff>
    </xdr:from>
    <xdr:to>
      <xdr:col>14</xdr:col>
      <xdr:colOff>190500</xdr:colOff>
      <xdr:row>183</xdr:row>
      <xdr:rowOff>247650</xdr:rowOff>
    </xdr:to>
    <xdr:sp>
      <xdr:nvSpPr>
        <xdr:cNvPr id="5" name="Line 7"/>
        <xdr:cNvSpPr>
          <a:spLocks/>
        </xdr:cNvSpPr>
      </xdr:nvSpPr>
      <xdr:spPr>
        <a:xfrm>
          <a:off x="7591425" y="5142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91154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91154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91154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91154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136</xdr:row>
      <xdr:rowOff>38100</xdr:rowOff>
    </xdr:from>
    <xdr:to>
      <xdr:col>18</xdr:col>
      <xdr:colOff>0</xdr:colOff>
      <xdr:row>172</xdr:row>
      <xdr:rowOff>19050</xdr:rowOff>
    </xdr:to>
    <xdr:graphicFrame>
      <xdr:nvGraphicFramePr>
        <xdr:cNvPr id="10" name="Chart 15"/>
        <xdr:cNvGraphicFramePr/>
      </xdr:nvGraphicFramePr>
      <xdr:xfrm>
        <a:off x="9115425" y="38385750"/>
        <a:ext cx="0" cy="975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183</xdr:row>
      <xdr:rowOff>19050</xdr:rowOff>
    </xdr:from>
    <xdr:to>
      <xdr:col>18</xdr:col>
      <xdr:colOff>0</xdr:colOff>
      <xdr:row>193</xdr:row>
      <xdr:rowOff>0</xdr:rowOff>
    </xdr:to>
    <xdr:graphicFrame>
      <xdr:nvGraphicFramePr>
        <xdr:cNvPr id="11" name="Chart 16"/>
        <xdr:cNvGraphicFramePr/>
      </xdr:nvGraphicFramePr>
      <xdr:xfrm>
        <a:off x="9115425" y="51196875"/>
        <a:ext cx="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171450</xdr:colOff>
      <xdr:row>231</xdr:row>
      <xdr:rowOff>257175</xdr:rowOff>
    </xdr:from>
    <xdr:to>
      <xdr:col>14</xdr:col>
      <xdr:colOff>247650</xdr:colOff>
      <xdr:row>231</xdr:row>
      <xdr:rowOff>257175</xdr:rowOff>
    </xdr:to>
    <xdr:sp>
      <xdr:nvSpPr>
        <xdr:cNvPr id="12" name="Line 17"/>
        <xdr:cNvSpPr>
          <a:spLocks/>
        </xdr:cNvSpPr>
      </xdr:nvSpPr>
      <xdr:spPr>
        <a:xfrm>
          <a:off x="7648575" y="64179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229</xdr:row>
      <xdr:rowOff>0</xdr:rowOff>
    </xdr:from>
    <xdr:to>
      <xdr:col>18</xdr:col>
      <xdr:colOff>0</xdr:colOff>
      <xdr:row>248</xdr:row>
      <xdr:rowOff>0</xdr:rowOff>
    </xdr:to>
    <xdr:graphicFrame>
      <xdr:nvGraphicFramePr>
        <xdr:cNvPr id="13" name="Chart 18"/>
        <xdr:cNvGraphicFramePr/>
      </xdr:nvGraphicFramePr>
      <xdr:xfrm>
        <a:off x="9115425" y="63293625"/>
        <a:ext cx="0" cy="550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133350</xdr:colOff>
      <xdr:row>81</xdr:row>
      <xdr:rowOff>276225</xdr:rowOff>
    </xdr:from>
    <xdr:to>
      <xdr:col>14</xdr:col>
      <xdr:colOff>209550</xdr:colOff>
      <xdr:row>81</xdr:row>
      <xdr:rowOff>276225</xdr:rowOff>
    </xdr:to>
    <xdr:sp>
      <xdr:nvSpPr>
        <xdr:cNvPr id="14" name="Line 19"/>
        <xdr:cNvSpPr>
          <a:spLocks/>
        </xdr:cNvSpPr>
      </xdr:nvSpPr>
      <xdr:spPr>
        <a:xfrm>
          <a:off x="7610475" y="2368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98</xdr:row>
      <xdr:rowOff>0</xdr:rowOff>
    </xdr:to>
    <xdr:graphicFrame>
      <xdr:nvGraphicFramePr>
        <xdr:cNvPr id="15" name="Chart 20"/>
        <xdr:cNvGraphicFramePr/>
      </xdr:nvGraphicFramePr>
      <xdr:xfrm>
        <a:off x="9115425" y="23412450"/>
        <a:ext cx="0" cy="4638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161925</xdr:colOff>
      <xdr:row>2</xdr:row>
      <xdr:rowOff>285750</xdr:rowOff>
    </xdr:from>
    <xdr:to>
      <xdr:col>14</xdr:col>
      <xdr:colOff>238125</xdr:colOff>
      <xdr:row>2</xdr:row>
      <xdr:rowOff>285750</xdr:rowOff>
    </xdr:to>
    <xdr:sp>
      <xdr:nvSpPr>
        <xdr:cNvPr id="16" name="Line 25"/>
        <xdr:cNvSpPr>
          <a:spLocks/>
        </xdr:cNvSpPr>
      </xdr:nvSpPr>
      <xdr:spPr>
        <a:xfrm>
          <a:off x="7639050" y="914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14</xdr:row>
      <xdr:rowOff>133350</xdr:rowOff>
    </xdr:to>
    <xdr:graphicFrame>
      <xdr:nvGraphicFramePr>
        <xdr:cNvPr id="17" name="Chart 26"/>
        <xdr:cNvGraphicFramePr/>
      </xdr:nvGraphicFramePr>
      <xdr:xfrm>
        <a:off x="9115425" y="628650"/>
        <a:ext cx="0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123825</xdr:colOff>
      <xdr:row>43</xdr:row>
      <xdr:rowOff>247650</xdr:rowOff>
    </xdr:from>
    <xdr:to>
      <xdr:col>14</xdr:col>
      <xdr:colOff>200025</xdr:colOff>
      <xdr:row>43</xdr:row>
      <xdr:rowOff>247650</xdr:rowOff>
    </xdr:to>
    <xdr:sp>
      <xdr:nvSpPr>
        <xdr:cNvPr id="18" name="Line 25"/>
        <xdr:cNvSpPr>
          <a:spLocks/>
        </xdr:cNvSpPr>
      </xdr:nvSpPr>
      <xdr:spPr>
        <a:xfrm>
          <a:off x="7600950" y="1271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171450</xdr:colOff>
      <xdr:row>17</xdr:row>
      <xdr:rowOff>285750</xdr:rowOff>
    </xdr:from>
    <xdr:to>
      <xdr:col>14</xdr:col>
      <xdr:colOff>247650</xdr:colOff>
      <xdr:row>17</xdr:row>
      <xdr:rowOff>285750</xdr:rowOff>
    </xdr:to>
    <xdr:sp>
      <xdr:nvSpPr>
        <xdr:cNvPr id="19" name="Line 25"/>
        <xdr:cNvSpPr>
          <a:spLocks/>
        </xdr:cNvSpPr>
      </xdr:nvSpPr>
      <xdr:spPr>
        <a:xfrm>
          <a:off x="7648575" y="527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171450</xdr:colOff>
      <xdr:row>58</xdr:row>
      <xdr:rowOff>285750</xdr:rowOff>
    </xdr:from>
    <xdr:to>
      <xdr:col>14</xdr:col>
      <xdr:colOff>247650</xdr:colOff>
      <xdr:row>58</xdr:row>
      <xdr:rowOff>285750</xdr:rowOff>
    </xdr:to>
    <xdr:sp>
      <xdr:nvSpPr>
        <xdr:cNvPr id="20" name="Line 25"/>
        <xdr:cNvSpPr>
          <a:spLocks/>
        </xdr:cNvSpPr>
      </xdr:nvSpPr>
      <xdr:spPr>
        <a:xfrm>
          <a:off x="7648575" y="17049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171450</xdr:colOff>
      <xdr:row>102</xdr:row>
      <xdr:rowOff>285750</xdr:rowOff>
    </xdr:from>
    <xdr:to>
      <xdr:col>14</xdr:col>
      <xdr:colOff>247650</xdr:colOff>
      <xdr:row>102</xdr:row>
      <xdr:rowOff>285750</xdr:rowOff>
    </xdr:to>
    <xdr:sp>
      <xdr:nvSpPr>
        <xdr:cNvPr id="21" name="Line 25"/>
        <xdr:cNvSpPr>
          <a:spLocks/>
        </xdr:cNvSpPr>
      </xdr:nvSpPr>
      <xdr:spPr>
        <a:xfrm>
          <a:off x="7648575" y="29403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171450</xdr:colOff>
      <xdr:row>149</xdr:row>
      <xdr:rowOff>285750</xdr:rowOff>
    </xdr:from>
    <xdr:to>
      <xdr:col>14</xdr:col>
      <xdr:colOff>247650</xdr:colOff>
      <xdr:row>149</xdr:row>
      <xdr:rowOff>285750</xdr:rowOff>
    </xdr:to>
    <xdr:sp>
      <xdr:nvSpPr>
        <xdr:cNvPr id="22" name="Line 25"/>
        <xdr:cNvSpPr>
          <a:spLocks/>
        </xdr:cNvSpPr>
      </xdr:nvSpPr>
      <xdr:spPr>
        <a:xfrm>
          <a:off x="7648575" y="4223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171450</xdr:colOff>
      <xdr:row>196</xdr:row>
      <xdr:rowOff>285750</xdr:rowOff>
    </xdr:from>
    <xdr:to>
      <xdr:col>14</xdr:col>
      <xdr:colOff>247650</xdr:colOff>
      <xdr:row>196</xdr:row>
      <xdr:rowOff>285750</xdr:rowOff>
    </xdr:to>
    <xdr:sp>
      <xdr:nvSpPr>
        <xdr:cNvPr id="23" name="Line 25"/>
        <xdr:cNvSpPr>
          <a:spLocks/>
        </xdr:cNvSpPr>
      </xdr:nvSpPr>
      <xdr:spPr>
        <a:xfrm>
          <a:off x="7648575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866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2866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14</xdr:row>
      <xdr:rowOff>0</xdr:rowOff>
    </xdr:from>
    <xdr:to>
      <xdr:col>13</xdr:col>
      <xdr:colOff>190500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7286625" y="3943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69</xdr:row>
      <xdr:rowOff>0</xdr:rowOff>
    </xdr:from>
    <xdr:to>
      <xdr:col>13</xdr:col>
      <xdr:colOff>190500</xdr:colOff>
      <xdr:row>69</xdr:row>
      <xdr:rowOff>0</xdr:rowOff>
    </xdr:to>
    <xdr:sp>
      <xdr:nvSpPr>
        <xdr:cNvPr id="5" name="Line 5"/>
        <xdr:cNvSpPr>
          <a:spLocks/>
        </xdr:cNvSpPr>
      </xdr:nvSpPr>
      <xdr:spPr>
        <a:xfrm>
          <a:off x="7286625" y="19288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001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90011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90011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0011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104</xdr:row>
      <xdr:rowOff>0</xdr:rowOff>
    </xdr:from>
    <xdr:to>
      <xdr:col>17</xdr:col>
      <xdr:colOff>0</xdr:colOff>
      <xdr:row>127</xdr:row>
      <xdr:rowOff>0</xdr:rowOff>
    </xdr:to>
    <xdr:graphicFrame>
      <xdr:nvGraphicFramePr>
        <xdr:cNvPr id="10" name="Chart 10"/>
        <xdr:cNvGraphicFramePr/>
      </xdr:nvGraphicFramePr>
      <xdr:xfrm>
        <a:off x="9001125" y="29032200"/>
        <a:ext cx="0" cy="642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198</xdr:row>
      <xdr:rowOff>9525</xdr:rowOff>
    </xdr:to>
    <xdr:graphicFrame>
      <xdr:nvGraphicFramePr>
        <xdr:cNvPr id="11" name="Chart 11"/>
        <xdr:cNvGraphicFramePr/>
      </xdr:nvGraphicFramePr>
      <xdr:xfrm>
        <a:off x="9001125" y="20393025"/>
        <a:ext cx="0" cy="3491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78</xdr:row>
      <xdr:rowOff>0</xdr:rowOff>
    </xdr:from>
    <xdr:to>
      <xdr:col>13</xdr:col>
      <xdr:colOff>190500</xdr:colOff>
      <xdr:row>78</xdr:row>
      <xdr:rowOff>0</xdr:rowOff>
    </xdr:to>
    <xdr:sp>
      <xdr:nvSpPr>
        <xdr:cNvPr id="12" name="Line 12"/>
        <xdr:cNvSpPr>
          <a:spLocks/>
        </xdr:cNvSpPr>
      </xdr:nvSpPr>
      <xdr:spPr>
        <a:xfrm>
          <a:off x="7286625" y="21850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218</xdr:row>
      <xdr:rowOff>0</xdr:rowOff>
    </xdr:from>
    <xdr:to>
      <xdr:col>17</xdr:col>
      <xdr:colOff>0</xdr:colOff>
      <xdr:row>219</xdr:row>
      <xdr:rowOff>0</xdr:rowOff>
    </xdr:to>
    <xdr:graphicFrame>
      <xdr:nvGraphicFramePr>
        <xdr:cNvPr id="13" name="Chart 13"/>
        <xdr:cNvGraphicFramePr/>
      </xdr:nvGraphicFramePr>
      <xdr:xfrm>
        <a:off x="9001125" y="60826650"/>
        <a:ext cx="0" cy="276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2866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5" name="Chart 15"/>
        <xdr:cNvGraphicFramePr/>
      </xdr:nvGraphicFramePr>
      <xdr:xfrm>
        <a:off x="9001125" y="7334250"/>
        <a:ext cx="0" cy="5248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123825</xdr:colOff>
      <xdr:row>24</xdr:row>
      <xdr:rowOff>247650</xdr:rowOff>
    </xdr:from>
    <xdr:to>
      <xdr:col>13</xdr:col>
      <xdr:colOff>200025</xdr:colOff>
      <xdr:row>24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7296150" y="7029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150</xdr:row>
      <xdr:rowOff>247650</xdr:rowOff>
    </xdr:from>
    <xdr:to>
      <xdr:col>13</xdr:col>
      <xdr:colOff>190500</xdr:colOff>
      <xdr:row>150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7286625" y="42214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72866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106</xdr:row>
      <xdr:rowOff>247650</xdr:rowOff>
    </xdr:from>
    <xdr:to>
      <xdr:col>13</xdr:col>
      <xdr:colOff>190500</xdr:colOff>
      <xdr:row>106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7286625" y="2990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247650</xdr:rowOff>
    </xdr:from>
    <xdr:to>
      <xdr:col>13</xdr:col>
      <xdr:colOff>190500</xdr:colOff>
      <xdr:row>47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7286625" y="13458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129</xdr:row>
      <xdr:rowOff>247650</xdr:rowOff>
    </xdr:from>
    <xdr:to>
      <xdr:col>13</xdr:col>
      <xdr:colOff>190500</xdr:colOff>
      <xdr:row>129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7286625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24" name="Line 27"/>
        <xdr:cNvSpPr>
          <a:spLocks/>
        </xdr:cNvSpPr>
      </xdr:nvSpPr>
      <xdr:spPr>
        <a:xfrm>
          <a:off x="72866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25" name="Line 28"/>
        <xdr:cNvSpPr>
          <a:spLocks/>
        </xdr:cNvSpPr>
      </xdr:nvSpPr>
      <xdr:spPr>
        <a:xfrm>
          <a:off x="72866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2</xdr:row>
      <xdr:rowOff>247650</xdr:rowOff>
    </xdr:from>
    <xdr:to>
      <xdr:col>13</xdr:col>
      <xdr:colOff>200025</xdr:colOff>
      <xdr:row>2</xdr:row>
      <xdr:rowOff>247650</xdr:rowOff>
    </xdr:to>
    <xdr:sp>
      <xdr:nvSpPr>
        <xdr:cNvPr id="26" name="Line 29"/>
        <xdr:cNvSpPr>
          <a:spLocks/>
        </xdr:cNvSpPr>
      </xdr:nvSpPr>
      <xdr:spPr>
        <a:xfrm>
          <a:off x="729615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106</xdr:row>
      <xdr:rowOff>247650</xdr:rowOff>
    </xdr:from>
    <xdr:to>
      <xdr:col>13</xdr:col>
      <xdr:colOff>190500</xdr:colOff>
      <xdr:row>106</xdr:row>
      <xdr:rowOff>247650</xdr:rowOff>
    </xdr:to>
    <xdr:sp>
      <xdr:nvSpPr>
        <xdr:cNvPr id="27" name="Line 30"/>
        <xdr:cNvSpPr>
          <a:spLocks/>
        </xdr:cNvSpPr>
      </xdr:nvSpPr>
      <xdr:spPr>
        <a:xfrm>
          <a:off x="7286625" y="2990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106</xdr:row>
      <xdr:rowOff>247650</xdr:rowOff>
    </xdr:from>
    <xdr:to>
      <xdr:col>13</xdr:col>
      <xdr:colOff>190500</xdr:colOff>
      <xdr:row>106</xdr:row>
      <xdr:rowOff>247650</xdr:rowOff>
    </xdr:to>
    <xdr:sp>
      <xdr:nvSpPr>
        <xdr:cNvPr id="28" name="Line 31"/>
        <xdr:cNvSpPr>
          <a:spLocks/>
        </xdr:cNvSpPr>
      </xdr:nvSpPr>
      <xdr:spPr>
        <a:xfrm>
          <a:off x="7286625" y="2990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106</xdr:row>
      <xdr:rowOff>247650</xdr:rowOff>
    </xdr:from>
    <xdr:to>
      <xdr:col>13</xdr:col>
      <xdr:colOff>190500</xdr:colOff>
      <xdr:row>106</xdr:row>
      <xdr:rowOff>247650</xdr:rowOff>
    </xdr:to>
    <xdr:sp>
      <xdr:nvSpPr>
        <xdr:cNvPr id="29" name="Line 32"/>
        <xdr:cNvSpPr>
          <a:spLocks/>
        </xdr:cNvSpPr>
      </xdr:nvSpPr>
      <xdr:spPr>
        <a:xfrm>
          <a:off x="7286625" y="2990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106</xdr:row>
      <xdr:rowOff>247650</xdr:rowOff>
    </xdr:from>
    <xdr:to>
      <xdr:col>13</xdr:col>
      <xdr:colOff>200025</xdr:colOff>
      <xdr:row>106</xdr:row>
      <xdr:rowOff>247650</xdr:rowOff>
    </xdr:to>
    <xdr:sp>
      <xdr:nvSpPr>
        <xdr:cNvPr id="30" name="Line 33"/>
        <xdr:cNvSpPr>
          <a:spLocks/>
        </xdr:cNvSpPr>
      </xdr:nvSpPr>
      <xdr:spPr>
        <a:xfrm>
          <a:off x="7296150" y="2990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247650</xdr:rowOff>
    </xdr:from>
    <xdr:to>
      <xdr:col>13</xdr:col>
      <xdr:colOff>190500</xdr:colOff>
      <xdr:row>47</xdr:row>
      <xdr:rowOff>247650</xdr:rowOff>
    </xdr:to>
    <xdr:sp>
      <xdr:nvSpPr>
        <xdr:cNvPr id="31" name="Line 34"/>
        <xdr:cNvSpPr>
          <a:spLocks/>
        </xdr:cNvSpPr>
      </xdr:nvSpPr>
      <xdr:spPr>
        <a:xfrm>
          <a:off x="7286625" y="13458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247650</xdr:rowOff>
    </xdr:from>
    <xdr:to>
      <xdr:col>13</xdr:col>
      <xdr:colOff>190500</xdr:colOff>
      <xdr:row>47</xdr:row>
      <xdr:rowOff>247650</xdr:rowOff>
    </xdr:to>
    <xdr:sp>
      <xdr:nvSpPr>
        <xdr:cNvPr id="32" name="Line 35"/>
        <xdr:cNvSpPr>
          <a:spLocks/>
        </xdr:cNvSpPr>
      </xdr:nvSpPr>
      <xdr:spPr>
        <a:xfrm>
          <a:off x="7286625" y="13458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47</xdr:row>
      <xdr:rowOff>247650</xdr:rowOff>
    </xdr:from>
    <xdr:to>
      <xdr:col>13</xdr:col>
      <xdr:colOff>257175</xdr:colOff>
      <xdr:row>47</xdr:row>
      <xdr:rowOff>247650</xdr:rowOff>
    </xdr:to>
    <xdr:sp>
      <xdr:nvSpPr>
        <xdr:cNvPr id="33" name="Line 36"/>
        <xdr:cNvSpPr>
          <a:spLocks/>
        </xdr:cNvSpPr>
      </xdr:nvSpPr>
      <xdr:spPr>
        <a:xfrm>
          <a:off x="7353300" y="13458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129</xdr:row>
      <xdr:rowOff>247650</xdr:rowOff>
    </xdr:from>
    <xdr:to>
      <xdr:col>13</xdr:col>
      <xdr:colOff>190500</xdr:colOff>
      <xdr:row>129</xdr:row>
      <xdr:rowOff>247650</xdr:rowOff>
    </xdr:to>
    <xdr:sp>
      <xdr:nvSpPr>
        <xdr:cNvPr id="34" name="Line 39"/>
        <xdr:cNvSpPr>
          <a:spLocks/>
        </xdr:cNvSpPr>
      </xdr:nvSpPr>
      <xdr:spPr>
        <a:xfrm>
          <a:off x="7286625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129</xdr:row>
      <xdr:rowOff>247650</xdr:rowOff>
    </xdr:from>
    <xdr:to>
      <xdr:col>13</xdr:col>
      <xdr:colOff>190500</xdr:colOff>
      <xdr:row>129</xdr:row>
      <xdr:rowOff>247650</xdr:rowOff>
    </xdr:to>
    <xdr:sp>
      <xdr:nvSpPr>
        <xdr:cNvPr id="35" name="Line 40"/>
        <xdr:cNvSpPr>
          <a:spLocks/>
        </xdr:cNvSpPr>
      </xdr:nvSpPr>
      <xdr:spPr>
        <a:xfrm>
          <a:off x="7286625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129</xdr:row>
      <xdr:rowOff>247650</xdr:rowOff>
    </xdr:from>
    <xdr:to>
      <xdr:col>13</xdr:col>
      <xdr:colOff>190500</xdr:colOff>
      <xdr:row>129</xdr:row>
      <xdr:rowOff>247650</xdr:rowOff>
    </xdr:to>
    <xdr:sp>
      <xdr:nvSpPr>
        <xdr:cNvPr id="36" name="Line 41"/>
        <xdr:cNvSpPr>
          <a:spLocks/>
        </xdr:cNvSpPr>
      </xdr:nvSpPr>
      <xdr:spPr>
        <a:xfrm>
          <a:off x="7286625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129</xdr:row>
      <xdr:rowOff>247650</xdr:rowOff>
    </xdr:from>
    <xdr:to>
      <xdr:col>13</xdr:col>
      <xdr:colOff>190500</xdr:colOff>
      <xdr:row>129</xdr:row>
      <xdr:rowOff>247650</xdr:rowOff>
    </xdr:to>
    <xdr:sp>
      <xdr:nvSpPr>
        <xdr:cNvPr id="37" name="Line 42"/>
        <xdr:cNvSpPr>
          <a:spLocks/>
        </xdr:cNvSpPr>
      </xdr:nvSpPr>
      <xdr:spPr>
        <a:xfrm>
          <a:off x="7286625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129</xdr:row>
      <xdr:rowOff>247650</xdr:rowOff>
    </xdr:from>
    <xdr:to>
      <xdr:col>13</xdr:col>
      <xdr:colOff>190500</xdr:colOff>
      <xdr:row>129</xdr:row>
      <xdr:rowOff>247650</xdr:rowOff>
    </xdr:to>
    <xdr:sp>
      <xdr:nvSpPr>
        <xdr:cNvPr id="38" name="Line 43"/>
        <xdr:cNvSpPr>
          <a:spLocks/>
        </xdr:cNvSpPr>
      </xdr:nvSpPr>
      <xdr:spPr>
        <a:xfrm>
          <a:off x="7286625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129</xdr:row>
      <xdr:rowOff>257175</xdr:rowOff>
    </xdr:from>
    <xdr:to>
      <xdr:col>13</xdr:col>
      <xdr:colOff>209550</xdr:colOff>
      <xdr:row>129</xdr:row>
      <xdr:rowOff>257175</xdr:rowOff>
    </xdr:to>
    <xdr:sp>
      <xdr:nvSpPr>
        <xdr:cNvPr id="39" name="Line 44"/>
        <xdr:cNvSpPr>
          <a:spLocks/>
        </xdr:cNvSpPr>
      </xdr:nvSpPr>
      <xdr:spPr>
        <a:xfrm>
          <a:off x="7305675" y="36347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40" name="Line 45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41" name="Line 46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42" name="Line 47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43" name="Line 48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44" name="Line 49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75</xdr:row>
      <xdr:rowOff>247650</xdr:rowOff>
    </xdr:from>
    <xdr:to>
      <xdr:col>13</xdr:col>
      <xdr:colOff>190500</xdr:colOff>
      <xdr:row>75</xdr:row>
      <xdr:rowOff>247650</xdr:rowOff>
    </xdr:to>
    <xdr:sp>
      <xdr:nvSpPr>
        <xdr:cNvPr id="45" name="Line 50"/>
        <xdr:cNvSpPr>
          <a:spLocks/>
        </xdr:cNvSpPr>
      </xdr:nvSpPr>
      <xdr:spPr>
        <a:xfrm>
          <a:off x="7286625" y="2126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46" name="Line 52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47" name="Line 53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48" name="Line 54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49" name="Line 55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50" name="Line 56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51" name="Line 57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195</xdr:row>
      <xdr:rowOff>247650</xdr:rowOff>
    </xdr:from>
    <xdr:to>
      <xdr:col>13</xdr:col>
      <xdr:colOff>190500</xdr:colOff>
      <xdr:row>195</xdr:row>
      <xdr:rowOff>247650</xdr:rowOff>
    </xdr:to>
    <xdr:sp>
      <xdr:nvSpPr>
        <xdr:cNvPr id="52" name="Line 58"/>
        <xdr:cNvSpPr>
          <a:spLocks/>
        </xdr:cNvSpPr>
      </xdr:nvSpPr>
      <xdr:spPr>
        <a:xfrm>
          <a:off x="728662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195</xdr:row>
      <xdr:rowOff>247650</xdr:rowOff>
    </xdr:from>
    <xdr:to>
      <xdr:col>13</xdr:col>
      <xdr:colOff>209550</xdr:colOff>
      <xdr:row>195</xdr:row>
      <xdr:rowOff>247650</xdr:rowOff>
    </xdr:to>
    <xdr:sp>
      <xdr:nvSpPr>
        <xdr:cNvPr id="53" name="Line 59"/>
        <xdr:cNvSpPr>
          <a:spLocks/>
        </xdr:cNvSpPr>
      </xdr:nvSpPr>
      <xdr:spPr>
        <a:xfrm>
          <a:off x="7305675" y="5472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11</xdr:row>
      <xdr:rowOff>0</xdr:rowOff>
    </xdr:from>
    <xdr:to>
      <xdr:col>13</xdr:col>
      <xdr:colOff>200025</xdr:colOff>
      <xdr:row>11</xdr:row>
      <xdr:rowOff>0</xdr:rowOff>
    </xdr:to>
    <xdr:sp>
      <xdr:nvSpPr>
        <xdr:cNvPr id="54" name="Line 68"/>
        <xdr:cNvSpPr>
          <a:spLocks/>
        </xdr:cNvSpPr>
      </xdr:nvSpPr>
      <xdr:spPr>
        <a:xfrm>
          <a:off x="7296150" y="3114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207</xdr:row>
      <xdr:rowOff>0</xdr:rowOff>
    </xdr:from>
    <xdr:to>
      <xdr:col>13</xdr:col>
      <xdr:colOff>190500</xdr:colOff>
      <xdr:row>207</xdr:row>
      <xdr:rowOff>0</xdr:rowOff>
    </xdr:to>
    <xdr:sp>
      <xdr:nvSpPr>
        <xdr:cNvPr id="55" name="Line 69"/>
        <xdr:cNvSpPr>
          <a:spLocks/>
        </xdr:cNvSpPr>
      </xdr:nvSpPr>
      <xdr:spPr>
        <a:xfrm>
          <a:off x="7286625" y="57788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174</xdr:row>
      <xdr:rowOff>0</xdr:rowOff>
    </xdr:from>
    <xdr:to>
      <xdr:col>13</xdr:col>
      <xdr:colOff>190500</xdr:colOff>
      <xdr:row>174</xdr:row>
      <xdr:rowOff>0</xdr:rowOff>
    </xdr:to>
    <xdr:sp>
      <xdr:nvSpPr>
        <xdr:cNvPr id="56" name="Line 72"/>
        <xdr:cNvSpPr>
          <a:spLocks/>
        </xdr:cNvSpPr>
      </xdr:nvSpPr>
      <xdr:spPr>
        <a:xfrm>
          <a:off x="7286625" y="48596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166</xdr:row>
      <xdr:rowOff>0</xdr:rowOff>
    </xdr:from>
    <xdr:to>
      <xdr:col>13</xdr:col>
      <xdr:colOff>200025</xdr:colOff>
      <xdr:row>166</xdr:row>
      <xdr:rowOff>0</xdr:rowOff>
    </xdr:to>
    <xdr:sp>
      <xdr:nvSpPr>
        <xdr:cNvPr id="57" name="Line 73"/>
        <xdr:cNvSpPr>
          <a:spLocks/>
        </xdr:cNvSpPr>
      </xdr:nvSpPr>
      <xdr:spPr>
        <a:xfrm>
          <a:off x="7296150" y="46386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200</xdr:row>
      <xdr:rowOff>0</xdr:rowOff>
    </xdr:from>
    <xdr:to>
      <xdr:col>13</xdr:col>
      <xdr:colOff>200025</xdr:colOff>
      <xdr:row>200</xdr:row>
      <xdr:rowOff>0</xdr:rowOff>
    </xdr:to>
    <xdr:sp>
      <xdr:nvSpPr>
        <xdr:cNvPr id="58" name="Line 75"/>
        <xdr:cNvSpPr>
          <a:spLocks/>
        </xdr:cNvSpPr>
      </xdr:nvSpPr>
      <xdr:spPr>
        <a:xfrm>
          <a:off x="7296150" y="55854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96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200025</xdr:colOff>
      <xdr:row>1</xdr:row>
      <xdr:rowOff>209550</xdr:rowOff>
    </xdr:from>
    <xdr:to>
      <xdr:col>14</xdr:col>
      <xdr:colOff>295275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7296150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457200</xdr:colOff>
      <xdr:row>37</xdr:row>
      <xdr:rowOff>38100</xdr:rowOff>
    </xdr:from>
    <xdr:to>
      <xdr:col>14</xdr:col>
      <xdr:colOff>466725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1066800" y="10315575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59</xdr:row>
      <xdr:rowOff>200025</xdr:rowOff>
    </xdr:from>
    <xdr:to>
      <xdr:col>14</xdr:col>
      <xdr:colOff>304800</xdr:colOff>
      <xdr:row>59</xdr:row>
      <xdr:rowOff>200025</xdr:rowOff>
    </xdr:to>
    <xdr:sp>
      <xdr:nvSpPr>
        <xdr:cNvPr id="4" name="Line 4"/>
        <xdr:cNvSpPr>
          <a:spLocks/>
        </xdr:cNvSpPr>
      </xdr:nvSpPr>
      <xdr:spPr>
        <a:xfrm>
          <a:off x="7286625" y="1657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96</xdr:row>
      <xdr:rowOff>57150</xdr:rowOff>
    </xdr:from>
    <xdr:to>
      <xdr:col>15</xdr:col>
      <xdr:colOff>114300</xdr:colOff>
      <xdr:row>114</xdr:row>
      <xdr:rowOff>47625</xdr:rowOff>
    </xdr:to>
    <xdr:graphicFrame>
      <xdr:nvGraphicFramePr>
        <xdr:cNvPr id="5" name="Chart 5"/>
        <xdr:cNvGraphicFramePr/>
      </xdr:nvGraphicFramePr>
      <xdr:xfrm>
        <a:off x="1200150" y="26117550"/>
        <a:ext cx="65055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118</xdr:row>
      <xdr:rowOff>200025</xdr:rowOff>
    </xdr:from>
    <xdr:to>
      <xdr:col>14</xdr:col>
      <xdr:colOff>304800</xdr:colOff>
      <xdr:row>118</xdr:row>
      <xdr:rowOff>200025</xdr:rowOff>
    </xdr:to>
    <xdr:sp>
      <xdr:nvSpPr>
        <xdr:cNvPr id="6" name="Line 6"/>
        <xdr:cNvSpPr>
          <a:spLocks/>
        </xdr:cNvSpPr>
      </xdr:nvSpPr>
      <xdr:spPr>
        <a:xfrm>
          <a:off x="7286625" y="32356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154</xdr:row>
      <xdr:rowOff>47625</xdr:rowOff>
    </xdr:from>
    <xdr:to>
      <xdr:col>15</xdr:col>
      <xdr:colOff>95250</xdr:colOff>
      <xdr:row>172</xdr:row>
      <xdr:rowOff>47625</xdr:rowOff>
    </xdr:to>
    <xdr:graphicFrame>
      <xdr:nvGraphicFramePr>
        <xdr:cNvPr id="7" name="Chart 7"/>
        <xdr:cNvGraphicFramePr/>
      </xdr:nvGraphicFramePr>
      <xdr:xfrm>
        <a:off x="1171575" y="42186225"/>
        <a:ext cx="65151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176</xdr:row>
      <xdr:rowOff>200025</xdr:rowOff>
    </xdr:from>
    <xdr:to>
      <xdr:col>14</xdr:col>
      <xdr:colOff>304800</xdr:colOff>
      <xdr:row>176</xdr:row>
      <xdr:rowOff>200025</xdr:rowOff>
    </xdr:to>
    <xdr:sp>
      <xdr:nvSpPr>
        <xdr:cNvPr id="8" name="Line 8"/>
        <xdr:cNvSpPr>
          <a:spLocks/>
        </xdr:cNvSpPr>
      </xdr:nvSpPr>
      <xdr:spPr>
        <a:xfrm>
          <a:off x="7286625" y="48434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220</xdr:row>
      <xdr:rowOff>76200</xdr:rowOff>
    </xdr:from>
    <xdr:to>
      <xdr:col>14</xdr:col>
      <xdr:colOff>381000</xdr:colOff>
      <xdr:row>238</xdr:row>
      <xdr:rowOff>85725</xdr:rowOff>
    </xdr:to>
    <xdr:graphicFrame>
      <xdr:nvGraphicFramePr>
        <xdr:cNvPr id="9" name="Chart 9"/>
        <xdr:cNvGraphicFramePr/>
      </xdr:nvGraphicFramePr>
      <xdr:xfrm>
        <a:off x="1571625" y="59702700"/>
        <a:ext cx="59055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242</xdr:row>
      <xdr:rowOff>200025</xdr:rowOff>
    </xdr:from>
    <xdr:to>
      <xdr:col>14</xdr:col>
      <xdr:colOff>304800</xdr:colOff>
      <xdr:row>242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7286625" y="65922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284</xdr:row>
      <xdr:rowOff>57150</xdr:rowOff>
    </xdr:from>
    <xdr:to>
      <xdr:col>14</xdr:col>
      <xdr:colOff>238125</xdr:colOff>
      <xdr:row>302</xdr:row>
      <xdr:rowOff>76200</xdr:rowOff>
    </xdr:to>
    <xdr:graphicFrame>
      <xdr:nvGraphicFramePr>
        <xdr:cNvPr id="11" name="Chart 11"/>
        <xdr:cNvGraphicFramePr/>
      </xdr:nvGraphicFramePr>
      <xdr:xfrm>
        <a:off x="1171575" y="75885675"/>
        <a:ext cx="61626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306</xdr:row>
      <xdr:rowOff>200025</xdr:rowOff>
    </xdr:from>
    <xdr:to>
      <xdr:col>14</xdr:col>
      <xdr:colOff>304800</xdr:colOff>
      <xdr:row>306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286625" y="8212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</xdr:colOff>
      <xdr:row>344</xdr:row>
      <xdr:rowOff>66675</xdr:rowOff>
    </xdr:from>
    <xdr:to>
      <xdr:col>15</xdr:col>
      <xdr:colOff>114300</xdr:colOff>
      <xdr:row>362</xdr:row>
      <xdr:rowOff>95250</xdr:rowOff>
    </xdr:to>
    <xdr:graphicFrame>
      <xdr:nvGraphicFramePr>
        <xdr:cNvPr id="13" name="Chart 13"/>
        <xdr:cNvGraphicFramePr/>
      </xdr:nvGraphicFramePr>
      <xdr:xfrm>
        <a:off x="1162050" y="91763850"/>
        <a:ext cx="6543675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200025</xdr:colOff>
      <xdr:row>16</xdr:row>
      <xdr:rowOff>209550</xdr:rowOff>
    </xdr:from>
    <xdr:to>
      <xdr:col>14</xdr:col>
      <xdr:colOff>295275</xdr:colOff>
      <xdr:row>16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7296150" y="4648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74</xdr:row>
      <xdr:rowOff>200025</xdr:rowOff>
    </xdr:from>
    <xdr:to>
      <xdr:col>14</xdr:col>
      <xdr:colOff>304800</xdr:colOff>
      <xdr:row>74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7286625" y="20716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133</xdr:row>
      <xdr:rowOff>200025</xdr:rowOff>
    </xdr:from>
    <xdr:to>
      <xdr:col>14</xdr:col>
      <xdr:colOff>304800</xdr:colOff>
      <xdr:row>133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7286625" y="36499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191</xdr:row>
      <xdr:rowOff>190500</xdr:rowOff>
    </xdr:from>
    <xdr:to>
      <xdr:col>14</xdr:col>
      <xdr:colOff>304800</xdr:colOff>
      <xdr:row>191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7286625" y="52568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255</xdr:row>
      <xdr:rowOff>171450</xdr:rowOff>
    </xdr:from>
    <xdr:to>
      <xdr:col>14</xdr:col>
      <xdr:colOff>304800</xdr:colOff>
      <xdr:row>255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7286625" y="69484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319</xdr:row>
      <xdr:rowOff>171450</xdr:rowOff>
    </xdr:from>
    <xdr:to>
      <xdr:col>14</xdr:col>
      <xdr:colOff>304800</xdr:colOff>
      <xdr:row>319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7286625" y="85686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69246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179</xdr:row>
      <xdr:rowOff>0</xdr:rowOff>
    </xdr:from>
    <xdr:to>
      <xdr:col>13</xdr:col>
      <xdr:colOff>304800</xdr:colOff>
      <xdr:row>179</xdr:row>
      <xdr:rowOff>0</xdr:rowOff>
    </xdr:to>
    <xdr:sp>
      <xdr:nvSpPr>
        <xdr:cNvPr id="4" name="Line 12"/>
        <xdr:cNvSpPr>
          <a:spLocks/>
        </xdr:cNvSpPr>
      </xdr:nvSpPr>
      <xdr:spPr>
        <a:xfrm>
          <a:off x="6934200" y="4900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179</xdr:row>
      <xdr:rowOff>0</xdr:rowOff>
    </xdr:from>
    <xdr:to>
      <xdr:col>13</xdr:col>
      <xdr:colOff>304800</xdr:colOff>
      <xdr:row>179</xdr:row>
      <xdr:rowOff>0</xdr:rowOff>
    </xdr:to>
    <xdr:sp>
      <xdr:nvSpPr>
        <xdr:cNvPr id="5" name="Line 19"/>
        <xdr:cNvSpPr>
          <a:spLocks/>
        </xdr:cNvSpPr>
      </xdr:nvSpPr>
      <xdr:spPr>
        <a:xfrm>
          <a:off x="6934200" y="4900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266</xdr:row>
      <xdr:rowOff>0</xdr:rowOff>
    </xdr:to>
    <xdr:graphicFrame>
      <xdr:nvGraphicFramePr>
        <xdr:cNvPr id="6" name="Chart 21"/>
        <xdr:cNvGraphicFramePr/>
      </xdr:nvGraphicFramePr>
      <xdr:xfrm>
        <a:off x="8543925" y="9677400"/>
        <a:ext cx="0" cy="6333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130</xdr:row>
      <xdr:rowOff>0</xdr:rowOff>
    </xdr:from>
    <xdr:to>
      <xdr:col>17</xdr:col>
      <xdr:colOff>0</xdr:colOff>
      <xdr:row>130</xdr:row>
      <xdr:rowOff>0</xdr:rowOff>
    </xdr:to>
    <xdr:graphicFrame>
      <xdr:nvGraphicFramePr>
        <xdr:cNvPr id="7" name="Chart 23"/>
        <xdr:cNvGraphicFramePr/>
      </xdr:nvGraphicFramePr>
      <xdr:xfrm>
        <a:off x="8543925" y="35880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9</xdr:row>
      <xdr:rowOff>0</xdr:rowOff>
    </xdr:to>
    <xdr:graphicFrame>
      <xdr:nvGraphicFramePr>
        <xdr:cNvPr id="8" name="Chart 26"/>
        <xdr:cNvGraphicFramePr/>
      </xdr:nvGraphicFramePr>
      <xdr:xfrm>
        <a:off x="8543925" y="847725"/>
        <a:ext cx="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126</xdr:row>
      <xdr:rowOff>0</xdr:rowOff>
    </xdr:from>
    <xdr:to>
      <xdr:col>17</xdr:col>
      <xdr:colOff>0</xdr:colOff>
      <xdr:row>166</xdr:row>
      <xdr:rowOff>0</xdr:rowOff>
    </xdr:to>
    <xdr:graphicFrame>
      <xdr:nvGraphicFramePr>
        <xdr:cNvPr id="9" name="Chart 28"/>
        <xdr:cNvGraphicFramePr/>
      </xdr:nvGraphicFramePr>
      <xdr:xfrm>
        <a:off x="8543925" y="34775775"/>
        <a:ext cx="0" cy="1072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Line 29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1" name="Line 30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66675</xdr:colOff>
      <xdr:row>179</xdr:row>
      <xdr:rowOff>0</xdr:rowOff>
    </xdr:from>
    <xdr:to>
      <xdr:col>14</xdr:col>
      <xdr:colOff>133350</xdr:colOff>
      <xdr:row>179</xdr:row>
      <xdr:rowOff>0</xdr:rowOff>
    </xdr:to>
    <xdr:graphicFrame>
      <xdr:nvGraphicFramePr>
        <xdr:cNvPr id="12" name="Chart 33"/>
        <xdr:cNvGraphicFramePr/>
      </xdr:nvGraphicFramePr>
      <xdr:xfrm>
        <a:off x="609600" y="49006125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3" name="Line 48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190500</xdr:rowOff>
    </xdr:from>
    <xdr:to>
      <xdr:col>13</xdr:col>
      <xdr:colOff>295275</xdr:colOff>
      <xdr:row>1</xdr:row>
      <xdr:rowOff>190500</xdr:rowOff>
    </xdr:to>
    <xdr:sp>
      <xdr:nvSpPr>
        <xdr:cNvPr id="14" name="Line 49"/>
        <xdr:cNvSpPr>
          <a:spLocks/>
        </xdr:cNvSpPr>
      </xdr:nvSpPr>
      <xdr:spPr>
        <a:xfrm>
          <a:off x="6943725" y="485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</xdr:row>
      <xdr:rowOff>228600</xdr:rowOff>
    </xdr:from>
    <xdr:to>
      <xdr:col>10</xdr:col>
      <xdr:colOff>238125</xdr:colOff>
      <xdr:row>1</xdr:row>
      <xdr:rowOff>228600</xdr:rowOff>
    </xdr:to>
    <xdr:sp>
      <xdr:nvSpPr>
        <xdr:cNvPr id="1" name="Line 3"/>
        <xdr:cNvSpPr>
          <a:spLocks/>
        </xdr:cNvSpPr>
      </xdr:nvSpPr>
      <xdr:spPr>
        <a:xfrm>
          <a:off x="5181600" y="50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17</xdr:row>
      <xdr:rowOff>228600</xdr:rowOff>
    </xdr:from>
    <xdr:to>
      <xdr:col>10</xdr:col>
      <xdr:colOff>228600</xdr:colOff>
      <xdr:row>17</xdr:row>
      <xdr:rowOff>228600</xdr:rowOff>
    </xdr:to>
    <xdr:sp>
      <xdr:nvSpPr>
        <xdr:cNvPr id="2" name="Line 3"/>
        <xdr:cNvSpPr>
          <a:spLocks/>
        </xdr:cNvSpPr>
      </xdr:nvSpPr>
      <xdr:spPr>
        <a:xfrm>
          <a:off x="5172075" y="501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228600</xdr:rowOff>
    </xdr:from>
    <xdr:to>
      <xdr:col>10</xdr:col>
      <xdr:colOff>228600</xdr:colOff>
      <xdr:row>32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172075" y="9258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161925</xdr:colOff>
      <xdr:row>47</xdr:row>
      <xdr:rowOff>228600</xdr:rowOff>
    </xdr:from>
    <xdr:to>
      <xdr:col>10</xdr:col>
      <xdr:colOff>238125</xdr:colOff>
      <xdr:row>47</xdr:row>
      <xdr:rowOff>228600</xdr:rowOff>
    </xdr:to>
    <xdr:sp>
      <xdr:nvSpPr>
        <xdr:cNvPr id="4" name="Line 3"/>
        <xdr:cNvSpPr>
          <a:spLocks/>
        </xdr:cNvSpPr>
      </xdr:nvSpPr>
      <xdr:spPr>
        <a:xfrm>
          <a:off x="5181600" y="13496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62</xdr:row>
      <xdr:rowOff>228600</xdr:rowOff>
    </xdr:from>
    <xdr:to>
      <xdr:col>10</xdr:col>
      <xdr:colOff>228600</xdr:colOff>
      <xdr:row>62</xdr:row>
      <xdr:rowOff>228600</xdr:rowOff>
    </xdr:to>
    <xdr:sp>
      <xdr:nvSpPr>
        <xdr:cNvPr id="5" name="Line 3"/>
        <xdr:cNvSpPr>
          <a:spLocks/>
        </xdr:cNvSpPr>
      </xdr:nvSpPr>
      <xdr:spPr>
        <a:xfrm>
          <a:off x="5172075" y="17735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77</xdr:row>
      <xdr:rowOff>228600</xdr:rowOff>
    </xdr:from>
    <xdr:to>
      <xdr:col>10</xdr:col>
      <xdr:colOff>228600</xdr:colOff>
      <xdr:row>77</xdr:row>
      <xdr:rowOff>228600</xdr:rowOff>
    </xdr:to>
    <xdr:sp>
      <xdr:nvSpPr>
        <xdr:cNvPr id="6" name="Line 3"/>
        <xdr:cNvSpPr>
          <a:spLocks/>
        </xdr:cNvSpPr>
      </xdr:nvSpPr>
      <xdr:spPr>
        <a:xfrm>
          <a:off x="5172075" y="21974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62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</xdr:row>
      <xdr:rowOff>228600</xdr:rowOff>
    </xdr:from>
    <xdr:to>
      <xdr:col>12</xdr:col>
      <xdr:colOff>285750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610225" y="50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19</xdr:row>
      <xdr:rowOff>209550</xdr:rowOff>
    </xdr:from>
    <xdr:to>
      <xdr:col>12</xdr:col>
      <xdr:colOff>285750</xdr:colOff>
      <xdr:row>19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610225" y="5553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209550</xdr:rowOff>
    </xdr:from>
    <xdr:to>
      <xdr:col>12</xdr:col>
      <xdr:colOff>285750</xdr:colOff>
      <xdr:row>37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5610225" y="10572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55</xdr:row>
      <xdr:rowOff>209550</xdr:rowOff>
    </xdr:from>
    <xdr:to>
      <xdr:col>12</xdr:col>
      <xdr:colOff>285750</xdr:colOff>
      <xdr:row>55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10225" y="15601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73</xdr:row>
      <xdr:rowOff>228600</xdr:rowOff>
    </xdr:from>
    <xdr:to>
      <xdr:col>12</xdr:col>
      <xdr:colOff>285750</xdr:colOff>
      <xdr:row>73</xdr:row>
      <xdr:rowOff>228600</xdr:rowOff>
    </xdr:to>
    <xdr:sp>
      <xdr:nvSpPr>
        <xdr:cNvPr id="7" name="Line 7"/>
        <xdr:cNvSpPr>
          <a:spLocks/>
        </xdr:cNvSpPr>
      </xdr:nvSpPr>
      <xdr:spPr>
        <a:xfrm>
          <a:off x="5610225" y="2065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91</xdr:row>
      <xdr:rowOff>219075</xdr:rowOff>
    </xdr:from>
    <xdr:to>
      <xdr:col>12</xdr:col>
      <xdr:colOff>285750</xdr:colOff>
      <xdr:row>91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5610225" y="25707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108</xdr:row>
      <xdr:rowOff>228600</xdr:rowOff>
    </xdr:from>
    <xdr:to>
      <xdr:col>12</xdr:col>
      <xdr:colOff>285750</xdr:colOff>
      <xdr:row>108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5610225" y="30499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144</xdr:row>
      <xdr:rowOff>228600</xdr:rowOff>
    </xdr:from>
    <xdr:to>
      <xdr:col>12</xdr:col>
      <xdr:colOff>285750</xdr:colOff>
      <xdr:row>144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5610225" y="40633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126</xdr:row>
      <xdr:rowOff>228600</xdr:rowOff>
    </xdr:from>
    <xdr:to>
      <xdr:col>12</xdr:col>
      <xdr:colOff>285750</xdr:colOff>
      <xdr:row>126</xdr:row>
      <xdr:rowOff>228600</xdr:rowOff>
    </xdr:to>
    <xdr:sp>
      <xdr:nvSpPr>
        <xdr:cNvPr id="11" name="Line 12"/>
        <xdr:cNvSpPr>
          <a:spLocks/>
        </xdr:cNvSpPr>
      </xdr:nvSpPr>
      <xdr:spPr>
        <a:xfrm>
          <a:off x="5610225" y="35566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162</xdr:row>
      <xdr:rowOff>228600</xdr:rowOff>
    </xdr:from>
    <xdr:to>
      <xdr:col>12</xdr:col>
      <xdr:colOff>285750</xdr:colOff>
      <xdr:row>162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5610225" y="4570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177</xdr:row>
      <xdr:rowOff>228600</xdr:rowOff>
    </xdr:from>
    <xdr:to>
      <xdr:col>12</xdr:col>
      <xdr:colOff>285750</xdr:colOff>
      <xdr:row>177</xdr:row>
      <xdr:rowOff>228600</xdr:rowOff>
    </xdr:to>
    <xdr:sp>
      <xdr:nvSpPr>
        <xdr:cNvPr id="13" name="Line 14"/>
        <xdr:cNvSpPr>
          <a:spLocks/>
        </xdr:cNvSpPr>
      </xdr:nvSpPr>
      <xdr:spPr>
        <a:xfrm>
          <a:off x="5610225" y="49939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192</xdr:row>
      <xdr:rowOff>228600</xdr:rowOff>
    </xdr:from>
    <xdr:to>
      <xdr:col>12</xdr:col>
      <xdr:colOff>285750</xdr:colOff>
      <xdr:row>192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5610225" y="54178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atthana\&#3623;&#3633;&#3604;&#3612;&#3621;\&#3626;&#3619;&#3640;&#3611;&#3612;&#3621;&#3585;&#3634;&#3619;&#3648;&#3619;&#3637;&#3618;&#3609;(&#3623;&#3612;9)\&#3626;&#3619;&#3640;&#3611;&#3612;&#3621;&#3585;&#3634;&#3619;&#3648;&#3619;&#3637;&#3618;&#3609;2_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1"/>
      <sheetName val="ม.2"/>
      <sheetName val="ม.3"/>
      <sheetName val="ม.4"/>
      <sheetName val="ม.5"/>
      <sheetName val="ม.6"/>
      <sheetName val="Sheet1"/>
      <sheetName val="สรุปหมวด"/>
    </sheetNames>
    <sheetDataSet>
      <sheetData sheetId="7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20">
          <cell r="F20">
            <v>4.792332268370607</v>
          </cell>
          <cell r="G20">
            <v>10.830670926517572</v>
          </cell>
          <cell r="H20">
            <v>10.287539936102236</v>
          </cell>
          <cell r="I20">
            <v>13.89776357827476</v>
          </cell>
          <cell r="J20">
            <v>16.293929712460063</v>
          </cell>
          <cell r="K20">
            <v>16.038338658146966</v>
          </cell>
          <cell r="L20">
            <v>12.20447284345048</v>
          </cell>
          <cell r="M20">
            <v>14.345047923322683</v>
          </cell>
          <cell r="Q20">
            <v>0.1597444089456869</v>
          </cell>
          <cell r="R20">
            <v>1.1501597444089458</v>
          </cell>
        </row>
        <row r="78">
          <cell r="F78">
            <v>6.3006632277081795</v>
          </cell>
          <cell r="G78">
            <v>12.748710390567428</v>
          </cell>
          <cell r="H78">
            <v>10.4274134119381</v>
          </cell>
          <cell r="I78">
            <v>14.959469417833455</v>
          </cell>
          <cell r="J78">
            <v>16.138540899042006</v>
          </cell>
          <cell r="K78">
            <v>18.054532056005897</v>
          </cell>
          <cell r="L78">
            <v>11.274871039056743</v>
          </cell>
          <cell r="M78">
            <v>9.100957995578481</v>
          </cell>
          <cell r="Q78">
            <v>0.5158437730287398</v>
          </cell>
          <cell r="R78">
            <v>0.47899778924097275</v>
          </cell>
        </row>
        <row r="156">
          <cell r="F156">
            <v>4.492362982929021</v>
          </cell>
          <cell r="G156">
            <v>2.875112309074573</v>
          </cell>
          <cell r="H156">
            <v>3.8634321653189576</v>
          </cell>
          <cell r="I156">
            <v>6.289308176100629</v>
          </cell>
          <cell r="J156">
            <v>5.840071877807727</v>
          </cell>
          <cell r="K156">
            <v>13.387241689128482</v>
          </cell>
          <cell r="L156">
            <v>12.93800539083558</v>
          </cell>
          <cell r="M156">
            <v>49.91015274034142</v>
          </cell>
          <cell r="Q156">
            <v>0.1347708894878706</v>
          </cell>
          <cell r="R156">
            <v>0.2695417789757412</v>
          </cell>
        </row>
        <row r="202">
          <cell r="F202">
            <v>5.463386727688787</v>
          </cell>
          <cell r="G202">
            <v>11.47025171624714</v>
          </cell>
          <cell r="H202">
            <v>9.439359267734554</v>
          </cell>
          <cell r="I202">
            <v>14.2162471395881</v>
          </cell>
          <cell r="J202">
            <v>14.845537757437071</v>
          </cell>
          <cell r="K202">
            <v>13.329519450800916</v>
          </cell>
          <cell r="L202">
            <v>11.18421052631579</v>
          </cell>
          <cell r="M202">
            <v>18.93592677345538</v>
          </cell>
          <cell r="Q202">
            <v>0.6006864988558352</v>
          </cell>
          <cell r="R202">
            <v>0.5148741418764302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tabSelected="1" view="pageBreakPreview" zoomScaleSheetLayoutView="100" zoomScalePageLayoutView="0" workbookViewId="0" topLeftCell="A181">
      <selection activeCell="D211" sqref="D211"/>
    </sheetView>
  </sheetViews>
  <sheetFormatPr defaultColWidth="9.140625" defaultRowHeight="21.75"/>
  <cols>
    <col min="1" max="1" width="11.28125" style="66" customWidth="1"/>
    <col min="2" max="2" width="8.57421875" style="66" customWidth="1"/>
    <col min="3" max="3" width="24.8515625" style="66" customWidth="1"/>
    <col min="4" max="4" width="6.28125" style="82" customWidth="1"/>
    <col min="5" max="5" width="8.8515625" style="72" customWidth="1"/>
    <col min="6" max="13" width="5.57421875" style="71" customWidth="1"/>
    <col min="14" max="14" width="7.7109375" style="71" customWidth="1"/>
    <col min="15" max="18" width="6.140625" style="71" customWidth="1"/>
    <col min="19" max="16384" width="9.140625" style="66" customWidth="1"/>
  </cols>
  <sheetData>
    <row r="1" spans="2:18" ht="26.25">
      <c r="B1" s="114" t="s">
        <v>291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2:18" ht="23.25">
      <c r="B2" s="115" t="s">
        <v>486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34.5" customHeight="1">
      <c r="A3" s="100" t="s">
        <v>79</v>
      </c>
      <c r="B3" s="101" t="s">
        <v>0</v>
      </c>
      <c r="C3" s="101" t="s">
        <v>1</v>
      </c>
      <c r="D3" s="102" t="s">
        <v>709</v>
      </c>
      <c r="E3" s="91" t="s">
        <v>3</v>
      </c>
      <c r="F3" s="92" t="s">
        <v>4</v>
      </c>
      <c r="G3" s="93"/>
      <c r="H3" s="93"/>
      <c r="I3" s="93"/>
      <c r="J3" s="93"/>
      <c r="K3" s="93"/>
      <c r="L3" s="93"/>
      <c r="M3" s="94"/>
      <c r="N3" s="95" t="s">
        <v>5</v>
      </c>
      <c r="O3" s="96" t="s">
        <v>6</v>
      </c>
      <c r="P3" s="96" t="s">
        <v>7</v>
      </c>
      <c r="Q3" s="95" t="s">
        <v>8</v>
      </c>
      <c r="R3" s="95"/>
    </row>
    <row r="4" spans="1:18" ht="26.25" customHeight="1">
      <c r="A4" s="100"/>
      <c r="B4" s="101"/>
      <c r="C4" s="101"/>
      <c r="D4" s="103"/>
      <c r="E4" s="91"/>
      <c r="F4" s="22">
        <v>0</v>
      </c>
      <c r="G4" s="22">
        <v>1</v>
      </c>
      <c r="H4" s="22">
        <v>1.5</v>
      </c>
      <c r="I4" s="22">
        <v>2</v>
      </c>
      <c r="J4" s="22">
        <v>2.5</v>
      </c>
      <c r="K4" s="22">
        <v>3</v>
      </c>
      <c r="L4" s="22">
        <v>3.5</v>
      </c>
      <c r="M4" s="22">
        <v>4</v>
      </c>
      <c r="N4" s="95"/>
      <c r="O4" s="96"/>
      <c r="P4" s="96"/>
      <c r="Q4" s="22" t="s">
        <v>9</v>
      </c>
      <c r="R4" s="22" t="s">
        <v>10</v>
      </c>
    </row>
    <row r="5" spans="1:18" ht="21.75" customHeight="1">
      <c r="A5" s="107" t="s">
        <v>85</v>
      </c>
      <c r="B5" s="69" t="s">
        <v>294</v>
      </c>
      <c r="C5" s="73" t="s">
        <v>565</v>
      </c>
      <c r="D5" s="80">
        <v>1.5</v>
      </c>
      <c r="E5" s="67">
        <f aca="true" t="shared" si="0" ref="E5:E15">SUM(F5:M5,Q5:R5)</f>
        <v>439</v>
      </c>
      <c r="F5" s="22">
        <v>28</v>
      </c>
      <c r="G5" s="22">
        <v>63</v>
      </c>
      <c r="H5" s="22">
        <v>55</v>
      </c>
      <c r="I5" s="22">
        <v>74</v>
      </c>
      <c r="J5" s="22">
        <v>49</v>
      </c>
      <c r="K5" s="22">
        <v>59</v>
      </c>
      <c r="L5" s="22">
        <v>43</v>
      </c>
      <c r="M5" s="22">
        <v>68</v>
      </c>
      <c r="N5" s="22">
        <f aca="true" t="shared" si="1" ref="N5:N15">SUM(F5:M5)</f>
        <v>439</v>
      </c>
      <c r="O5" s="68">
        <f aca="true" t="shared" si="2" ref="O5:O10">(1*G5+1.5*H5+2*I5+2.5*J5+3*K5+3.5*L5+4*M5)/N5</f>
        <v>2.3132118451025057</v>
      </c>
      <c r="P5" s="68">
        <f aca="true" t="shared" si="3" ref="P5:P10">SQRT((F5*0^2+G5*1^2+H5*1.5^2+I5*2^2+J5*2.5^2+K5*3^2+L5*3.5^2+M5*4^2)/N5-O5^2)</f>
        <v>1.155045750751433</v>
      </c>
      <c r="Q5" s="22">
        <v>0</v>
      </c>
      <c r="R5" s="22">
        <v>0</v>
      </c>
    </row>
    <row r="6" spans="1:18" ht="21.75">
      <c r="A6" s="108"/>
      <c r="B6" s="69" t="s">
        <v>295</v>
      </c>
      <c r="C6" s="73" t="s">
        <v>566</v>
      </c>
      <c r="D6" s="80">
        <v>1.5</v>
      </c>
      <c r="E6" s="67">
        <f t="shared" si="0"/>
        <v>439</v>
      </c>
      <c r="F6" s="22">
        <v>27</v>
      </c>
      <c r="G6" s="22">
        <v>28</v>
      </c>
      <c r="H6" s="22">
        <v>45</v>
      </c>
      <c r="I6" s="22">
        <v>69</v>
      </c>
      <c r="J6" s="22">
        <v>89</v>
      </c>
      <c r="K6" s="22">
        <v>70</v>
      </c>
      <c r="L6" s="22">
        <v>39</v>
      </c>
      <c r="M6" s="22">
        <v>72</v>
      </c>
      <c r="N6" s="22">
        <f t="shared" si="1"/>
        <v>439</v>
      </c>
      <c r="O6" s="68">
        <f>(1*G6+1.5*H6+2*I6+2.5*J6+3*K6+3.5*L6+4*M6)/N6</f>
        <v>2.4840546697038723</v>
      </c>
      <c r="P6" s="68">
        <f>SQRT((F6*0^2+G6*1^2+H6*1.5^2+I6*2^2+J6*2.5^2+K6*3^2+L6*3.5^2+M6*4^2)/N6-O6^2)</f>
        <v>1.0803572161794854</v>
      </c>
      <c r="Q6" s="22">
        <v>0</v>
      </c>
      <c r="R6" s="22">
        <v>0</v>
      </c>
    </row>
    <row r="7" spans="1:18" ht="21.75">
      <c r="A7" s="108"/>
      <c r="B7" s="69" t="s">
        <v>297</v>
      </c>
      <c r="C7" s="73" t="s">
        <v>568</v>
      </c>
      <c r="D7" s="80">
        <v>1.5</v>
      </c>
      <c r="E7" s="67">
        <f t="shared" si="0"/>
        <v>439</v>
      </c>
      <c r="F7" s="22">
        <v>5</v>
      </c>
      <c r="G7" s="22">
        <v>22</v>
      </c>
      <c r="H7" s="22">
        <v>30</v>
      </c>
      <c r="I7" s="22">
        <v>65</v>
      </c>
      <c r="J7" s="22">
        <v>71</v>
      </c>
      <c r="K7" s="22">
        <v>89</v>
      </c>
      <c r="L7" s="22">
        <v>79</v>
      </c>
      <c r="M7" s="22">
        <v>78</v>
      </c>
      <c r="N7" s="22">
        <f t="shared" si="1"/>
        <v>439</v>
      </c>
      <c r="O7" s="68">
        <f t="shared" si="2"/>
        <v>2.8018223234624147</v>
      </c>
      <c r="P7" s="68">
        <f t="shared" si="3"/>
        <v>0.910278615313524</v>
      </c>
      <c r="Q7" s="22">
        <v>0</v>
      </c>
      <c r="R7" s="22">
        <v>0</v>
      </c>
    </row>
    <row r="8" spans="1:18" ht="21.75">
      <c r="A8" s="108"/>
      <c r="B8" s="69" t="s">
        <v>300</v>
      </c>
      <c r="C8" s="73" t="s">
        <v>570</v>
      </c>
      <c r="D8" s="80">
        <v>1</v>
      </c>
      <c r="E8" s="67">
        <f t="shared" si="0"/>
        <v>439</v>
      </c>
      <c r="F8" s="22">
        <v>8</v>
      </c>
      <c r="G8" s="22">
        <v>21</v>
      </c>
      <c r="H8" s="22">
        <v>41</v>
      </c>
      <c r="I8" s="22">
        <v>52</v>
      </c>
      <c r="J8" s="22">
        <v>63</v>
      </c>
      <c r="K8" s="22">
        <v>83</v>
      </c>
      <c r="L8" s="22">
        <v>100</v>
      </c>
      <c r="M8" s="22">
        <v>71</v>
      </c>
      <c r="N8" s="22">
        <f t="shared" si="1"/>
        <v>439</v>
      </c>
      <c r="O8" s="68">
        <f t="shared" si="2"/>
        <v>2.79498861047836</v>
      </c>
      <c r="P8" s="68">
        <f t="shared" si="3"/>
        <v>0.946819366780124</v>
      </c>
      <c r="Q8" s="22">
        <v>0</v>
      </c>
      <c r="R8" s="22">
        <v>0</v>
      </c>
    </row>
    <row r="9" spans="1:18" ht="21.75">
      <c r="A9" s="108"/>
      <c r="B9" s="69" t="s">
        <v>301</v>
      </c>
      <c r="C9" s="73" t="s">
        <v>571</v>
      </c>
      <c r="D9" s="80">
        <v>0.5</v>
      </c>
      <c r="E9" s="67">
        <f t="shared" si="0"/>
        <v>439</v>
      </c>
      <c r="F9" s="22">
        <v>3</v>
      </c>
      <c r="G9" s="22">
        <v>81</v>
      </c>
      <c r="H9" s="22">
        <v>21</v>
      </c>
      <c r="I9" s="22">
        <v>49</v>
      </c>
      <c r="J9" s="22">
        <v>76</v>
      </c>
      <c r="K9" s="22">
        <v>123</v>
      </c>
      <c r="L9" s="22">
        <v>59</v>
      </c>
      <c r="M9" s="22">
        <v>27</v>
      </c>
      <c r="N9" s="22">
        <f t="shared" si="1"/>
        <v>439</v>
      </c>
      <c r="O9" s="68">
        <f t="shared" si="2"/>
        <v>2.469248291571754</v>
      </c>
      <c r="P9" s="68">
        <f t="shared" si="3"/>
        <v>0.9356698256509899</v>
      </c>
      <c r="Q9" s="22">
        <v>0</v>
      </c>
      <c r="R9" s="22">
        <v>0</v>
      </c>
    </row>
    <row r="10" spans="1:18" ht="21.75">
      <c r="A10" s="108"/>
      <c r="B10" s="69" t="s">
        <v>302</v>
      </c>
      <c r="C10" s="73" t="s">
        <v>572</v>
      </c>
      <c r="D10" s="80">
        <v>0.5</v>
      </c>
      <c r="E10" s="67">
        <f t="shared" si="0"/>
        <v>439</v>
      </c>
      <c r="F10" s="22">
        <v>47</v>
      </c>
      <c r="G10" s="22">
        <v>56</v>
      </c>
      <c r="H10" s="22">
        <v>78</v>
      </c>
      <c r="I10" s="22">
        <v>113</v>
      </c>
      <c r="J10" s="22">
        <v>85</v>
      </c>
      <c r="K10" s="22">
        <v>39</v>
      </c>
      <c r="L10" s="22">
        <v>10</v>
      </c>
      <c r="M10" s="22">
        <v>11</v>
      </c>
      <c r="N10" s="22">
        <f t="shared" si="1"/>
        <v>439</v>
      </c>
      <c r="O10" s="68">
        <f t="shared" si="2"/>
        <v>1.8394077448747153</v>
      </c>
      <c r="P10" s="68">
        <f t="shared" si="3"/>
        <v>0.9290652784400497</v>
      </c>
      <c r="Q10" s="22">
        <v>0</v>
      </c>
      <c r="R10" s="22">
        <v>0</v>
      </c>
    </row>
    <row r="11" spans="1:18" ht="21.75">
      <c r="A11" s="108"/>
      <c r="B11" s="69" t="s">
        <v>304</v>
      </c>
      <c r="C11" s="73" t="s">
        <v>575</v>
      </c>
      <c r="D11" s="80">
        <v>0.5</v>
      </c>
      <c r="E11" s="67">
        <f t="shared" si="0"/>
        <v>439</v>
      </c>
      <c r="F11" s="22">
        <v>2</v>
      </c>
      <c r="G11" s="22">
        <v>10</v>
      </c>
      <c r="H11" s="22">
        <v>31</v>
      </c>
      <c r="I11" s="22">
        <v>50</v>
      </c>
      <c r="J11" s="22">
        <v>48</v>
      </c>
      <c r="K11" s="22">
        <v>84</v>
      </c>
      <c r="L11" s="22">
        <v>87</v>
      </c>
      <c r="M11" s="22">
        <v>127</v>
      </c>
      <c r="N11" s="22">
        <f t="shared" si="1"/>
        <v>439</v>
      </c>
      <c r="O11" s="68">
        <f aca="true" t="shared" si="4" ref="O11:O16">(1*G11+1.5*H11+2*I11+2.5*J11+3*K11+3.5*L11+4*M11)/N11</f>
        <v>3.0546697038724373</v>
      </c>
      <c r="P11" s="68">
        <f aca="true" t="shared" si="5" ref="P11:P16">SQRT((F11*0^2+G11*1^2+H11*1.5^2+I11*2^2+J11*2.5^2+K11*3^2+L11*3.5^2+M11*4^2)/N11-O11^2)</f>
        <v>0.8764027832638767</v>
      </c>
      <c r="Q11" s="22">
        <v>0</v>
      </c>
      <c r="R11" s="22">
        <v>0</v>
      </c>
    </row>
    <row r="12" spans="1:18" ht="21.75">
      <c r="A12" s="108"/>
      <c r="B12" s="69" t="s">
        <v>305</v>
      </c>
      <c r="C12" s="73" t="s">
        <v>576</v>
      </c>
      <c r="D12" s="80">
        <v>0.5</v>
      </c>
      <c r="E12" s="67">
        <f t="shared" si="0"/>
        <v>439</v>
      </c>
      <c r="F12" s="22">
        <v>10</v>
      </c>
      <c r="G12" s="22">
        <v>0</v>
      </c>
      <c r="H12" s="22">
        <v>0</v>
      </c>
      <c r="I12" s="22">
        <v>0</v>
      </c>
      <c r="J12" s="22">
        <v>51</v>
      </c>
      <c r="K12" s="22">
        <v>145</v>
      </c>
      <c r="L12" s="22">
        <v>123</v>
      </c>
      <c r="M12" s="22">
        <v>110</v>
      </c>
      <c r="N12" s="22">
        <f t="shared" si="1"/>
        <v>439</v>
      </c>
      <c r="O12" s="68">
        <f t="shared" si="4"/>
        <v>3.264236902050114</v>
      </c>
      <c r="P12" s="68">
        <f t="shared" si="5"/>
        <v>0.6963106802766958</v>
      </c>
      <c r="Q12" s="22">
        <v>0</v>
      </c>
      <c r="R12" s="22">
        <v>0</v>
      </c>
    </row>
    <row r="13" spans="1:18" ht="21.75">
      <c r="A13" s="108"/>
      <c r="B13" s="69" t="s">
        <v>307</v>
      </c>
      <c r="C13" s="73" t="s">
        <v>578</v>
      </c>
      <c r="D13" s="80">
        <v>0.5</v>
      </c>
      <c r="E13" s="67">
        <f t="shared" si="0"/>
        <v>439</v>
      </c>
      <c r="F13" s="22">
        <v>9</v>
      </c>
      <c r="G13" s="22">
        <v>3</v>
      </c>
      <c r="H13" s="22">
        <v>3</v>
      </c>
      <c r="I13" s="22">
        <v>5</v>
      </c>
      <c r="J13" s="22">
        <v>14</v>
      </c>
      <c r="K13" s="22">
        <v>51</v>
      </c>
      <c r="L13" s="22">
        <v>75</v>
      </c>
      <c r="M13" s="22">
        <v>279</v>
      </c>
      <c r="N13" s="22">
        <f t="shared" si="1"/>
        <v>439</v>
      </c>
      <c r="O13" s="68">
        <f t="shared" si="4"/>
        <v>3.6082004555808656</v>
      </c>
      <c r="P13" s="68">
        <f t="shared" si="5"/>
        <v>0.7449304417236725</v>
      </c>
      <c r="Q13" s="22">
        <v>0</v>
      </c>
      <c r="R13" s="22">
        <v>0</v>
      </c>
    </row>
    <row r="14" spans="1:18" ht="21.75">
      <c r="A14" s="108"/>
      <c r="B14" s="69" t="s">
        <v>312</v>
      </c>
      <c r="C14" s="73" t="s">
        <v>585</v>
      </c>
      <c r="D14" s="80">
        <v>1</v>
      </c>
      <c r="E14" s="67">
        <f t="shared" si="0"/>
        <v>439</v>
      </c>
      <c r="F14" s="22">
        <v>11</v>
      </c>
      <c r="G14" s="22">
        <v>10</v>
      </c>
      <c r="H14" s="22">
        <v>18</v>
      </c>
      <c r="I14" s="22">
        <v>25</v>
      </c>
      <c r="J14" s="22">
        <v>30</v>
      </c>
      <c r="K14" s="22">
        <v>46</v>
      </c>
      <c r="L14" s="22">
        <v>55</v>
      </c>
      <c r="M14" s="22">
        <v>244</v>
      </c>
      <c r="N14" s="22">
        <f t="shared" si="1"/>
        <v>439</v>
      </c>
      <c r="O14" s="68">
        <f t="shared" si="4"/>
        <v>3.345102505694761</v>
      </c>
      <c r="P14" s="68">
        <f t="shared" si="5"/>
        <v>0.9751665594398514</v>
      </c>
      <c r="Q14" s="22">
        <v>0</v>
      </c>
      <c r="R14" s="22">
        <v>0</v>
      </c>
    </row>
    <row r="15" spans="1:18" ht="21.75">
      <c r="A15" s="108"/>
      <c r="B15" s="69" t="s">
        <v>315</v>
      </c>
      <c r="C15" s="73" t="s">
        <v>587</v>
      </c>
      <c r="D15" s="80">
        <v>1.5</v>
      </c>
      <c r="E15" s="67">
        <f t="shared" si="0"/>
        <v>439</v>
      </c>
      <c r="F15" s="22">
        <v>27</v>
      </c>
      <c r="G15" s="22">
        <v>86</v>
      </c>
      <c r="H15" s="22">
        <v>35</v>
      </c>
      <c r="I15" s="22">
        <v>64</v>
      </c>
      <c r="J15" s="22">
        <v>61</v>
      </c>
      <c r="K15" s="22">
        <v>62</v>
      </c>
      <c r="L15" s="22">
        <v>45</v>
      </c>
      <c r="M15" s="22">
        <v>59</v>
      </c>
      <c r="N15" s="22">
        <f t="shared" si="1"/>
        <v>439</v>
      </c>
      <c r="O15" s="68">
        <f t="shared" si="4"/>
        <v>2.274487471526196</v>
      </c>
      <c r="P15" s="68">
        <f t="shared" si="5"/>
        <v>1.153556706211014</v>
      </c>
      <c r="Q15" s="22">
        <v>0</v>
      </c>
      <c r="R15" s="22">
        <v>0</v>
      </c>
    </row>
    <row r="16" spans="1:18" ht="21.75">
      <c r="A16" s="108"/>
      <c r="B16" s="97" t="s">
        <v>710</v>
      </c>
      <c r="C16" s="98"/>
      <c r="D16" s="99"/>
      <c r="E16" s="70">
        <f>SUM(E5:E15)</f>
        <v>4829</v>
      </c>
      <c r="F16" s="70">
        <f>SUM(F5:F15)</f>
        <v>177</v>
      </c>
      <c r="G16" s="70">
        <f>SUM(G4:G15)</f>
        <v>381</v>
      </c>
      <c r="H16" s="70">
        <f aca="true" t="shared" si="6" ref="H16:N16">SUM(H5:H15)</f>
        <v>357</v>
      </c>
      <c r="I16" s="70">
        <f t="shared" si="6"/>
        <v>566</v>
      </c>
      <c r="J16" s="70">
        <f t="shared" si="6"/>
        <v>637</v>
      </c>
      <c r="K16" s="70">
        <f t="shared" si="6"/>
        <v>851</v>
      </c>
      <c r="L16" s="70">
        <f t="shared" si="6"/>
        <v>715</v>
      </c>
      <c r="M16" s="70">
        <f t="shared" si="6"/>
        <v>1146</v>
      </c>
      <c r="N16" s="70">
        <f t="shared" si="6"/>
        <v>4829</v>
      </c>
      <c r="O16" s="9">
        <f t="shared" si="4"/>
        <v>2.7501553116587285</v>
      </c>
      <c r="P16" s="9">
        <f t="shared" si="5"/>
        <v>1.0826109485104987</v>
      </c>
      <c r="Q16" s="70">
        <f>SUM(Q5:Q15)</f>
        <v>0</v>
      </c>
      <c r="R16" s="70">
        <f>SUM(R5:R15)</f>
        <v>0</v>
      </c>
    </row>
    <row r="17" spans="1:18" ht="21.75">
      <c r="A17" s="109"/>
      <c r="B17" s="97" t="s">
        <v>711</v>
      </c>
      <c r="C17" s="98"/>
      <c r="D17" s="99"/>
      <c r="E17" s="11">
        <f>E16*100/$E$16</f>
        <v>100</v>
      </c>
      <c r="F17" s="11">
        <f aca="true" t="shared" si="7" ref="F17:N17">F16*100/$E$16</f>
        <v>3.6653551459929594</v>
      </c>
      <c r="G17" s="11">
        <f t="shared" si="7"/>
        <v>7.889832263408573</v>
      </c>
      <c r="H17" s="11">
        <f t="shared" si="7"/>
        <v>7.3928349554773245</v>
      </c>
      <c r="I17" s="11">
        <f t="shared" si="7"/>
        <v>11.720853178711948</v>
      </c>
      <c r="J17" s="11">
        <f t="shared" si="7"/>
        <v>13.191136881341892</v>
      </c>
      <c r="K17" s="11">
        <f t="shared" si="7"/>
        <v>17.622696210395528</v>
      </c>
      <c r="L17" s="11">
        <f t="shared" si="7"/>
        <v>14.806378132118452</v>
      </c>
      <c r="M17" s="11">
        <f t="shared" si="7"/>
        <v>23.731621453717125</v>
      </c>
      <c r="N17" s="11">
        <f t="shared" si="7"/>
        <v>100</v>
      </c>
      <c r="O17" s="22"/>
      <c r="P17" s="22"/>
      <c r="Q17" s="11">
        <f>Q16*100/$E$16</f>
        <v>0</v>
      </c>
      <c r="R17" s="11">
        <f>R16*100/$E$16</f>
        <v>0</v>
      </c>
    </row>
    <row r="18" spans="1:18" ht="34.5" customHeight="1">
      <c r="A18" s="100" t="s">
        <v>79</v>
      </c>
      <c r="B18" s="101" t="s">
        <v>0</v>
      </c>
      <c r="C18" s="101" t="s">
        <v>1</v>
      </c>
      <c r="D18" s="102" t="s">
        <v>709</v>
      </c>
      <c r="E18" s="91" t="s">
        <v>3</v>
      </c>
      <c r="F18" s="92" t="s">
        <v>4</v>
      </c>
      <c r="G18" s="93"/>
      <c r="H18" s="93"/>
      <c r="I18" s="93"/>
      <c r="J18" s="93"/>
      <c r="K18" s="93"/>
      <c r="L18" s="93"/>
      <c r="M18" s="94"/>
      <c r="N18" s="95" t="s">
        <v>5</v>
      </c>
      <c r="O18" s="96" t="s">
        <v>6</v>
      </c>
      <c r="P18" s="96" t="s">
        <v>7</v>
      </c>
      <c r="Q18" s="95" t="s">
        <v>8</v>
      </c>
      <c r="R18" s="95"/>
    </row>
    <row r="19" spans="1:18" ht="26.25" customHeight="1">
      <c r="A19" s="100"/>
      <c r="B19" s="101"/>
      <c r="C19" s="101"/>
      <c r="D19" s="103"/>
      <c r="E19" s="91"/>
      <c r="F19" s="22">
        <v>0</v>
      </c>
      <c r="G19" s="22">
        <v>1</v>
      </c>
      <c r="H19" s="22">
        <v>1.5</v>
      </c>
      <c r="I19" s="22">
        <v>2</v>
      </c>
      <c r="J19" s="22">
        <v>2.5</v>
      </c>
      <c r="K19" s="22">
        <v>3</v>
      </c>
      <c r="L19" s="22">
        <v>3.5</v>
      </c>
      <c r="M19" s="22">
        <v>4</v>
      </c>
      <c r="N19" s="95"/>
      <c r="O19" s="96"/>
      <c r="P19" s="96"/>
      <c r="Q19" s="22" t="s">
        <v>9</v>
      </c>
      <c r="R19" s="22" t="s">
        <v>10</v>
      </c>
    </row>
    <row r="20" spans="1:18" ht="21.75">
      <c r="A20" s="111" t="s">
        <v>95</v>
      </c>
      <c r="B20" s="69" t="s">
        <v>487</v>
      </c>
      <c r="C20" s="73" t="s">
        <v>563</v>
      </c>
      <c r="D20" s="80">
        <v>1</v>
      </c>
      <c r="E20" s="67">
        <f aca="true" t="shared" si="8" ref="E20:E34">SUM(F20:M20,Q20:R20)</f>
        <v>92</v>
      </c>
      <c r="F20" s="22">
        <v>0</v>
      </c>
      <c r="G20" s="22">
        <v>0</v>
      </c>
      <c r="H20" s="22">
        <v>1</v>
      </c>
      <c r="I20" s="22">
        <v>0</v>
      </c>
      <c r="J20" s="22">
        <v>4</v>
      </c>
      <c r="K20" s="22">
        <v>11</v>
      </c>
      <c r="L20" s="22">
        <v>14</v>
      </c>
      <c r="M20" s="22">
        <v>62</v>
      </c>
      <c r="N20" s="22">
        <f aca="true" t="shared" si="9" ref="N20:N34">SUM(F20:M20)</f>
        <v>92</v>
      </c>
      <c r="O20" s="68">
        <f aca="true" t="shared" si="10" ref="O20:O35">(1*G20+1.5*H20+2*I20+2.5*J20+3*K20+3.5*L20+4*M20)/N20</f>
        <v>3.7119565217391304</v>
      </c>
      <c r="P20" s="68">
        <f aca="true" t="shared" si="11" ref="P20:P35">SQRT((F20*0^2+G20*1^2+H20*1.5^2+I20*2^2+J20*2.5^2+K20*3^2+L20*3.5^2+M20*4^2)/N20-O20^2)</f>
        <v>0.49030655701180775</v>
      </c>
      <c r="Q20" s="22">
        <v>0</v>
      </c>
      <c r="R20" s="22">
        <v>0</v>
      </c>
    </row>
    <row r="21" spans="1:18" ht="21.75">
      <c r="A21" s="112"/>
      <c r="B21" s="69" t="s">
        <v>488</v>
      </c>
      <c r="C21" s="73" t="s">
        <v>564</v>
      </c>
      <c r="D21" s="80">
        <v>0.5</v>
      </c>
      <c r="E21" s="67">
        <f t="shared" si="8"/>
        <v>439</v>
      </c>
      <c r="F21" s="22">
        <v>133</v>
      </c>
      <c r="G21" s="22">
        <v>34</v>
      </c>
      <c r="H21" s="22">
        <v>49</v>
      </c>
      <c r="I21" s="22">
        <v>60</v>
      </c>
      <c r="J21" s="22">
        <v>70</v>
      </c>
      <c r="K21" s="22">
        <v>36</v>
      </c>
      <c r="L21" s="22">
        <v>26</v>
      </c>
      <c r="M21" s="22">
        <v>31</v>
      </c>
      <c r="N21" s="22">
        <f t="shared" si="9"/>
        <v>439</v>
      </c>
      <c r="O21" s="68">
        <f t="shared" si="10"/>
        <v>1.652619589977221</v>
      </c>
      <c r="P21" s="68">
        <f t="shared" si="11"/>
        <v>1.3168562753092092</v>
      </c>
      <c r="Q21" s="22">
        <v>0</v>
      </c>
      <c r="R21" s="22">
        <v>0</v>
      </c>
    </row>
    <row r="22" spans="1:18" ht="21.75">
      <c r="A22" s="112"/>
      <c r="B22" s="69" t="s">
        <v>296</v>
      </c>
      <c r="C22" s="73" t="s">
        <v>567</v>
      </c>
      <c r="D22" s="80">
        <v>1</v>
      </c>
      <c r="E22" s="67">
        <f t="shared" si="8"/>
        <v>213</v>
      </c>
      <c r="F22" s="22">
        <v>2</v>
      </c>
      <c r="G22" s="22">
        <v>25</v>
      </c>
      <c r="H22" s="22">
        <v>29</v>
      </c>
      <c r="I22" s="22">
        <v>41</v>
      </c>
      <c r="J22" s="22">
        <v>21</v>
      </c>
      <c r="K22" s="22">
        <v>28</v>
      </c>
      <c r="L22" s="22">
        <v>23</v>
      </c>
      <c r="M22" s="22">
        <v>44</v>
      </c>
      <c r="N22" s="22">
        <f t="shared" si="9"/>
        <v>213</v>
      </c>
      <c r="O22" s="68">
        <f t="shared" si="10"/>
        <v>2.551643192488263</v>
      </c>
      <c r="P22" s="68">
        <f t="shared" si="11"/>
        <v>1.0535696640505783</v>
      </c>
      <c r="Q22" s="22">
        <v>0</v>
      </c>
      <c r="R22" s="22">
        <v>0</v>
      </c>
    </row>
    <row r="23" spans="1:18" ht="21.75">
      <c r="A23" s="112"/>
      <c r="B23" s="69" t="s">
        <v>298</v>
      </c>
      <c r="C23" s="73" t="s">
        <v>569</v>
      </c>
      <c r="D23" s="80">
        <v>1</v>
      </c>
      <c r="E23" s="67">
        <f t="shared" si="8"/>
        <v>213</v>
      </c>
      <c r="F23" s="22">
        <v>16</v>
      </c>
      <c r="G23" s="22">
        <v>16</v>
      </c>
      <c r="H23" s="22">
        <v>21</v>
      </c>
      <c r="I23" s="22">
        <v>26</v>
      </c>
      <c r="J23" s="22">
        <v>21</v>
      </c>
      <c r="K23" s="22">
        <v>41</v>
      </c>
      <c r="L23" s="22">
        <v>34</v>
      </c>
      <c r="M23" s="22">
        <v>38</v>
      </c>
      <c r="N23" s="22">
        <f t="shared" si="9"/>
        <v>213</v>
      </c>
      <c r="O23" s="68">
        <f t="shared" si="10"/>
        <v>2.563380281690141</v>
      </c>
      <c r="P23" s="68">
        <f t="shared" si="11"/>
        <v>1.171641371441432</v>
      </c>
      <c r="Q23" s="22">
        <v>0</v>
      </c>
      <c r="R23" s="22">
        <v>0</v>
      </c>
    </row>
    <row r="24" spans="1:18" ht="21.75">
      <c r="A24" s="112"/>
      <c r="B24" s="69" t="s">
        <v>299</v>
      </c>
      <c r="C24" s="73" t="s">
        <v>573</v>
      </c>
      <c r="D24" s="80">
        <v>0.5</v>
      </c>
      <c r="E24" s="67">
        <f t="shared" si="8"/>
        <v>92</v>
      </c>
      <c r="F24" s="22">
        <v>0</v>
      </c>
      <c r="G24" s="22">
        <v>0</v>
      </c>
      <c r="H24" s="22">
        <v>1</v>
      </c>
      <c r="I24" s="22">
        <v>8</v>
      </c>
      <c r="J24" s="22">
        <v>22</v>
      </c>
      <c r="K24" s="22">
        <v>24</v>
      </c>
      <c r="L24" s="22">
        <v>26</v>
      </c>
      <c r="M24" s="22">
        <v>11</v>
      </c>
      <c r="N24" s="22">
        <f t="shared" si="9"/>
        <v>92</v>
      </c>
      <c r="O24" s="68">
        <f t="shared" si="10"/>
        <v>3.0380434782608696</v>
      </c>
      <c r="P24" s="68">
        <f t="shared" si="11"/>
        <v>0.5999714470206694</v>
      </c>
      <c r="Q24" s="22">
        <v>0</v>
      </c>
      <c r="R24" s="22">
        <v>0</v>
      </c>
    </row>
    <row r="25" spans="1:18" ht="21.75">
      <c r="A25" s="112"/>
      <c r="B25" s="69" t="s">
        <v>489</v>
      </c>
      <c r="C25" s="73" t="s">
        <v>574</v>
      </c>
      <c r="D25" s="80">
        <v>0.5</v>
      </c>
      <c r="E25" s="67">
        <f t="shared" si="8"/>
        <v>439</v>
      </c>
      <c r="F25" s="22">
        <v>2</v>
      </c>
      <c r="G25" s="22">
        <v>31</v>
      </c>
      <c r="H25" s="22">
        <v>44</v>
      </c>
      <c r="I25" s="22">
        <v>92</v>
      </c>
      <c r="J25" s="22">
        <v>88</v>
      </c>
      <c r="K25" s="22">
        <v>63</v>
      </c>
      <c r="L25" s="22">
        <v>63</v>
      </c>
      <c r="M25" s="22">
        <v>56</v>
      </c>
      <c r="N25" s="22">
        <f t="shared" si="9"/>
        <v>439</v>
      </c>
      <c r="O25" s="68">
        <f t="shared" si="10"/>
        <v>2.584282460136674</v>
      </c>
      <c r="P25" s="68">
        <f t="shared" si="11"/>
        <v>0.8940215875647313</v>
      </c>
      <c r="Q25" s="22">
        <v>0</v>
      </c>
      <c r="R25" s="22">
        <v>0</v>
      </c>
    </row>
    <row r="26" spans="1:18" ht="21.75">
      <c r="A26" s="112"/>
      <c r="B26" s="69" t="s">
        <v>303</v>
      </c>
      <c r="C26" s="73" t="s">
        <v>577</v>
      </c>
      <c r="D26" s="80">
        <v>1</v>
      </c>
      <c r="E26" s="67">
        <f t="shared" si="8"/>
        <v>44</v>
      </c>
      <c r="F26" s="22">
        <v>0</v>
      </c>
      <c r="G26" s="22">
        <v>0</v>
      </c>
      <c r="H26" s="22">
        <v>1</v>
      </c>
      <c r="I26" s="22">
        <v>7</v>
      </c>
      <c r="J26" s="22">
        <v>4</v>
      </c>
      <c r="K26" s="22">
        <v>14</v>
      </c>
      <c r="L26" s="22">
        <v>9</v>
      </c>
      <c r="M26" s="22">
        <v>9</v>
      </c>
      <c r="N26" s="22">
        <f t="shared" si="9"/>
        <v>44</v>
      </c>
      <c r="O26" s="68">
        <f t="shared" si="10"/>
        <v>3.0681818181818183</v>
      </c>
      <c r="P26" s="68">
        <f t="shared" si="11"/>
        <v>0.6956921756824529</v>
      </c>
      <c r="Q26" s="22">
        <v>0</v>
      </c>
      <c r="R26" s="22">
        <v>0</v>
      </c>
    </row>
    <row r="27" spans="1:18" ht="21.75">
      <c r="A27" s="112"/>
      <c r="B27" s="69" t="s">
        <v>306</v>
      </c>
      <c r="C27" s="73" t="s">
        <v>579</v>
      </c>
      <c r="D27" s="80">
        <v>1</v>
      </c>
      <c r="E27" s="67">
        <f t="shared" si="8"/>
        <v>44</v>
      </c>
      <c r="F27" s="22">
        <v>0</v>
      </c>
      <c r="G27" s="22">
        <v>0</v>
      </c>
      <c r="H27" s="22">
        <v>0</v>
      </c>
      <c r="I27" s="22">
        <v>1</v>
      </c>
      <c r="J27" s="22">
        <v>4</v>
      </c>
      <c r="K27" s="22">
        <v>3</v>
      </c>
      <c r="L27" s="22">
        <v>12</v>
      </c>
      <c r="M27" s="22">
        <v>24</v>
      </c>
      <c r="N27" s="22">
        <f t="shared" si="9"/>
        <v>44</v>
      </c>
      <c r="O27" s="68">
        <f t="shared" si="10"/>
        <v>3.6136363636363638</v>
      </c>
      <c r="P27" s="68">
        <f t="shared" si="11"/>
        <v>0.531546161978477</v>
      </c>
      <c r="Q27" s="22">
        <v>0</v>
      </c>
      <c r="R27" s="22">
        <v>0</v>
      </c>
    </row>
    <row r="28" spans="1:18" ht="21.75">
      <c r="A28" s="112"/>
      <c r="B28" s="69" t="s">
        <v>308</v>
      </c>
      <c r="C28" s="73" t="s">
        <v>580</v>
      </c>
      <c r="D28" s="80">
        <v>1</v>
      </c>
      <c r="E28" s="67">
        <f t="shared" si="8"/>
        <v>15</v>
      </c>
      <c r="F28" s="22">
        <v>1</v>
      </c>
      <c r="G28" s="22">
        <v>0</v>
      </c>
      <c r="H28" s="22">
        <v>0</v>
      </c>
      <c r="I28" s="22">
        <v>2</v>
      </c>
      <c r="J28" s="22">
        <v>1</v>
      </c>
      <c r="K28" s="22">
        <v>5</v>
      </c>
      <c r="L28" s="22">
        <v>6</v>
      </c>
      <c r="M28" s="22">
        <v>0</v>
      </c>
      <c r="N28" s="22">
        <f t="shared" si="9"/>
        <v>15</v>
      </c>
      <c r="O28" s="68">
        <f t="shared" si="10"/>
        <v>2.8333333333333335</v>
      </c>
      <c r="P28" s="68">
        <f t="shared" si="11"/>
        <v>0.9067647005823622</v>
      </c>
      <c r="Q28" s="22">
        <v>0</v>
      </c>
      <c r="R28" s="22">
        <v>0</v>
      </c>
    </row>
    <row r="29" spans="1:18" ht="21.75">
      <c r="A29" s="112"/>
      <c r="B29" s="69" t="s">
        <v>309</v>
      </c>
      <c r="C29" s="73" t="s">
        <v>581</v>
      </c>
      <c r="D29" s="80">
        <v>1</v>
      </c>
      <c r="E29" s="67">
        <f t="shared" si="8"/>
        <v>15</v>
      </c>
      <c r="F29" s="22">
        <v>1</v>
      </c>
      <c r="G29" s="22">
        <v>0</v>
      </c>
      <c r="H29" s="22">
        <v>1</v>
      </c>
      <c r="I29" s="22">
        <v>0</v>
      </c>
      <c r="J29" s="22">
        <v>0</v>
      </c>
      <c r="K29" s="22">
        <v>0</v>
      </c>
      <c r="L29" s="22">
        <v>1</v>
      </c>
      <c r="M29" s="22">
        <v>12</v>
      </c>
      <c r="N29" s="22">
        <f t="shared" si="9"/>
        <v>15</v>
      </c>
      <c r="O29" s="68">
        <f t="shared" si="10"/>
        <v>3.533333333333333</v>
      </c>
      <c r="P29" s="68">
        <f t="shared" si="11"/>
        <v>1.1323525167642026</v>
      </c>
      <c r="Q29" s="22">
        <v>0</v>
      </c>
      <c r="R29" s="22">
        <v>0</v>
      </c>
    </row>
    <row r="30" spans="1:18" ht="21.75">
      <c r="A30" s="112"/>
      <c r="B30" s="69" t="s">
        <v>310</v>
      </c>
      <c r="C30" s="73" t="s">
        <v>582</v>
      </c>
      <c r="D30" s="80">
        <v>1</v>
      </c>
      <c r="E30" s="67">
        <f t="shared" si="8"/>
        <v>25</v>
      </c>
      <c r="F30" s="22">
        <v>1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3</v>
      </c>
      <c r="M30" s="22">
        <v>19</v>
      </c>
      <c r="N30" s="22">
        <f t="shared" si="9"/>
        <v>25</v>
      </c>
      <c r="O30" s="68">
        <f t="shared" si="10"/>
        <v>3.7</v>
      </c>
      <c r="P30" s="68">
        <f t="shared" si="11"/>
        <v>0.812403840463595</v>
      </c>
      <c r="Q30" s="22">
        <v>0</v>
      </c>
      <c r="R30" s="22">
        <v>0</v>
      </c>
    </row>
    <row r="31" spans="1:18" ht="21.75">
      <c r="A31" s="112"/>
      <c r="B31" s="69" t="s">
        <v>490</v>
      </c>
      <c r="C31" s="73" t="s">
        <v>583</v>
      </c>
      <c r="D31" s="80">
        <v>1</v>
      </c>
      <c r="E31" s="67">
        <f t="shared" si="8"/>
        <v>439</v>
      </c>
      <c r="F31" s="22">
        <v>29</v>
      </c>
      <c r="G31" s="22">
        <v>179</v>
      </c>
      <c r="H31" s="22">
        <v>36</v>
      </c>
      <c r="I31" s="22">
        <v>43</v>
      </c>
      <c r="J31" s="22">
        <v>36</v>
      </c>
      <c r="K31" s="22">
        <v>52</v>
      </c>
      <c r="L31" s="22">
        <v>47</v>
      </c>
      <c r="M31" s="22">
        <v>17</v>
      </c>
      <c r="N31" s="22">
        <f t="shared" si="9"/>
        <v>439</v>
      </c>
      <c r="O31" s="68">
        <f t="shared" si="10"/>
        <v>1.816628701594533</v>
      </c>
      <c r="P31" s="68">
        <f t="shared" si="11"/>
        <v>1.0925181571218443</v>
      </c>
      <c r="Q31" s="22">
        <v>0</v>
      </c>
      <c r="R31" s="22">
        <v>0</v>
      </c>
    </row>
    <row r="32" spans="1:18" ht="21.75">
      <c r="A32" s="112"/>
      <c r="B32" s="69" t="s">
        <v>311</v>
      </c>
      <c r="C32" s="73" t="s">
        <v>584</v>
      </c>
      <c r="D32" s="80">
        <v>1</v>
      </c>
      <c r="E32" s="67">
        <f t="shared" si="8"/>
        <v>30</v>
      </c>
      <c r="F32" s="22">
        <v>1</v>
      </c>
      <c r="G32" s="22">
        <v>1</v>
      </c>
      <c r="H32" s="22">
        <v>1</v>
      </c>
      <c r="I32" s="22">
        <v>2</v>
      </c>
      <c r="J32" s="22">
        <v>7</v>
      </c>
      <c r="K32" s="22">
        <v>7</v>
      </c>
      <c r="L32" s="22">
        <v>6</v>
      </c>
      <c r="M32" s="22">
        <v>5</v>
      </c>
      <c r="N32" s="22">
        <f t="shared" si="9"/>
        <v>30</v>
      </c>
      <c r="O32" s="68">
        <f t="shared" si="10"/>
        <v>2.8666666666666667</v>
      </c>
      <c r="P32" s="68">
        <f t="shared" si="11"/>
        <v>0.9122621455602675</v>
      </c>
      <c r="Q32" s="22">
        <v>0</v>
      </c>
      <c r="R32" s="22">
        <v>0</v>
      </c>
    </row>
    <row r="33" spans="1:18" ht="21.75">
      <c r="A33" s="112"/>
      <c r="B33" s="69" t="s">
        <v>314</v>
      </c>
      <c r="C33" s="73" t="s">
        <v>586</v>
      </c>
      <c r="D33" s="80">
        <v>1</v>
      </c>
      <c r="E33" s="67">
        <f t="shared" si="8"/>
        <v>137</v>
      </c>
      <c r="F33" s="22">
        <v>0</v>
      </c>
      <c r="G33" s="22">
        <v>26</v>
      </c>
      <c r="H33" s="22">
        <v>19</v>
      </c>
      <c r="I33" s="22">
        <v>15</v>
      </c>
      <c r="J33" s="22">
        <v>22</v>
      </c>
      <c r="K33" s="22">
        <v>35</v>
      </c>
      <c r="L33" s="22">
        <v>8</v>
      </c>
      <c r="M33" s="22">
        <v>12</v>
      </c>
      <c r="N33" s="22">
        <f t="shared" si="9"/>
        <v>137</v>
      </c>
      <c r="O33" s="68">
        <f t="shared" si="10"/>
        <v>2.3394160583941606</v>
      </c>
      <c r="P33" s="68">
        <f t="shared" si="11"/>
        <v>0.9416058394160585</v>
      </c>
      <c r="Q33" s="22">
        <v>0</v>
      </c>
      <c r="R33" s="22">
        <v>0</v>
      </c>
    </row>
    <row r="34" spans="1:18" ht="21.75">
      <c r="A34" s="112"/>
      <c r="B34" s="69" t="s">
        <v>313</v>
      </c>
      <c r="C34" s="73" t="s">
        <v>588</v>
      </c>
      <c r="D34" s="80">
        <v>2</v>
      </c>
      <c r="E34" s="67">
        <f t="shared" si="8"/>
        <v>45</v>
      </c>
      <c r="F34" s="22">
        <v>0</v>
      </c>
      <c r="G34" s="22">
        <v>14</v>
      </c>
      <c r="H34" s="22">
        <v>5</v>
      </c>
      <c r="I34" s="22">
        <v>11</v>
      </c>
      <c r="J34" s="22">
        <v>6</v>
      </c>
      <c r="K34" s="22">
        <v>6</v>
      </c>
      <c r="L34" s="22">
        <v>0</v>
      </c>
      <c r="M34" s="22">
        <v>3</v>
      </c>
      <c r="N34" s="22">
        <f t="shared" si="9"/>
        <v>45</v>
      </c>
      <c r="O34" s="68">
        <f t="shared" si="10"/>
        <v>1.9666666666666666</v>
      </c>
      <c r="P34" s="68">
        <f t="shared" si="11"/>
        <v>0.8781293248212998</v>
      </c>
      <c r="Q34" s="22">
        <v>0</v>
      </c>
      <c r="R34" s="22">
        <v>0</v>
      </c>
    </row>
    <row r="35" spans="1:18" ht="21.75">
      <c r="A35" s="112"/>
      <c r="B35" s="88" t="s">
        <v>100</v>
      </c>
      <c r="C35" s="88"/>
      <c r="D35" s="88"/>
      <c r="E35" s="70">
        <f>SUM(E20:E34)</f>
        <v>2282</v>
      </c>
      <c r="F35" s="70">
        <f aca="true" t="shared" si="12" ref="F35:N35">SUM(F20:F34)</f>
        <v>186</v>
      </c>
      <c r="G35" s="70">
        <f t="shared" si="12"/>
        <v>326</v>
      </c>
      <c r="H35" s="70">
        <f t="shared" si="12"/>
        <v>208</v>
      </c>
      <c r="I35" s="70">
        <f t="shared" si="12"/>
        <v>308</v>
      </c>
      <c r="J35" s="70">
        <f t="shared" si="12"/>
        <v>306</v>
      </c>
      <c r="K35" s="70">
        <f t="shared" si="12"/>
        <v>327</v>
      </c>
      <c r="L35" s="70">
        <f t="shared" si="12"/>
        <v>278</v>
      </c>
      <c r="M35" s="70">
        <f t="shared" si="12"/>
        <v>343</v>
      </c>
      <c r="N35" s="70">
        <f t="shared" si="12"/>
        <v>2282</v>
      </c>
      <c r="O35" s="9">
        <f t="shared" si="10"/>
        <v>2.3422436459246274</v>
      </c>
      <c r="P35" s="9">
        <f t="shared" si="11"/>
        <v>1.1944414997351689</v>
      </c>
      <c r="Q35" s="70">
        <f>SUM(Q20:Q34)</f>
        <v>0</v>
      </c>
      <c r="R35" s="70">
        <f>SUM(R20:R34)</f>
        <v>0</v>
      </c>
    </row>
    <row r="36" spans="1:18" ht="21.75">
      <c r="A36" s="113"/>
      <c r="B36" s="88" t="s">
        <v>101</v>
      </c>
      <c r="C36" s="88"/>
      <c r="D36" s="88"/>
      <c r="E36" s="11">
        <f>E35*100/$E$35</f>
        <v>100</v>
      </c>
      <c r="F36" s="11">
        <f aca="true" t="shared" si="13" ref="F36:N36">F35*100/$E$35</f>
        <v>8.150744960560912</v>
      </c>
      <c r="G36" s="11">
        <f t="shared" si="13"/>
        <v>14.285714285714286</v>
      </c>
      <c r="H36" s="11">
        <f t="shared" si="13"/>
        <v>9.114811568799299</v>
      </c>
      <c r="I36" s="11">
        <f t="shared" si="13"/>
        <v>13.496932515337424</v>
      </c>
      <c r="J36" s="11">
        <f t="shared" si="13"/>
        <v>13.40929009640666</v>
      </c>
      <c r="K36" s="11">
        <f t="shared" si="13"/>
        <v>14.329535495179666</v>
      </c>
      <c r="L36" s="11">
        <f t="shared" si="13"/>
        <v>12.182296231375986</v>
      </c>
      <c r="M36" s="11">
        <f t="shared" si="13"/>
        <v>15.030674846625766</v>
      </c>
      <c r="N36" s="11">
        <f t="shared" si="13"/>
        <v>100</v>
      </c>
      <c r="O36" s="22"/>
      <c r="P36" s="22"/>
      <c r="Q36" s="11">
        <f>Q35*100/$E$35</f>
        <v>0</v>
      </c>
      <c r="R36" s="11">
        <f>R35*100/$E$35</f>
        <v>0</v>
      </c>
    </row>
    <row r="37" spans="1:18" ht="21.75">
      <c r="A37" s="88" t="s">
        <v>11</v>
      </c>
      <c r="B37" s="89"/>
      <c r="C37" s="89"/>
      <c r="D37" s="89"/>
      <c r="E37" s="70">
        <f>SUM(E16,E36)</f>
        <v>4929</v>
      </c>
      <c r="F37" s="70">
        <f aca="true" t="shared" si="14" ref="F37:N37">SUM(F16,F36)</f>
        <v>185.1507449605609</v>
      </c>
      <c r="G37" s="70">
        <f t="shared" si="14"/>
        <v>395.2857142857143</v>
      </c>
      <c r="H37" s="70">
        <f t="shared" si="14"/>
        <v>366.1148115687993</v>
      </c>
      <c r="I37" s="70">
        <f t="shared" si="14"/>
        <v>579.4969325153374</v>
      </c>
      <c r="J37" s="70">
        <f t="shared" si="14"/>
        <v>650.4092900964066</v>
      </c>
      <c r="K37" s="70">
        <f t="shared" si="14"/>
        <v>865.3295354951797</v>
      </c>
      <c r="L37" s="70">
        <f t="shared" si="14"/>
        <v>727.182296231376</v>
      </c>
      <c r="M37" s="70">
        <f t="shared" si="14"/>
        <v>1161.0306748466257</v>
      </c>
      <c r="N37" s="70">
        <f t="shared" si="14"/>
        <v>4929</v>
      </c>
      <c r="O37" s="9">
        <f>(1*G37+1.5*H37+2*I37+2.5*J37+3*K37+3.5*L37+4*M37)/N37</f>
        <v>2.7418795627089603</v>
      </c>
      <c r="P37" s="9">
        <f>SQRT((F37*0^2+G37*1^2+H37*1.5^2+I37*2^2+J37*2.5^2+K37*3^2+L37*3.5^2+M37*4^2)/N37-O37^2)</f>
        <v>1.0865173692067898</v>
      </c>
      <c r="Q37" s="70">
        <f>SUM(Q16,Q36)</f>
        <v>0</v>
      </c>
      <c r="R37" s="70">
        <f>SUM(R16,R36)</f>
        <v>0</v>
      </c>
    </row>
    <row r="38" spans="1:18" ht="21.75">
      <c r="A38" s="88" t="s">
        <v>12</v>
      </c>
      <c r="B38" s="88"/>
      <c r="C38" s="88"/>
      <c r="D38" s="88"/>
      <c r="E38" s="11">
        <f>E37*100/$E$37</f>
        <v>100</v>
      </c>
      <c r="F38" s="11">
        <f aca="true" t="shared" si="15" ref="F38:N38">F37*100/$E$37</f>
        <v>3.756355142230897</v>
      </c>
      <c r="G38" s="11">
        <f t="shared" si="15"/>
        <v>8.019592499202968</v>
      </c>
      <c r="H38" s="11">
        <f t="shared" si="15"/>
        <v>7.427770573519971</v>
      </c>
      <c r="I38" s="11">
        <f t="shared" si="15"/>
        <v>11.756886437722407</v>
      </c>
      <c r="J38" s="11">
        <f t="shared" si="15"/>
        <v>13.195562793597214</v>
      </c>
      <c r="K38" s="11">
        <f t="shared" si="15"/>
        <v>17.55588426648772</v>
      </c>
      <c r="L38" s="11">
        <f t="shared" si="15"/>
        <v>14.753140520011685</v>
      </c>
      <c r="M38" s="11">
        <f t="shared" si="15"/>
        <v>23.555095858117788</v>
      </c>
      <c r="N38" s="11">
        <f t="shared" si="15"/>
        <v>100</v>
      </c>
      <c r="O38" s="22"/>
      <c r="P38" s="22"/>
      <c r="Q38" s="11">
        <f>Q37*100/$E$37</f>
        <v>0</v>
      </c>
      <c r="R38" s="11">
        <f>R37*100/$E$37</f>
        <v>0</v>
      </c>
    </row>
    <row r="39" spans="3:18" ht="21.75">
      <c r="C39" s="26" t="s">
        <v>562</v>
      </c>
      <c r="D39" s="81"/>
      <c r="E39" s="66"/>
      <c r="F39" s="66"/>
      <c r="G39" s="66"/>
      <c r="H39" s="66"/>
      <c r="I39" s="66"/>
      <c r="J39" s="66"/>
      <c r="K39" s="90">
        <f>(G37+H37+I37+J37+K37+L37+M37)*100/N37</f>
        <v>96.26393294865974</v>
      </c>
      <c r="L39" s="90"/>
      <c r="M39" s="24"/>
      <c r="N39" s="24"/>
      <c r="O39" s="25"/>
      <c r="P39" s="25"/>
      <c r="Q39" s="24"/>
      <c r="R39" s="24"/>
    </row>
    <row r="40" spans="3:18" ht="21.75">
      <c r="C40" s="66" t="s">
        <v>64</v>
      </c>
      <c r="E40" s="66"/>
      <c r="F40" s="66"/>
      <c r="G40" s="66"/>
      <c r="H40" s="66"/>
      <c r="I40" s="66"/>
      <c r="J40" s="66"/>
      <c r="K40" s="90">
        <f>(K37+L37+M37)*100/N37</f>
        <v>55.864120644617195</v>
      </c>
      <c r="L40" s="90"/>
      <c r="M40" s="24"/>
      <c r="N40" s="24"/>
      <c r="O40" s="25"/>
      <c r="P40" s="25"/>
      <c r="Q40" s="24"/>
      <c r="R40" s="24"/>
    </row>
    <row r="41" spans="5:18" ht="21.75">
      <c r="E41" s="66"/>
      <c r="F41" s="66"/>
      <c r="G41" s="66"/>
      <c r="H41" s="66"/>
      <c r="I41" s="66"/>
      <c r="J41" s="66"/>
      <c r="K41" s="65"/>
      <c r="L41" s="65"/>
      <c r="M41" s="24"/>
      <c r="N41" s="24"/>
      <c r="O41" s="25"/>
      <c r="P41" s="25"/>
      <c r="Q41" s="24"/>
      <c r="R41" s="24"/>
    </row>
    <row r="42" spans="2:18" ht="26.25">
      <c r="B42" s="114" t="s">
        <v>491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2:18" ht="23.25">
      <c r="B43" s="115" t="s">
        <v>486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1:18" ht="33.75" customHeight="1">
      <c r="A44" s="100" t="s">
        <v>79</v>
      </c>
      <c r="B44" s="101" t="s">
        <v>0</v>
      </c>
      <c r="C44" s="101" t="s">
        <v>1</v>
      </c>
      <c r="D44" s="102" t="s">
        <v>709</v>
      </c>
      <c r="E44" s="91" t="s">
        <v>3</v>
      </c>
      <c r="F44" s="92" t="s">
        <v>4</v>
      </c>
      <c r="G44" s="93"/>
      <c r="H44" s="93"/>
      <c r="I44" s="93"/>
      <c r="J44" s="93"/>
      <c r="K44" s="93"/>
      <c r="L44" s="93"/>
      <c r="M44" s="94"/>
      <c r="N44" s="95" t="s">
        <v>5</v>
      </c>
      <c r="O44" s="96" t="s">
        <v>6</v>
      </c>
      <c r="P44" s="96" t="s">
        <v>7</v>
      </c>
      <c r="Q44" s="95" t="s">
        <v>8</v>
      </c>
      <c r="R44" s="95"/>
    </row>
    <row r="45" spans="1:18" ht="21.75">
      <c r="A45" s="100"/>
      <c r="B45" s="101"/>
      <c r="C45" s="101"/>
      <c r="D45" s="103"/>
      <c r="E45" s="91"/>
      <c r="F45" s="22">
        <v>0</v>
      </c>
      <c r="G45" s="22">
        <v>1</v>
      </c>
      <c r="H45" s="22">
        <v>1.5</v>
      </c>
      <c r="I45" s="22">
        <v>2</v>
      </c>
      <c r="J45" s="22">
        <v>2.5</v>
      </c>
      <c r="K45" s="22">
        <v>3</v>
      </c>
      <c r="L45" s="22">
        <v>3.5</v>
      </c>
      <c r="M45" s="22">
        <v>4</v>
      </c>
      <c r="N45" s="95"/>
      <c r="O45" s="96"/>
      <c r="P45" s="96"/>
      <c r="Q45" s="22" t="s">
        <v>9</v>
      </c>
      <c r="R45" s="22" t="s">
        <v>10</v>
      </c>
    </row>
    <row r="46" spans="1:18" ht="21.75">
      <c r="A46" s="107" t="s">
        <v>85</v>
      </c>
      <c r="B46" s="69" t="s">
        <v>493</v>
      </c>
      <c r="C46" s="73" t="s">
        <v>589</v>
      </c>
      <c r="D46" s="80">
        <v>1.5</v>
      </c>
      <c r="E46" s="67">
        <f aca="true" t="shared" si="16" ref="E46:E56">SUM(F46:M46,Q46:R46)</f>
        <v>422</v>
      </c>
      <c r="F46" s="22">
        <v>33</v>
      </c>
      <c r="G46" s="22">
        <v>52</v>
      </c>
      <c r="H46" s="22">
        <v>14</v>
      </c>
      <c r="I46" s="22">
        <v>30</v>
      </c>
      <c r="J46" s="22">
        <v>27</v>
      </c>
      <c r="K46" s="22">
        <v>65</v>
      </c>
      <c r="L46" s="22">
        <v>66</v>
      </c>
      <c r="M46" s="22">
        <v>133</v>
      </c>
      <c r="N46" s="22">
        <f aca="true" t="shared" si="17" ref="N46:N56">SUM(F46:M46)</f>
        <v>420</v>
      </c>
      <c r="O46" s="68">
        <f aca="true" t="shared" si="18" ref="O46:O73">(1*G46+1.5*H46+2*I46+2.5*J46+3*K46+3.5*L46+4*M46)/N46</f>
        <v>2.7583333333333333</v>
      </c>
      <c r="P46" s="68">
        <f aca="true" t="shared" si="19" ref="P46:P73">SQRT((F46*0^2+G46*1^2+H46*1.5^2+I46*2^2+J46*2.5^2+K46*3^2+L46*3.5^2+M46*4^2)/N46-O46^2)</f>
        <v>1.289352766141042</v>
      </c>
      <c r="Q46" s="22">
        <v>2</v>
      </c>
      <c r="R46" s="22">
        <v>0</v>
      </c>
    </row>
    <row r="47" spans="1:18" ht="21.75">
      <c r="A47" s="108"/>
      <c r="B47" s="69" t="s">
        <v>494</v>
      </c>
      <c r="C47" s="73" t="s">
        <v>591</v>
      </c>
      <c r="D47" s="80">
        <v>1.5</v>
      </c>
      <c r="E47" s="67">
        <f t="shared" si="16"/>
        <v>422</v>
      </c>
      <c r="F47" s="22">
        <v>17</v>
      </c>
      <c r="G47" s="22">
        <v>64</v>
      </c>
      <c r="H47" s="22">
        <v>58</v>
      </c>
      <c r="I47" s="22">
        <v>72</v>
      </c>
      <c r="J47" s="22">
        <v>81</v>
      </c>
      <c r="K47" s="22">
        <v>47</v>
      </c>
      <c r="L47" s="22">
        <v>24</v>
      </c>
      <c r="M47" s="22">
        <v>59</v>
      </c>
      <c r="N47" s="22">
        <f t="shared" si="17"/>
        <v>422</v>
      </c>
      <c r="O47" s="68">
        <f t="shared" si="18"/>
        <v>2.2713270142180093</v>
      </c>
      <c r="P47" s="68">
        <f t="shared" si="19"/>
        <v>1.0583487282094028</v>
      </c>
      <c r="Q47" s="22">
        <v>0</v>
      </c>
      <c r="R47" s="22">
        <v>0</v>
      </c>
    </row>
    <row r="48" spans="1:18" ht="21.75">
      <c r="A48" s="108"/>
      <c r="B48" s="69" t="s">
        <v>496</v>
      </c>
      <c r="C48" s="73" t="s">
        <v>593</v>
      </c>
      <c r="D48" s="80">
        <v>1.5</v>
      </c>
      <c r="E48" s="67">
        <f t="shared" si="16"/>
        <v>422</v>
      </c>
      <c r="F48" s="22">
        <v>7</v>
      </c>
      <c r="G48" s="22">
        <v>35</v>
      </c>
      <c r="H48" s="22">
        <v>28</v>
      </c>
      <c r="I48" s="22">
        <v>68</v>
      </c>
      <c r="J48" s="22">
        <v>80</v>
      </c>
      <c r="K48" s="22">
        <v>87</v>
      </c>
      <c r="L48" s="22">
        <v>65</v>
      </c>
      <c r="M48" s="22">
        <v>52</v>
      </c>
      <c r="N48" s="22">
        <f t="shared" si="17"/>
        <v>422</v>
      </c>
      <c r="O48" s="68">
        <f t="shared" si="18"/>
        <v>2.6291469194312795</v>
      </c>
      <c r="P48" s="68">
        <f t="shared" si="19"/>
        <v>0.9290104464936346</v>
      </c>
      <c r="Q48" s="22">
        <v>0</v>
      </c>
      <c r="R48" s="22">
        <v>0</v>
      </c>
    </row>
    <row r="49" spans="1:18" ht="21.75">
      <c r="A49" s="108"/>
      <c r="B49" s="69" t="s">
        <v>499</v>
      </c>
      <c r="C49" s="73" t="s">
        <v>595</v>
      </c>
      <c r="D49" s="80">
        <v>1</v>
      </c>
      <c r="E49" s="67">
        <f t="shared" si="16"/>
        <v>422</v>
      </c>
      <c r="F49" s="22">
        <v>8</v>
      </c>
      <c r="G49" s="22">
        <v>27</v>
      </c>
      <c r="H49" s="22">
        <v>21</v>
      </c>
      <c r="I49" s="22">
        <v>26</v>
      </c>
      <c r="J49" s="22">
        <v>36</v>
      </c>
      <c r="K49" s="22">
        <v>67</v>
      </c>
      <c r="L49" s="22">
        <v>76</v>
      </c>
      <c r="M49" s="22">
        <v>160</v>
      </c>
      <c r="N49" s="22">
        <f t="shared" si="17"/>
        <v>421</v>
      </c>
      <c r="O49" s="68">
        <f t="shared" si="18"/>
        <v>3.1057007125890737</v>
      </c>
      <c r="P49" s="68">
        <f t="shared" si="19"/>
        <v>1.018296185708495</v>
      </c>
      <c r="Q49" s="22">
        <v>1</v>
      </c>
      <c r="R49" s="22">
        <v>0</v>
      </c>
    </row>
    <row r="50" spans="1:18" ht="21.75">
      <c r="A50" s="108"/>
      <c r="B50" s="69" t="s">
        <v>500</v>
      </c>
      <c r="C50" s="73" t="s">
        <v>596</v>
      </c>
      <c r="D50" s="80">
        <v>0.5</v>
      </c>
      <c r="E50" s="67">
        <f t="shared" si="16"/>
        <v>422</v>
      </c>
      <c r="F50" s="22">
        <v>39</v>
      </c>
      <c r="G50" s="22">
        <v>83</v>
      </c>
      <c r="H50" s="22">
        <v>28</v>
      </c>
      <c r="I50" s="22">
        <v>40</v>
      </c>
      <c r="J50" s="22">
        <v>39</v>
      </c>
      <c r="K50" s="22">
        <v>52</v>
      </c>
      <c r="L50" s="22">
        <v>41</v>
      </c>
      <c r="M50" s="22">
        <v>99</v>
      </c>
      <c r="N50" s="22">
        <f t="shared" si="17"/>
        <v>421</v>
      </c>
      <c r="O50" s="68">
        <f t="shared" si="18"/>
        <v>2.370546318289786</v>
      </c>
      <c r="P50" s="68">
        <f t="shared" si="19"/>
        <v>1.3241721066555663</v>
      </c>
      <c r="Q50" s="22">
        <v>1</v>
      </c>
      <c r="R50" s="22">
        <v>0</v>
      </c>
    </row>
    <row r="51" spans="1:18" ht="21.75">
      <c r="A51" s="108"/>
      <c r="B51" s="69" t="s">
        <v>501</v>
      </c>
      <c r="C51" s="73" t="s">
        <v>597</v>
      </c>
      <c r="D51" s="80">
        <v>0.5</v>
      </c>
      <c r="E51" s="67">
        <f t="shared" si="16"/>
        <v>422</v>
      </c>
      <c r="F51" s="22">
        <v>20</v>
      </c>
      <c r="G51" s="22">
        <v>38</v>
      </c>
      <c r="H51" s="22">
        <v>40</v>
      </c>
      <c r="I51" s="22">
        <v>33</v>
      </c>
      <c r="J51" s="22">
        <v>47</v>
      </c>
      <c r="K51" s="22">
        <v>52</v>
      </c>
      <c r="L51" s="22">
        <v>58</v>
      </c>
      <c r="M51" s="22">
        <v>134</v>
      </c>
      <c r="N51" s="22">
        <f t="shared" si="17"/>
        <v>422</v>
      </c>
      <c r="O51" s="68">
        <f t="shared" si="18"/>
        <v>2.787914691943128</v>
      </c>
      <c r="P51" s="68">
        <f t="shared" si="19"/>
        <v>1.1886791874732285</v>
      </c>
      <c r="Q51" s="22">
        <v>0</v>
      </c>
      <c r="R51" s="22">
        <v>0</v>
      </c>
    </row>
    <row r="52" spans="1:18" ht="21.75">
      <c r="A52" s="108"/>
      <c r="B52" s="69" t="s">
        <v>503</v>
      </c>
      <c r="C52" s="73" t="s">
        <v>599</v>
      </c>
      <c r="D52" s="80">
        <v>0.5</v>
      </c>
      <c r="E52" s="67">
        <f t="shared" si="16"/>
        <v>422</v>
      </c>
      <c r="F52" s="22">
        <v>0</v>
      </c>
      <c r="G52" s="22">
        <v>5</v>
      </c>
      <c r="H52" s="22">
        <v>6</v>
      </c>
      <c r="I52" s="22">
        <v>31</v>
      </c>
      <c r="J52" s="22">
        <v>29</v>
      </c>
      <c r="K52" s="22">
        <v>64</v>
      </c>
      <c r="L52" s="22">
        <v>70</v>
      </c>
      <c r="M52" s="22">
        <v>215</v>
      </c>
      <c r="N52" s="22">
        <f t="shared" si="17"/>
        <v>420</v>
      </c>
      <c r="O52" s="68">
        <f t="shared" si="18"/>
        <v>3.441666666666667</v>
      </c>
      <c r="P52" s="68">
        <f t="shared" si="19"/>
        <v>0.7275543398676937</v>
      </c>
      <c r="Q52" s="22">
        <v>2</v>
      </c>
      <c r="R52" s="22">
        <v>0</v>
      </c>
    </row>
    <row r="53" spans="1:18" ht="21.75">
      <c r="A53" s="108"/>
      <c r="B53" s="69" t="s">
        <v>504</v>
      </c>
      <c r="C53" s="73" t="s">
        <v>600</v>
      </c>
      <c r="D53" s="80">
        <v>0.5</v>
      </c>
      <c r="E53" s="67">
        <f t="shared" si="16"/>
        <v>422</v>
      </c>
      <c r="F53" s="22">
        <v>0</v>
      </c>
      <c r="G53" s="22">
        <v>0</v>
      </c>
      <c r="H53" s="22">
        <v>0</v>
      </c>
      <c r="I53" s="22">
        <v>8</v>
      </c>
      <c r="J53" s="22">
        <v>45</v>
      </c>
      <c r="K53" s="22">
        <v>66</v>
      </c>
      <c r="L53" s="22">
        <v>95</v>
      </c>
      <c r="M53" s="22">
        <v>208</v>
      </c>
      <c r="N53" s="22">
        <f t="shared" si="17"/>
        <v>422</v>
      </c>
      <c r="O53" s="68">
        <f t="shared" si="18"/>
        <v>3.5331753554502368</v>
      </c>
      <c r="P53" s="68">
        <f t="shared" si="19"/>
        <v>0.5572349326795066</v>
      </c>
      <c r="Q53" s="22">
        <v>0</v>
      </c>
      <c r="R53" s="22">
        <v>0</v>
      </c>
    </row>
    <row r="54" spans="1:18" ht="21.75">
      <c r="A54" s="108"/>
      <c r="B54" s="69" t="s">
        <v>506</v>
      </c>
      <c r="C54" s="73" t="s">
        <v>21</v>
      </c>
      <c r="D54" s="80">
        <v>0.5</v>
      </c>
      <c r="E54" s="67">
        <f t="shared" si="16"/>
        <v>422</v>
      </c>
      <c r="F54" s="22">
        <v>0</v>
      </c>
      <c r="G54" s="22">
        <v>50</v>
      </c>
      <c r="H54" s="22">
        <v>18</v>
      </c>
      <c r="I54" s="22">
        <v>56</v>
      </c>
      <c r="J54" s="22">
        <v>44</v>
      </c>
      <c r="K54" s="22">
        <v>71</v>
      </c>
      <c r="L54" s="22">
        <v>57</v>
      </c>
      <c r="M54" s="22">
        <v>126</v>
      </c>
      <c r="N54" s="22">
        <f t="shared" si="17"/>
        <v>422</v>
      </c>
      <c r="O54" s="68">
        <f t="shared" si="18"/>
        <v>2.8803317535545023</v>
      </c>
      <c r="P54" s="68">
        <f t="shared" si="19"/>
        <v>1.0230828256493367</v>
      </c>
      <c r="Q54" s="22">
        <v>0</v>
      </c>
      <c r="R54" s="22">
        <v>0</v>
      </c>
    </row>
    <row r="55" spans="1:18" ht="21.75">
      <c r="A55" s="108"/>
      <c r="B55" s="69" t="s">
        <v>511</v>
      </c>
      <c r="C55" s="73" t="s">
        <v>603</v>
      </c>
      <c r="D55" s="80">
        <v>1</v>
      </c>
      <c r="E55" s="67">
        <f t="shared" si="16"/>
        <v>422</v>
      </c>
      <c r="F55" s="22">
        <v>21</v>
      </c>
      <c r="G55" s="22">
        <v>29</v>
      </c>
      <c r="H55" s="22">
        <v>20</v>
      </c>
      <c r="I55" s="22">
        <v>40</v>
      </c>
      <c r="J55" s="22">
        <v>35</v>
      </c>
      <c r="K55" s="22">
        <v>47</v>
      </c>
      <c r="L55" s="22">
        <v>32</v>
      </c>
      <c r="M55" s="22">
        <v>198</v>
      </c>
      <c r="N55" s="22">
        <f t="shared" si="17"/>
        <v>422</v>
      </c>
      <c r="O55" s="68">
        <f t="shared" si="18"/>
        <v>3.0130331753554502</v>
      </c>
      <c r="P55" s="68">
        <f t="shared" si="19"/>
        <v>1.1970325845097405</v>
      </c>
      <c r="Q55" s="22">
        <v>0</v>
      </c>
      <c r="R55" s="22">
        <v>0</v>
      </c>
    </row>
    <row r="56" spans="1:18" ht="21.75">
      <c r="A56" s="108"/>
      <c r="B56" s="69" t="s">
        <v>512</v>
      </c>
      <c r="C56" s="73" t="s">
        <v>610</v>
      </c>
      <c r="D56" s="80">
        <v>1.5</v>
      </c>
      <c r="E56" s="67">
        <f t="shared" si="16"/>
        <v>422</v>
      </c>
      <c r="F56" s="22">
        <v>13</v>
      </c>
      <c r="G56" s="22">
        <v>29</v>
      </c>
      <c r="H56" s="22">
        <v>41</v>
      </c>
      <c r="I56" s="22">
        <v>74</v>
      </c>
      <c r="J56" s="22">
        <v>62</v>
      </c>
      <c r="K56" s="22">
        <v>57</v>
      </c>
      <c r="L56" s="22">
        <v>48</v>
      </c>
      <c r="M56" s="22">
        <v>98</v>
      </c>
      <c r="N56" s="22">
        <f t="shared" si="17"/>
        <v>422</v>
      </c>
      <c r="O56" s="68">
        <f t="shared" si="18"/>
        <v>2.664691943127962</v>
      </c>
      <c r="P56" s="68">
        <f t="shared" si="19"/>
        <v>1.0635092474064216</v>
      </c>
      <c r="Q56" s="22">
        <v>0</v>
      </c>
      <c r="R56" s="22">
        <v>0</v>
      </c>
    </row>
    <row r="57" spans="1:18" ht="21.75">
      <c r="A57" s="108"/>
      <c r="B57" s="97" t="s">
        <v>710</v>
      </c>
      <c r="C57" s="98"/>
      <c r="D57" s="99"/>
      <c r="E57" s="70">
        <f>SUM(E46:E56)</f>
        <v>4642</v>
      </c>
      <c r="F57" s="70">
        <f aca="true" t="shared" si="20" ref="F57:M57">SUM(F46:F56)</f>
        <v>158</v>
      </c>
      <c r="G57" s="70">
        <f t="shared" si="20"/>
        <v>412</v>
      </c>
      <c r="H57" s="70">
        <f t="shared" si="20"/>
        <v>274</v>
      </c>
      <c r="I57" s="70">
        <f t="shared" si="20"/>
        <v>478</v>
      </c>
      <c r="J57" s="70">
        <f t="shared" si="20"/>
        <v>525</v>
      </c>
      <c r="K57" s="70">
        <f t="shared" si="20"/>
        <v>675</v>
      </c>
      <c r="L57" s="70">
        <f t="shared" si="20"/>
        <v>632</v>
      </c>
      <c r="M57" s="70">
        <f t="shared" si="20"/>
        <v>1482</v>
      </c>
      <c r="N57" s="70">
        <f>SUM(N46:N56)</f>
        <v>4636</v>
      </c>
      <c r="O57" s="9">
        <f t="shared" si="18"/>
        <v>2.859469370146678</v>
      </c>
      <c r="P57" s="9">
        <f t="shared" si="19"/>
        <v>1.122769507247302</v>
      </c>
      <c r="Q57" s="70">
        <f>SUM(Q46:Q56)</f>
        <v>6</v>
      </c>
      <c r="R57" s="70">
        <f>SUM(R46:R56)</f>
        <v>0</v>
      </c>
    </row>
    <row r="58" spans="1:18" ht="21.75">
      <c r="A58" s="109"/>
      <c r="B58" s="97" t="s">
        <v>711</v>
      </c>
      <c r="C58" s="98"/>
      <c r="D58" s="99"/>
      <c r="E58" s="11">
        <f>E57*100/$E$57</f>
        <v>100</v>
      </c>
      <c r="F58" s="11">
        <f aca="true" t="shared" si="21" ref="F58:M58">F57*100/$E$57</f>
        <v>3.4037052994398964</v>
      </c>
      <c r="G58" s="11">
        <f t="shared" si="21"/>
        <v>8.87548470486859</v>
      </c>
      <c r="H58" s="11">
        <f t="shared" si="21"/>
        <v>5.902628177509694</v>
      </c>
      <c r="I58" s="11">
        <f t="shared" si="21"/>
        <v>10.297285652735889</v>
      </c>
      <c r="J58" s="11">
        <f t="shared" si="21"/>
        <v>11.30978026712624</v>
      </c>
      <c r="K58" s="11">
        <f t="shared" si="21"/>
        <v>14.541146057733735</v>
      </c>
      <c r="L58" s="11">
        <f t="shared" si="21"/>
        <v>13.614821197759586</v>
      </c>
      <c r="M58" s="11">
        <f t="shared" si="21"/>
        <v>31.925894011202068</v>
      </c>
      <c r="N58" s="11">
        <f>N57*100/$E$57</f>
        <v>99.8707453683757</v>
      </c>
      <c r="O58" s="22"/>
      <c r="P58" s="22"/>
      <c r="Q58" s="11">
        <f>Q57*100/$E$57</f>
        <v>0.12925463162429987</v>
      </c>
      <c r="R58" s="11">
        <f>R57*100/$E$57</f>
        <v>0</v>
      </c>
    </row>
    <row r="59" spans="1:18" ht="34.5" customHeight="1">
      <c r="A59" s="100" t="s">
        <v>79</v>
      </c>
      <c r="B59" s="101" t="s">
        <v>0</v>
      </c>
      <c r="C59" s="101" t="s">
        <v>1</v>
      </c>
      <c r="D59" s="102" t="s">
        <v>709</v>
      </c>
      <c r="E59" s="91" t="s">
        <v>3</v>
      </c>
      <c r="F59" s="92" t="s">
        <v>4</v>
      </c>
      <c r="G59" s="93"/>
      <c r="H59" s="93"/>
      <c r="I59" s="93"/>
      <c r="J59" s="93"/>
      <c r="K59" s="93"/>
      <c r="L59" s="93"/>
      <c r="M59" s="94"/>
      <c r="N59" s="95" t="s">
        <v>5</v>
      </c>
      <c r="O59" s="96" t="s">
        <v>6</v>
      </c>
      <c r="P59" s="96" t="s">
        <v>7</v>
      </c>
      <c r="Q59" s="95" t="s">
        <v>8</v>
      </c>
      <c r="R59" s="95"/>
    </row>
    <row r="60" spans="1:18" ht="26.25" customHeight="1">
      <c r="A60" s="100"/>
      <c r="B60" s="101"/>
      <c r="C60" s="101"/>
      <c r="D60" s="103"/>
      <c r="E60" s="91"/>
      <c r="F60" s="22">
        <v>0</v>
      </c>
      <c r="G60" s="22">
        <v>1</v>
      </c>
      <c r="H60" s="22">
        <v>1.5</v>
      </c>
      <c r="I60" s="22">
        <v>2</v>
      </c>
      <c r="J60" s="22">
        <v>2.5</v>
      </c>
      <c r="K60" s="22">
        <v>3</v>
      </c>
      <c r="L60" s="22">
        <v>3.5</v>
      </c>
      <c r="M60" s="22">
        <v>4</v>
      </c>
      <c r="N60" s="95"/>
      <c r="O60" s="96"/>
      <c r="P60" s="96"/>
      <c r="Q60" s="22" t="s">
        <v>9</v>
      </c>
      <c r="R60" s="22" t="s">
        <v>10</v>
      </c>
    </row>
    <row r="61" spans="1:18" ht="21.75">
      <c r="A61" s="104"/>
      <c r="B61" s="69" t="s">
        <v>492</v>
      </c>
      <c r="C61" s="73" t="s">
        <v>590</v>
      </c>
      <c r="D61" s="80">
        <v>1</v>
      </c>
      <c r="E61" s="67">
        <f aca="true" t="shared" si="22" ref="E61:E72">SUM(F61:M61,Q61:R61)</f>
        <v>86</v>
      </c>
      <c r="F61" s="22">
        <v>0</v>
      </c>
      <c r="G61" s="22">
        <v>1</v>
      </c>
      <c r="H61" s="22">
        <v>3</v>
      </c>
      <c r="I61" s="22">
        <v>6</v>
      </c>
      <c r="J61" s="22">
        <v>6</v>
      </c>
      <c r="K61" s="22">
        <v>20</v>
      </c>
      <c r="L61" s="22">
        <v>29</v>
      </c>
      <c r="M61" s="22">
        <v>21</v>
      </c>
      <c r="N61" s="22">
        <f aca="true" t="shared" si="23" ref="N61:N72">SUM(F61:M61)</f>
        <v>86</v>
      </c>
      <c r="O61" s="68">
        <f aca="true" t="shared" si="24" ref="O61:O71">(1*G61+1.5*H61+2*I61+2.5*J61+3*K61+3.5*L61+4*M61)/N61</f>
        <v>3.2325581395348837</v>
      </c>
      <c r="P61" s="68">
        <f aca="true" t="shared" si="25" ref="P61:P71">SQRT((F61*0^2+G61*1^2+H61*1.5^2+I61*2^2+J61*2.5^2+K61*3^2+L61*3.5^2+M61*4^2)/N61-O61^2)</f>
        <v>0.6975775126497981</v>
      </c>
      <c r="Q61" s="22">
        <v>0</v>
      </c>
      <c r="R61" s="22">
        <v>0</v>
      </c>
    </row>
    <row r="62" spans="1:18" ht="21.75">
      <c r="A62" s="105"/>
      <c r="B62" s="69" t="s">
        <v>495</v>
      </c>
      <c r="C62" s="73" t="s">
        <v>592</v>
      </c>
      <c r="D62" s="80">
        <v>1.5</v>
      </c>
      <c r="E62" s="67">
        <f t="shared" si="22"/>
        <v>214</v>
      </c>
      <c r="F62" s="22">
        <v>0</v>
      </c>
      <c r="G62" s="22">
        <v>19</v>
      </c>
      <c r="H62" s="22">
        <v>16</v>
      </c>
      <c r="I62" s="22">
        <v>20</v>
      </c>
      <c r="J62" s="22">
        <v>37</v>
      </c>
      <c r="K62" s="22">
        <v>21</v>
      </c>
      <c r="L62" s="22">
        <v>33</v>
      </c>
      <c r="M62" s="22">
        <v>68</v>
      </c>
      <c r="N62" s="22">
        <f t="shared" si="23"/>
        <v>214</v>
      </c>
      <c r="O62" s="68">
        <f t="shared" si="24"/>
        <v>2.925233644859813</v>
      </c>
      <c r="P62" s="68">
        <f t="shared" si="25"/>
        <v>1.0053681576049474</v>
      </c>
      <c r="Q62" s="22">
        <v>0</v>
      </c>
      <c r="R62" s="22">
        <v>0</v>
      </c>
    </row>
    <row r="63" spans="1:18" ht="21.75">
      <c r="A63" s="105"/>
      <c r="B63" s="69" t="s">
        <v>497</v>
      </c>
      <c r="C63" s="73" t="s">
        <v>594</v>
      </c>
      <c r="D63" s="80">
        <v>1</v>
      </c>
      <c r="E63" s="67">
        <f t="shared" si="22"/>
        <v>214</v>
      </c>
      <c r="F63" s="22">
        <v>0</v>
      </c>
      <c r="G63" s="22">
        <v>3</v>
      </c>
      <c r="H63" s="22">
        <v>9</v>
      </c>
      <c r="I63" s="22">
        <v>25</v>
      </c>
      <c r="J63" s="22">
        <v>23</v>
      </c>
      <c r="K63" s="22">
        <v>18</v>
      </c>
      <c r="L63" s="22">
        <v>46</v>
      </c>
      <c r="M63" s="22">
        <v>90</v>
      </c>
      <c r="N63" s="22">
        <f t="shared" si="23"/>
        <v>214</v>
      </c>
      <c r="O63" s="68">
        <f t="shared" si="24"/>
        <v>3.2663551401869158</v>
      </c>
      <c r="P63" s="68">
        <f t="shared" si="25"/>
        <v>0.8353122338868592</v>
      </c>
      <c r="Q63" s="22">
        <v>0</v>
      </c>
      <c r="R63" s="22">
        <v>0</v>
      </c>
    </row>
    <row r="64" spans="1:18" ht="21.75">
      <c r="A64" s="105"/>
      <c r="B64" s="69" t="s">
        <v>498</v>
      </c>
      <c r="C64" s="73" t="s">
        <v>598</v>
      </c>
      <c r="D64" s="80">
        <v>0.5</v>
      </c>
      <c r="E64" s="67">
        <f t="shared" si="22"/>
        <v>86</v>
      </c>
      <c r="F64" s="22">
        <v>0</v>
      </c>
      <c r="G64" s="22">
        <v>0</v>
      </c>
      <c r="H64" s="22">
        <v>3</v>
      </c>
      <c r="I64" s="22">
        <v>3</v>
      </c>
      <c r="J64" s="22">
        <v>11</v>
      </c>
      <c r="K64" s="22">
        <v>13</v>
      </c>
      <c r="L64" s="22">
        <v>36</v>
      </c>
      <c r="M64" s="22">
        <v>20</v>
      </c>
      <c r="N64" s="22">
        <f t="shared" si="23"/>
        <v>86</v>
      </c>
      <c r="O64" s="68">
        <f t="shared" si="24"/>
        <v>3.2906976744186047</v>
      </c>
      <c r="P64" s="68">
        <f t="shared" si="25"/>
        <v>0.6309144170349086</v>
      </c>
      <c r="Q64" s="22">
        <v>0</v>
      </c>
      <c r="R64" s="22">
        <v>0</v>
      </c>
    </row>
    <row r="65" spans="1:18" ht="21.75">
      <c r="A65" s="105"/>
      <c r="B65" s="69" t="s">
        <v>502</v>
      </c>
      <c r="C65" s="73" t="s">
        <v>601</v>
      </c>
      <c r="D65" s="80">
        <v>1</v>
      </c>
      <c r="E65" s="67">
        <f t="shared" si="22"/>
        <v>36</v>
      </c>
      <c r="F65" s="22">
        <v>0</v>
      </c>
      <c r="G65" s="22">
        <v>0</v>
      </c>
      <c r="H65" s="22">
        <v>0</v>
      </c>
      <c r="I65" s="22">
        <v>1</v>
      </c>
      <c r="J65" s="22">
        <v>4</v>
      </c>
      <c r="K65" s="22">
        <v>2</v>
      </c>
      <c r="L65" s="22">
        <v>14</v>
      </c>
      <c r="M65" s="22">
        <v>15</v>
      </c>
      <c r="N65" s="22">
        <f t="shared" si="23"/>
        <v>36</v>
      </c>
      <c r="O65" s="68">
        <f t="shared" si="24"/>
        <v>3.5277777777777777</v>
      </c>
      <c r="P65" s="68">
        <f t="shared" si="25"/>
        <v>0.5393468844152116</v>
      </c>
      <c r="Q65" s="22">
        <v>0</v>
      </c>
      <c r="R65" s="22">
        <v>0</v>
      </c>
    </row>
    <row r="66" spans="1:18" ht="21.75">
      <c r="A66" s="105"/>
      <c r="B66" s="69" t="s">
        <v>505</v>
      </c>
      <c r="C66" s="73" t="s">
        <v>602</v>
      </c>
      <c r="D66" s="80">
        <v>1</v>
      </c>
      <c r="E66" s="67">
        <f t="shared" si="22"/>
        <v>36</v>
      </c>
      <c r="F66" s="22">
        <v>0</v>
      </c>
      <c r="G66" s="22">
        <v>1</v>
      </c>
      <c r="H66" s="22">
        <v>2</v>
      </c>
      <c r="I66" s="22">
        <v>1</v>
      </c>
      <c r="J66" s="22">
        <v>4</v>
      </c>
      <c r="K66" s="22">
        <v>11</v>
      </c>
      <c r="L66" s="22">
        <v>4</v>
      </c>
      <c r="M66" s="22">
        <v>13</v>
      </c>
      <c r="N66" s="22">
        <f t="shared" si="23"/>
        <v>36</v>
      </c>
      <c r="O66" s="68">
        <f t="shared" si="24"/>
        <v>3.1944444444444446</v>
      </c>
      <c r="P66" s="68">
        <f t="shared" si="25"/>
        <v>0.8017149827589883</v>
      </c>
      <c r="Q66" s="22">
        <v>0</v>
      </c>
      <c r="R66" s="22">
        <v>0</v>
      </c>
    </row>
    <row r="67" spans="1:18" ht="21.75">
      <c r="A67" s="105"/>
      <c r="B67" s="69" t="s">
        <v>507</v>
      </c>
      <c r="C67" s="73" t="s">
        <v>604</v>
      </c>
      <c r="D67" s="80">
        <v>1</v>
      </c>
      <c r="E67" s="67">
        <f t="shared" si="22"/>
        <v>14</v>
      </c>
      <c r="F67" s="22">
        <v>1</v>
      </c>
      <c r="G67" s="22">
        <v>3</v>
      </c>
      <c r="H67" s="22">
        <v>1</v>
      </c>
      <c r="I67" s="22">
        <v>0</v>
      </c>
      <c r="J67" s="22">
        <v>1</v>
      </c>
      <c r="K67" s="22">
        <v>3</v>
      </c>
      <c r="L67" s="22">
        <v>0</v>
      </c>
      <c r="M67" s="22">
        <v>5</v>
      </c>
      <c r="N67" s="22">
        <f t="shared" si="23"/>
        <v>14</v>
      </c>
      <c r="O67" s="68">
        <f t="shared" si="24"/>
        <v>2.5714285714285716</v>
      </c>
      <c r="P67" s="68">
        <f t="shared" si="25"/>
        <v>1.3608970630898314</v>
      </c>
      <c r="Q67" s="22">
        <v>0</v>
      </c>
      <c r="R67" s="22">
        <v>0</v>
      </c>
    </row>
    <row r="68" spans="1:18" ht="21.75">
      <c r="A68" s="105"/>
      <c r="B68" s="69" t="s">
        <v>508</v>
      </c>
      <c r="C68" s="73" t="s">
        <v>605</v>
      </c>
      <c r="D68" s="80">
        <v>1</v>
      </c>
      <c r="E68" s="67">
        <f t="shared" si="22"/>
        <v>14</v>
      </c>
      <c r="F68" s="22">
        <v>1</v>
      </c>
      <c r="G68" s="22">
        <v>0</v>
      </c>
      <c r="H68" s="22">
        <v>0</v>
      </c>
      <c r="I68" s="22">
        <v>1</v>
      </c>
      <c r="J68" s="22">
        <v>0</v>
      </c>
      <c r="K68" s="22">
        <v>3</v>
      </c>
      <c r="L68" s="22">
        <v>1</v>
      </c>
      <c r="M68" s="22">
        <v>8</v>
      </c>
      <c r="N68" s="22">
        <f t="shared" si="23"/>
        <v>14</v>
      </c>
      <c r="O68" s="68">
        <f t="shared" si="24"/>
        <v>3.3214285714285716</v>
      </c>
      <c r="P68" s="68">
        <f t="shared" si="25"/>
        <v>1.095561546441283</v>
      </c>
      <c r="Q68" s="22">
        <v>0</v>
      </c>
      <c r="R68" s="22">
        <v>0</v>
      </c>
    </row>
    <row r="69" spans="1:18" ht="21.75">
      <c r="A69" s="105"/>
      <c r="B69" s="69" t="s">
        <v>509</v>
      </c>
      <c r="C69" s="73" t="s">
        <v>606</v>
      </c>
      <c r="D69" s="80">
        <v>1</v>
      </c>
      <c r="E69" s="67">
        <f t="shared" si="22"/>
        <v>32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3</v>
      </c>
      <c r="L69" s="22">
        <v>10</v>
      </c>
      <c r="M69" s="22">
        <v>19</v>
      </c>
      <c r="N69" s="22">
        <f t="shared" si="23"/>
        <v>32</v>
      </c>
      <c r="O69" s="68">
        <f t="shared" si="24"/>
        <v>3.75</v>
      </c>
      <c r="P69" s="68">
        <f t="shared" si="25"/>
        <v>0.33071891388307384</v>
      </c>
      <c r="Q69" s="22">
        <v>0</v>
      </c>
      <c r="R69" s="22">
        <v>0</v>
      </c>
    </row>
    <row r="70" spans="1:18" ht="21.75">
      <c r="A70" s="105"/>
      <c r="B70" s="69" t="s">
        <v>510</v>
      </c>
      <c r="C70" s="73" t="s">
        <v>607</v>
      </c>
      <c r="D70" s="80">
        <v>1</v>
      </c>
      <c r="E70" s="67">
        <f t="shared" si="22"/>
        <v>32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3</v>
      </c>
      <c r="M70" s="22">
        <v>29</v>
      </c>
      <c r="N70" s="22">
        <f t="shared" si="23"/>
        <v>32</v>
      </c>
      <c r="O70" s="68">
        <f t="shared" si="24"/>
        <v>3.953125</v>
      </c>
      <c r="P70" s="68">
        <f t="shared" si="25"/>
        <v>0.14574029770451274</v>
      </c>
      <c r="Q70" s="22">
        <v>0</v>
      </c>
      <c r="R70" s="22">
        <v>0</v>
      </c>
    </row>
    <row r="71" spans="1:18" ht="21.75">
      <c r="A71" s="105"/>
      <c r="B71" s="69" t="s">
        <v>514</v>
      </c>
      <c r="C71" s="73" t="s">
        <v>609</v>
      </c>
      <c r="D71" s="80">
        <v>1</v>
      </c>
      <c r="E71" s="67">
        <f t="shared" si="22"/>
        <v>127</v>
      </c>
      <c r="F71" s="22">
        <v>0</v>
      </c>
      <c r="G71" s="22">
        <v>4</v>
      </c>
      <c r="H71" s="22">
        <v>4</v>
      </c>
      <c r="I71" s="22">
        <v>14</v>
      </c>
      <c r="J71" s="22">
        <v>19</v>
      </c>
      <c r="K71" s="22">
        <v>32</v>
      </c>
      <c r="L71" s="22">
        <v>23</v>
      </c>
      <c r="M71" s="22">
        <v>31</v>
      </c>
      <c r="N71" s="22">
        <f t="shared" si="23"/>
        <v>127</v>
      </c>
      <c r="O71" s="68">
        <f t="shared" si="24"/>
        <v>3.0393700787401574</v>
      </c>
      <c r="P71" s="68">
        <f t="shared" si="25"/>
        <v>0.7951781338898408</v>
      </c>
      <c r="Q71" s="22">
        <v>0</v>
      </c>
      <c r="R71" s="22">
        <v>0</v>
      </c>
    </row>
    <row r="72" spans="1:18" ht="21.75">
      <c r="A72" s="105"/>
      <c r="B72" s="69" t="s">
        <v>513</v>
      </c>
      <c r="C72" s="73" t="s">
        <v>608</v>
      </c>
      <c r="D72" s="80">
        <v>2</v>
      </c>
      <c r="E72" s="67">
        <f t="shared" si="22"/>
        <v>40</v>
      </c>
      <c r="F72" s="22">
        <v>0</v>
      </c>
      <c r="G72" s="22">
        <v>8</v>
      </c>
      <c r="H72" s="22">
        <v>4</v>
      </c>
      <c r="I72" s="22">
        <v>4</v>
      </c>
      <c r="J72" s="22">
        <v>7</v>
      </c>
      <c r="K72" s="22">
        <v>4</v>
      </c>
      <c r="L72" s="22">
        <v>0</v>
      </c>
      <c r="M72" s="22">
        <v>13</v>
      </c>
      <c r="N72" s="22">
        <f t="shared" si="23"/>
        <v>40</v>
      </c>
      <c r="O72" s="68">
        <f t="shared" si="18"/>
        <v>2.5875</v>
      </c>
      <c r="P72" s="68">
        <f t="shared" si="19"/>
        <v>1.1504754451964638</v>
      </c>
      <c r="Q72" s="22">
        <v>0</v>
      </c>
      <c r="R72" s="22">
        <v>0</v>
      </c>
    </row>
    <row r="73" spans="1:18" ht="21.75">
      <c r="A73" s="105"/>
      <c r="B73" s="88" t="s">
        <v>100</v>
      </c>
      <c r="C73" s="88"/>
      <c r="D73" s="88"/>
      <c r="E73" s="70">
        <f>SUM(E61:E72)</f>
        <v>931</v>
      </c>
      <c r="F73" s="70">
        <f aca="true" t="shared" si="26" ref="F73:N73">SUM(F61:F72)</f>
        <v>2</v>
      </c>
      <c r="G73" s="70">
        <f t="shared" si="26"/>
        <v>39</v>
      </c>
      <c r="H73" s="70">
        <f t="shared" si="26"/>
        <v>42</v>
      </c>
      <c r="I73" s="70">
        <f t="shared" si="26"/>
        <v>75</v>
      </c>
      <c r="J73" s="70">
        <f t="shared" si="26"/>
        <v>112</v>
      </c>
      <c r="K73" s="70">
        <f t="shared" si="26"/>
        <v>130</v>
      </c>
      <c r="L73" s="70">
        <f t="shared" si="26"/>
        <v>199</v>
      </c>
      <c r="M73" s="70">
        <f t="shared" si="26"/>
        <v>332</v>
      </c>
      <c r="N73" s="70">
        <f t="shared" si="26"/>
        <v>931</v>
      </c>
      <c r="O73" s="9">
        <f t="shared" si="18"/>
        <v>3.164876476906552</v>
      </c>
      <c r="P73" s="9">
        <f t="shared" si="19"/>
        <v>0.8842465772886343</v>
      </c>
      <c r="Q73" s="70">
        <f>SUM(Q61:Q72)</f>
        <v>0</v>
      </c>
      <c r="R73" s="70">
        <f>SUM(R61:R72)</f>
        <v>0</v>
      </c>
    </row>
    <row r="74" spans="1:18" ht="21.75">
      <c r="A74" s="106"/>
      <c r="B74" s="88" t="s">
        <v>101</v>
      </c>
      <c r="C74" s="88"/>
      <c r="D74" s="88"/>
      <c r="E74" s="11">
        <f>E73*100/$E$73</f>
        <v>100</v>
      </c>
      <c r="F74" s="11">
        <f aca="true" t="shared" si="27" ref="F74:N74">F73*100/$E$73</f>
        <v>0.21482277121374865</v>
      </c>
      <c r="G74" s="11">
        <f t="shared" si="27"/>
        <v>4.189044038668099</v>
      </c>
      <c r="H74" s="11">
        <f t="shared" si="27"/>
        <v>4.511278195488722</v>
      </c>
      <c r="I74" s="11">
        <f t="shared" si="27"/>
        <v>8.055853920515574</v>
      </c>
      <c r="J74" s="11">
        <f t="shared" si="27"/>
        <v>12.030075187969924</v>
      </c>
      <c r="K74" s="11">
        <f t="shared" si="27"/>
        <v>13.963480128893663</v>
      </c>
      <c r="L74" s="11">
        <f t="shared" si="27"/>
        <v>21.37486573576799</v>
      </c>
      <c r="M74" s="11">
        <f t="shared" si="27"/>
        <v>35.660580021482275</v>
      </c>
      <c r="N74" s="11">
        <f t="shared" si="27"/>
        <v>100</v>
      </c>
      <c r="O74" s="22"/>
      <c r="P74" s="22"/>
      <c r="Q74" s="11">
        <f>Q73*100/$E$73</f>
        <v>0</v>
      </c>
      <c r="R74" s="11">
        <f>R73*100/$E$73</f>
        <v>0</v>
      </c>
    </row>
    <row r="75" spans="1:18" ht="21.75">
      <c r="A75" s="88" t="s">
        <v>11</v>
      </c>
      <c r="B75" s="89"/>
      <c r="C75" s="89"/>
      <c r="D75" s="89"/>
      <c r="E75" s="70">
        <f>SUM(E57,E73)</f>
        <v>5573</v>
      </c>
      <c r="F75" s="70">
        <f aca="true" t="shared" si="28" ref="F75:N75">SUM(F57,F73)</f>
        <v>160</v>
      </c>
      <c r="G75" s="70">
        <f t="shared" si="28"/>
        <v>451</v>
      </c>
      <c r="H75" s="70">
        <f t="shared" si="28"/>
        <v>316</v>
      </c>
      <c r="I75" s="70">
        <f t="shared" si="28"/>
        <v>553</v>
      </c>
      <c r="J75" s="70">
        <f t="shared" si="28"/>
        <v>637</v>
      </c>
      <c r="K75" s="70">
        <f t="shared" si="28"/>
        <v>805</v>
      </c>
      <c r="L75" s="70">
        <f t="shared" si="28"/>
        <v>831</v>
      </c>
      <c r="M75" s="70">
        <f t="shared" si="28"/>
        <v>1814</v>
      </c>
      <c r="N75" s="70">
        <f t="shared" si="28"/>
        <v>5567</v>
      </c>
      <c r="O75" s="9">
        <f>(1*G75+1.5*H75+2*I75+2.5*J75+3*K75+3.5*L75+4*M75)/N75</f>
        <v>2.9105442787857014</v>
      </c>
      <c r="P75" s="9">
        <f>SQRT((F75*0^2+G75*1^2+H75*1.5^2+I75*2^2+J75*2.5^2+K75*3^2+L75*3.5^2+M75*4^2)/N75-O75^2)</f>
        <v>1.0924937032393451</v>
      </c>
      <c r="Q75" s="70">
        <f>SUM(Q57,Q73)</f>
        <v>6</v>
      </c>
      <c r="R75" s="70">
        <f>SUM(R57,R73)</f>
        <v>0</v>
      </c>
    </row>
    <row r="76" spans="1:18" ht="21.75">
      <c r="A76" s="88" t="s">
        <v>12</v>
      </c>
      <c r="B76" s="88"/>
      <c r="C76" s="88"/>
      <c r="D76" s="88"/>
      <c r="E76" s="11">
        <f>E75*100/$E$75</f>
        <v>100</v>
      </c>
      <c r="F76" s="11">
        <f aca="true" t="shared" si="29" ref="F76:N76">F75*100/$E$75</f>
        <v>2.8709851067647585</v>
      </c>
      <c r="G76" s="11">
        <f t="shared" si="29"/>
        <v>8.092589269693164</v>
      </c>
      <c r="H76" s="11">
        <f t="shared" si="29"/>
        <v>5.670195585860398</v>
      </c>
      <c r="I76" s="11">
        <f t="shared" si="29"/>
        <v>9.922842275255697</v>
      </c>
      <c r="J76" s="11">
        <f t="shared" si="29"/>
        <v>11.430109456307195</v>
      </c>
      <c r="K76" s="11">
        <f t="shared" si="29"/>
        <v>14.444643818410192</v>
      </c>
      <c r="L76" s="11">
        <f t="shared" si="29"/>
        <v>14.911178898259465</v>
      </c>
      <c r="M76" s="11">
        <f t="shared" si="29"/>
        <v>32.54979364794545</v>
      </c>
      <c r="N76" s="11">
        <f t="shared" si="29"/>
        <v>99.89233805849632</v>
      </c>
      <c r="O76" s="22"/>
      <c r="P76" s="22"/>
      <c r="Q76" s="11">
        <f>Q75*100/$E$75</f>
        <v>0.10766194150367844</v>
      </c>
      <c r="R76" s="11">
        <f>R75*100/$E$75</f>
        <v>0</v>
      </c>
    </row>
    <row r="77" spans="3:18" ht="21.75">
      <c r="C77" s="26" t="s">
        <v>562</v>
      </c>
      <c r="D77" s="81"/>
      <c r="E77" s="66"/>
      <c r="F77" s="66"/>
      <c r="G77" s="66"/>
      <c r="H77" s="66"/>
      <c r="I77" s="66"/>
      <c r="J77" s="66"/>
      <c r="K77" s="90">
        <f>(G75+H75+I75+J75+K75+L75+M75)*100/N75</f>
        <v>97.12592060355668</v>
      </c>
      <c r="L77" s="90"/>
      <c r="M77" s="24"/>
      <c r="N77" s="24"/>
      <c r="O77" s="25"/>
      <c r="P77" s="25"/>
      <c r="Q77" s="24"/>
      <c r="R77" s="24"/>
    </row>
    <row r="78" spans="3:18" ht="21.75">
      <c r="C78" s="66" t="s">
        <v>64</v>
      </c>
      <c r="E78" s="66"/>
      <c r="F78" s="66"/>
      <c r="G78" s="66"/>
      <c r="H78" s="66"/>
      <c r="I78" s="66"/>
      <c r="J78" s="66"/>
      <c r="K78" s="90">
        <f>(K75+L75+M75)*100/N75</f>
        <v>61.972336985809235</v>
      </c>
      <c r="L78" s="90"/>
      <c r="M78" s="24"/>
      <c r="N78" s="24"/>
      <c r="O78" s="25"/>
      <c r="P78" s="25"/>
      <c r="Q78" s="24"/>
      <c r="R78" s="24"/>
    </row>
    <row r="79" spans="5:18" ht="21.75">
      <c r="E79" s="66"/>
      <c r="F79" s="66"/>
      <c r="G79" s="66"/>
      <c r="H79" s="66"/>
      <c r="I79" s="66"/>
      <c r="J79" s="66"/>
      <c r="K79" s="65"/>
      <c r="L79" s="65"/>
      <c r="M79" s="24"/>
      <c r="N79" s="24"/>
      <c r="O79" s="25"/>
      <c r="P79" s="25"/>
      <c r="Q79" s="24"/>
      <c r="R79" s="24"/>
    </row>
    <row r="80" spans="2:18" ht="26.25">
      <c r="B80" s="114" t="s">
        <v>26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2:18" ht="23.25">
      <c r="B81" s="115" t="s">
        <v>486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1:18" ht="35.25" customHeight="1">
      <c r="A82" s="100" t="s">
        <v>79</v>
      </c>
      <c r="B82" s="101" t="s">
        <v>0</v>
      </c>
      <c r="C82" s="101" t="s">
        <v>1</v>
      </c>
      <c r="D82" s="102" t="s">
        <v>709</v>
      </c>
      <c r="E82" s="91" t="s">
        <v>3</v>
      </c>
      <c r="F82" s="92" t="s">
        <v>4</v>
      </c>
      <c r="G82" s="93"/>
      <c r="H82" s="93"/>
      <c r="I82" s="93"/>
      <c r="J82" s="93"/>
      <c r="K82" s="93"/>
      <c r="L82" s="93"/>
      <c r="M82" s="94"/>
      <c r="N82" s="95" t="s">
        <v>5</v>
      </c>
      <c r="O82" s="96" t="s">
        <v>6</v>
      </c>
      <c r="P82" s="96" t="s">
        <v>7</v>
      </c>
      <c r="Q82" s="95" t="s">
        <v>8</v>
      </c>
      <c r="R82" s="95"/>
    </row>
    <row r="83" spans="1:18" ht="26.25" customHeight="1">
      <c r="A83" s="100"/>
      <c r="B83" s="101"/>
      <c r="C83" s="101"/>
      <c r="D83" s="103"/>
      <c r="E83" s="91"/>
      <c r="F83" s="22">
        <v>0</v>
      </c>
      <c r="G83" s="22">
        <v>1</v>
      </c>
      <c r="H83" s="22">
        <v>1.5</v>
      </c>
      <c r="I83" s="22">
        <v>2</v>
      </c>
      <c r="J83" s="22">
        <v>2.5</v>
      </c>
      <c r="K83" s="22">
        <v>3</v>
      </c>
      <c r="L83" s="22">
        <v>3.5</v>
      </c>
      <c r="M83" s="22">
        <v>4</v>
      </c>
      <c r="N83" s="95"/>
      <c r="O83" s="96"/>
      <c r="P83" s="96"/>
      <c r="Q83" s="22" t="s">
        <v>9</v>
      </c>
      <c r="R83" s="22" t="s">
        <v>10</v>
      </c>
    </row>
    <row r="84" spans="1:18" ht="20.25" customHeight="1">
      <c r="A84" s="104" t="s">
        <v>85</v>
      </c>
      <c r="B84" s="22" t="s">
        <v>86</v>
      </c>
      <c r="C84" s="73" t="s">
        <v>17</v>
      </c>
      <c r="D84" s="80">
        <v>1</v>
      </c>
      <c r="E84" s="67">
        <f aca="true" t="shared" si="30" ref="E84:E128">SUM(F84:M84,Q84:R84)</f>
        <v>387</v>
      </c>
      <c r="F84" s="22">
        <v>50</v>
      </c>
      <c r="G84" s="22">
        <v>43</v>
      </c>
      <c r="H84" s="22">
        <v>29</v>
      </c>
      <c r="I84" s="22">
        <v>55</v>
      </c>
      <c r="J84" s="22">
        <v>43</v>
      </c>
      <c r="K84" s="22">
        <v>65</v>
      </c>
      <c r="L84" s="22">
        <v>52</v>
      </c>
      <c r="M84" s="22">
        <v>50</v>
      </c>
      <c r="N84" s="22">
        <f aca="true" t="shared" si="31" ref="N84:N100">SUM(F84:M84)</f>
        <v>387</v>
      </c>
      <c r="O84" s="68">
        <f>(1*G84+1.5*H84+2*I84+2.5*J84+3*K84+3.5*L84+4*M84)/N84</f>
        <v>2.2764857881136953</v>
      </c>
      <c r="P84" s="68">
        <f>SQRT((F84*0^2+G84*1^2+H84*1.5^2+I84*2^2+J84*2.5^2+K84*3^2+L84*3.5^2+M84*4^2)/N84-O84^2)</f>
        <v>1.2589894030457458</v>
      </c>
      <c r="Q84" s="22">
        <v>0</v>
      </c>
      <c r="R84" s="22">
        <v>0</v>
      </c>
    </row>
    <row r="85" spans="1:18" ht="20.25" customHeight="1">
      <c r="A85" s="105"/>
      <c r="B85" s="22" t="s">
        <v>87</v>
      </c>
      <c r="C85" s="73" t="s">
        <v>19</v>
      </c>
      <c r="D85" s="80">
        <v>1</v>
      </c>
      <c r="E85" s="67">
        <f t="shared" si="30"/>
        <v>359</v>
      </c>
      <c r="F85" s="22">
        <v>19</v>
      </c>
      <c r="G85" s="22">
        <v>0</v>
      </c>
      <c r="H85" s="22">
        <v>5</v>
      </c>
      <c r="I85" s="22">
        <v>38</v>
      </c>
      <c r="J85" s="22">
        <v>78</v>
      </c>
      <c r="K85" s="22">
        <v>89</v>
      </c>
      <c r="L85" s="22">
        <v>53</v>
      </c>
      <c r="M85" s="22">
        <v>77</v>
      </c>
      <c r="N85" s="22">
        <f t="shared" si="31"/>
        <v>359</v>
      </c>
      <c r="O85" s="68">
        <f aca="true" t="shared" si="32" ref="O85:O129">(1*G85+1.5*H85+2*I85+2.5*J85+3*K85+3.5*L85+4*M85)/N85</f>
        <v>2.894150417827298</v>
      </c>
      <c r="P85" s="68">
        <f aca="true" t="shared" si="33" ref="P85:P129">SQRT((F85*0^2+G85*1^2+H85*1.5^2+I85*2^2+J85*2.5^2+K85*3^2+L85*3.5^2+M85*4^2)/N85-O85^2)</f>
        <v>0.9528986943343828</v>
      </c>
      <c r="Q85" s="22">
        <v>0</v>
      </c>
      <c r="R85" s="22">
        <v>0</v>
      </c>
    </row>
    <row r="86" spans="1:18" ht="20.25" customHeight="1">
      <c r="A86" s="105"/>
      <c r="B86" s="22" t="s">
        <v>515</v>
      </c>
      <c r="C86" s="73" t="s">
        <v>614</v>
      </c>
      <c r="D86" s="80">
        <v>3</v>
      </c>
      <c r="E86" s="67">
        <f t="shared" si="30"/>
        <v>28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5</v>
      </c>
      <c r="L86" s="22">
        <v>5</v>
      </c>
      <c r="M86" s="22">
        <v>18</v>
      </c>
      <c r="N86" s="22">
        <f t="shared" si="31"/>
        <v>28</v>
      </c>
      <c r="O86" s="68">
        <f t="shared" si="32"/>
        <v>3.732142857142857</v>
      </c>
      <c r="P86" s="68">
        <f t="shared" si="33"/>
        <v>0.38918740567327353</v>
      </c>
      <c r="Q86" s="22">
        <v>0</v>
      </c>
      <c r="R86" s="22">
        <v>0</v>
      </c>
    </row>
    <row r="87" spans="1:18" ht="20.25" customHeight="1">
      <c r="A87" s="105"/>
      <c r="B87" s="22" t="s">
        <v>88</v>
      </c>
      <c r="C87" s="73" t="s">
        <v>568</v>
      </c>
      <c r="D87" s="80">
        <v>1</v>
      </c>
      <c r="E87" s="67">
        <f t="shared" si="30"/>
        <v>359</v>
      </c>
      <c r="F87" s="22">
        <v>7</v>
      </c>
      <c r="G87" s="22">
        <v>20</v>
      </c>
      <c r="H87" s="22">
        <v>26</v>
      </c>
      <c r="I87" s="22">
        <v>59</v>
      </c>
      <c r="J87" s="22">
        <v>81</v>
      </c>
      <c r="K87" s="22">
        <v>75</v>
      </c>
      <c r="L87" s="22">
        <v>48</v>
      </c>
      <c r="M87" s="22">
        <v>35</v>
      </c>
      <c r="N87" s="22">
        <f t="shared" si="31"/>
        <v>351</v>
      </c>
      <c r="O87" s="68">
        <f t="shared" si="32"/>
        <v>2.5997150997150995</v>
      </c>
      <c r="P87" s="68">
        <f t="shared" si="33"/>
        <v>0.879507067830948</v>
      </c>
      <c r="Q87" s="22">
        <v>8</v>
      </c>
      <c r="R87" s="22">
        <v>0</v>
      </c>
    </row>
    <row r="88" spans="1:18" ht="20.25" customHeight="1">
      <c r="A88" s="105"/>
      <c r="B88" s="22" t="s">
        <v>318</v>
      </c>
      <c r="C88" s="73" t="s">
        <v>617</v>
      </c>
      <c r="D88" s="80">
        <v>1</v>
      </c>
      <c r="E88" s="67">
        <f t="shared" si="30"/>
        <v>139</v>
      </c>
      <c r="F88" s="22">
        <v>12</v>
      </c>
      <c r="G88" s="22">
        <v>14</v>
      </c>
      <c r="H88" s="22">
        <v>7</v>
      </c>
      <c r="I88" s="22">
        <v>21</v>
      </c>
      <c r="J88" s="22">
        <v>29</v>
      </c>
      <c r="K88" s="22">
        <v>23</v>
      </c>
      <c r="L88" s="22">
        <v>25</v>
      </c>
      <c r="M88" s="22">
        <v>8</v>
      </c>
      <c r="N88" s="22">
        <f t="shared" si="31"/>
        <v>139</v>
      </c>
      <c r="O88" s="68">
        <f t="shared" si="32"/>
        <v>2.356115107913669</v>
      </c>
      <c r="P88" s="68">
        <f t="shared" si="33"/>
        <v>1.0882706965880902</v>
      </c>
      <c r="Q88" s="22">
        <v>0</v>
      </c>
      <c r="R88" s="22">
        <v>0</v>
      </c>
    </row>
    <row r="89" spans="1:18" ht="20.25" customHeight="1">
      <c r="A89" s="105"/>
      <c r="B89" s="22" t="s">
        <v>319</v>
      </c>
      <c r="C89" s="73" t="s">
        <v>618</v>
      </c>
      <c r="D89" s="80">
        <v>1</v>
      </c>
      <c r="E89" s="67">
        <f t="shared" si="30"/>
        <v>359</v>
      </c>
      <c r="F89" s="22">
        <v>11</v>
      </c>
      <c r="G89" s="22">
        <v>50</v>
      </c>
      <c r="H89" s="22">
        <v>45</v>
      </c>
      <c r="I89" s="22">
        <v>54</v>
      </c>
      <c r="J89" s="22">
        <v>59</v>
      </c>
      <c r="K89" s="22">
        <v>55</v>
      </c>
      <c r="L89" s="22">
        <v>29</v>
      </c>
      <c r="M89" s="22">
        <v>43</v>
      </c>
      <c r="N89" s="22">
        <f t="shared" si="31"/>
        <v>346</v>
      </c>
      <c r="O89" s="68">
        <f t="shared" si="32"/>
        <v>2.3453757225433525</v>
      </c>
      <c r="P89" s="68">
        <f t="shared" si="33"/>
        <v>1.0354658848638925</v>
      </c>
      <c r="Q89" s="22">
        <v>13</v>
      </c>
      <c r="R89" s="22">
        <v>0</v>
      </c>
    </row>
    <row r="90" spans="1:18" ht="20.25" customHeight="1">
      <c r="A90" s="105"/>
      <c r="B90" s="22" t="s">
        <v>519</v>
      </c>
      <c r="C90" s="73" t="s">
        <v>619</v>
      </c>
      <c r="D90" s="80">
        <v>1.5</v>
      </c>
      <c r="E90" s="67">
        <f t="shared" si="30"/>
        <v>28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4</v>
      </c>
      <c r="L90" s="22">
        <v>8</v>
      </c>
      <c r="M90" s="22">
        <v>16</v>
      </c>
      <c r="N90" s="22">
        <f t="shared" si="31"/>
        <v>28</v>
      </c>
      <c r="O90" s="68">
        <f t="shared" si="32"/>
        <v>3.7142857142857144</v>
      </c>
      <c r="P90" s="68">
        <f t="shared" si="33"/>
        <v>0.3642156795423418</v>
      </c>
      <c r="Q90" s="22">
        <v>0</v>
      </c>
      <c r="R90" s="22">
        <v>0</v>
      </c>
    </row>
    <row r="91" spans="1:18" ht="20.25" customHeight="1">
      <c r="A91" s="105"/>
      <c r="B91" s="22" t="s">
        <v>520</v>
      </c>
      <c r="C91" s="73" t="s">
        <v>620</v>
      </c>
      <c r="D91" s="80">
        <v>1.5</v>
      </c>
      <c r="E91" s="67">
        <f t="shared" si="30"/>
        <v>28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4</v>
      </c>
      <c r="L91" s="22">
        <v>11</v>
      </c>
      <c r="M91" s="22">
        <v>13</v>
      </c>
      <c r="N91" s="22">
        <f t="shared" si="31"/>
        <v>28</v>
      </c>
      <c r="O91" s="68">
        <f t="shared" si="32"/>
        <v>3.6607142857142856</v>
      </c>
      <c r="P91" s="68">
        <f t="shared" si="33"/>
        <v>0.3549036948991388</v>
      </c>
      <c r="Q91" s="22">
        <v>0</v>
      </c>
      <c r="R91" s="22">
        <v>0</v>
      </c>
    </row>
    <row r="92" spans="1:18" ht="20.25" customHeight="1">
      <c r="A92" s="105"/>
      <c r="B92" s="22" t="s">
        <v>521</v>
      </c>
      <c r="C92" s="73" t="s">
        <v>621</v>
      </c>
      <c r="D92" s="80">
        <v>1.5</v>
      </c>
      <c r="E92" s="67">
        <f t="shared" si="30"/>
        <v>28</v>
      </c>
      <c r="F92" s="22">
        <v>0</v>
      </c>
      <c r="G92" s="22">
        <v>0</v>
      </c>
      <c r="H92" s="22">
        <v>0</v>
      </c>
      <c r="I92" s="22">
        <v>0</v>
      </c>
      <c r="J92" s="22">
        <v>3</v>
      </c>
      <c r="K92" s="22">
        <v>7</v>
      </c>
      <c r="L92" s="22">
        <v>14</v>
      </c>
      <c r="M92" s="22">
        <v>4</v>
      </c>
      <c r="N92" s="22">
        <f t="shared" si="31"/>
        <v>28</v>
      </c>
      <c r="O92" s="68">
        <f t="shared" si="32"/>
        <v>3.3392857142857144</v>
      </c>
      <c r="P92" s="68">
        <f t="shared" si="33"/>
        <v>0.42370751848945054</v>
      </c>
      <c r="Q92" s="22">
        <v>0</v>
      </c>
      <c r="R92" s="22">
        <v>0</v>
      </c>
    </row>
    <row r="93" spans="1:18" ht="20.25" customHeight="1">
      <c r="A93" s="105"/>
      <c r="B93" s="22" t="s">
        <v>522</v>
      </c>
      <c r="C93" s="73" t="s">
        <v>622</v>
      </c>
      <c r="D93" s="80">
        <v>1.5</v>
      </c>
      <c r="E93" s="67">
        <f t="shared" si="30"/>
        <v>28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5</v>
      </c>
      <c r="L93" s="22">
        <v>5</v>
      </c>
      <c r="M93" s="22">
        <v>18</v>
      </c>
      <c r="N93" s="22">
        <f t="shared" si="31"/>
        <v>28</v>
      </c>
      <c r="O93" s="68">
        <f t="shared" si="32"/>
        <v>3.732142857142857</v>
      </c>
      <c r="P93" s="68">
        <f t="shared" si="33"/>
        <v>0.38918740567327353</v>
      </c>
      <c r="Q93" s="22">
        <v>0</v>
      </c>
      <c r="R93" s="22">
        <v>0</v>
      </c>
    </row>
    <row r="94" spans="1:18" ht="20.25" customHeight="1">
      <c r="A94" s="105"/>
      <c r="B94" s="22" t="s">
        <v>89</v>
      </c>
      <c r="C94" s="73" t="s">
        <v>570</v>
      </c>
      <c r="D94" s="80">
        <v>0.5</v>
      </c>
      <c r="E94" s="67">
        <f t="shared" si="30"/>
        <v>387</v>
      </c>
      <c r="F94" s="22">
        <v>22</v>
      </c>
      <c r="G94" s="22">
        <v>42</v>
      </c>
      <c r="H94" s="22">
        <v>50</v>
      </c>
      <c r="I94" s="22">
        <v>65</v>
      </c>
      <c r="J94" s="22">
        <v>63</v>
      </c>
      <c r="K94" s="22">
        <v>60</v>
      </c>
      <c r="L94" s="22">
        <v>49</v>
      </c>
      <c r="M94" s="22">
        <v>28</v>
      </c>
      <c r="N94" s="22">
        <f t="shared" si="31"/>
        <v>379</v>
      </c>
      <c r="O94" s="68">
        <f t="shared" si="32"/>
        <v>2.2902374670184695</v>
      </c>
      <c r="P94" s="68">
        <f t="shared" si="33"/>
        <v>1.0382828815049887</v>
      </c>
      <c r="Q94" s="22">
        <v>8</v>
      </c>
      <c r="R94" s="22">
        <v>0</v>
      </c>
    </row>
    <row r="95" spans="1:18" ht="20.25" customHeight="1">
      <c r="A95" s="105"/>
      <c r="B95" s="22" t="s">
        <v>320</v>
      </c>
      <c r="C95" s="73" t="s">
        <v>625</v>
      </c>
      <c r="D95" s="80">
        <v>0.5</v>
      </c>
      <c r="E95" s="67">
        <f t="shared" si="30"/>
        <v>387</v>
      </c>
      <c r="F95" s="22">
        <v>42</v>
      </c>
      <c r="G95" s="22">
        <v>13</v>
      </c>
      <c r="H95" s="22">
        <v>29</v>
      </c>
      <c r="I95" s="22">
        <v>58</v>
      </c>
      <c r="J95" s="22">
        <v>57</v>
      </c>
      <c r="K95" s="22">
        <v>69</v>
      </c>
      <c r="L95" s="22">
        <v>66</v>
      </c>
      <c r="M95" s="22">
        <v>53</v>
      </c>
      <c r="N95" s="22">
        <f t="shared" si="31"/>
        <v>387</v>
      </c>
      <c r="O95" s="68">
        <f t="shared" si="32"/>
        <v>2.4935400516795867</v>
      </c>
      <c r="P95" s="68">
        <f t="shared" si="33"/>
        <v>1.1787676415598738</v>
      </c>
      <c r="Q95" s="22">
        <v>0</v>
      </c>
      <c r="R95" s="22">
        <v>0</v>
      </c>
    </row>
    <row r="96" spans="1:18" ht="20.25" customHeight="1">
      <c r="A96" s="105"/>
      <c r="B96" s="22" t="s">
        <v>321</v>
      </c>
      <c r="C96" s="73" t="s">
        <v>572</v>
      </c>
      <c r="D96" s="80">
        <v>0.5</v>
      </c>
      <c r="E96" s="67">
        <f t="shared" si="30"/>
        <v>359</v>
      </c>
      <c r="F96" s="22">
        <v>29</v>
      </c>
      <c r="G96" s="22">
        <v>43</v>
      </c>
      <c r="H96" s="22">
        <v>64</v>
      </c>
      <c r="I96" s="22">
        <v>69</v>
      </c>
      <c r="J96" s="22">
        <v>49</v>
      </c>
      <c r="K96" s="22">
        <v>42</v>
      </c>
      <c r="L96" s="22">
        <v>42</v>
      </c>
      <c r="M96" s="22">
        <v>21</v>
      </c>
      <c r="N96" s="22">
        <f t="shared" si="31"/>
        <v>359</v>
      </c>
      <c r="O96" s="68">
        <f t="shared" si="32"/>
        <v>2.1072423398328692</v>
      </c>
      <c r="P96" s="68">
        <f t="shared" si="33"/>
        <v>1.0603268139651407</v>
      </c>
      <c r="Q96" s="22">
        <v>0</v>
      </c>
      <c r="R96" s="22">
        <v>0</v>
      </c>
    </row>
    <row r="97" spans="1:18" ht="20.25" customHeight="1">
      <c r="A97" s="105"/>
      <c r="B97" s="22" t="s">
        <v>90</v>
      </c>
      <c r="C97" s="73" t="s">
        <v>628</v>
      </c>
      <c r="D97" s="80">
        <v>0.5</v>
      </c>
      <c r="E97" s="67">
        <f t="shared" si="30"/>
        <v>387</v>
      </c>
      <c r="F97" s="22">
        <v>28</v>
      </c>
      <c r="G97" s="22">
        <v>44</v>
      </c>
      <c r="H97" s="22">
        <v>32</v>
      </c>
      <c r="I97" s="22">
        <v>93</v>
      </c>
      <c r="J97" s="22">
        <v>82</v>
      </c>
      <c r="K97" s="22">
        <v>61</v>
      </c>
      <c r="L97" s="22">
        <v>34</v>
      </c>
      <c r="M97" s="22">
        <v>13</v>
      </c>
      <c r="N97" s="22">
        <f t="shared" si="31"/>
        <v>387</v>
      </c>
      <c r="O97" s="68">
        <f t="shared" si="32"/>
        <v>2.1627906976744184</v>
      </c>
      <c r="P97" s="68">
        <f t="shared" si="33"/>
        <v>0.9694882451502579</v>
      </c>
      <c r="Q97" s="22">
        <v>0</v>
      </c>
      <c r="R97" s="22">
        <v>0</v>
      </c>
    </row>
    <row r="98" spans="1:18" ht="20.25" customHeight="1">
      <c r="A98" s="105"/>
      <c r="B98" s="22" t="s">
        <v>91</v>
      </c>
      <c r="C98" s="73" t="s">
        <v>632</v>
      </c>
      <c r="D98" s="80">
        <v>0.5</v>
      </c>
      <c r="E98" s="67">
        <f t="shared" si="30"/>
        <v>387</v>
      </c>
      <c r="F98" s="22">
        <v>14</v>
      </c>
      <c r="G98" s="22">
        <v>5</v>
      </c>
      <c r="H98" s="22">
        <v>3</v>
      </c>
      <c r="I98" s="22">
        <v>15</v>
      </c>
      <c r="J98" s="22">
        <v>60</v>
      </c>
      <c r="K98" s="22">
        <v>41</v>
      </c>
      <c r="L98" s="22">
        <v>130</v>
      </c>
      <c r="M98" s="22">
        <v>119</v>
      </c>
      <c r="N98" s="22">
        <f t="shared" si="31"/>
        <v>387</v>
      </c>
      <c r="O98" s="68">
        <f t="shared" si="32"/>
        <v>3.2131782945736433</v>
      </c>
      <c r="P98" s="68">
        <f t="shared" si="33"/>
        <v>0.9045717799942409</v>
      </c>
      <c r="Q98" s="22">
        <v>0</v>
      </c>
      <c r="R98" s="22">
        <v>0</v>
      </c>
    </row>
    <row r="99" spans="1:18" ht="20.25" customHeight="1">
      <c r="A99" s="105"/>
      <c r="B99" s="22" t="s">
        <v>92</v>
      </c>
      <c r="C99" s="73" t="s">
        <v>636</v>
      </c>
      <c r="D99" s="80">
        <v>0.5</v>
      </c>
      <c r="E99" s="67">
        <f t="shared" si="30"/>
        <v>387</v>
      </c>
      <c r="F99" s="22">
        <v>0</v>
      </c>
      <c r="G99" s="22">
        <v>2</v>
      </c>
      <c r="H99" s="22">
        <v>5</v>
      </c>
      <c r="I99" s="22">
        <v>19</v>
      </c>
      <c r="J99" s="22">
        <v>26</v>
      </c>
      <c r="K99" s="22">
        <v>36</v>
      </c>
      <c r="L99" s="22">
        <v>44</v>
      </c>
      <c r="M99" s="22">
        <v>247</v>
      </c>
      <c r="N99" s="22">
        <f t="shared" si="31"/>
        <v>379</v>
      </c>
      <c r="O99" s="68">
        <f t="shared" si="32"/>
        <v>3.594986807387863</v>
      </c>
      <c r="P99" s="68">
        <f t="shared" si="33"/>
        <v>0.6669358019645145</v>
      </c>
      <c r="Q99" s="22">
        <v>8</v>
      </c>
      <c r="R99" s="22">
        <v>0</v>
      </c>
    </row>
    <row r="100" spans="1:18" ht="20.25" customHeight="1">
      <c r="A100" s="105"/>
      <c r="B100" s="22" t="s">
        <v>94</v>
      </c>
      <c r="C100" s="73" t="s">
        <v>640</v>
      </c>
      <c r="D100" s="80">
        <v>1</v>
      </c>
      <c r="E100" s="67">
        <f t="shared" si="30"/>
        <v>387</v>
      </c>
      <c r="F100" s="22">
        <v>85</v>
      </c>
      <c r="G100" s="22">
        <v>26</v>
      </c>
      <c r="H100" s="22">
        <v>26</v>
      </c>
      <c r="I100" s="22">
        <v>39</v>
      </c>
      <c r="J100" s="22">
        <v>30</v>
      </c>
      <c r="K100" s="22">
        <v>43</v>
      </c>
      <c r="L100" s="22">
        <v>44</v>
      </c>
      <c r="M100" s="22">
        <v>94</v>
      </c>
      <c r="N100" s="22">
        <f t="shared" si="31"/>
        <v>387</v>
      </c>
      <c r="O100" s="68">
        <f t="shared" si="32"/>
        <v>2.2661498708010335</v>
      </c>
      <c r="P100" s="68">
        <f t="shared" si="33"/>
        <v>1.499859221048796</v>
      </c>
      <c r="Q100" s="22">
        <v>0</v>
      </c>
      <c r="R100" s="22">
        <v>0</v>
      </c>
    </row>
    <row r="101" spans="1:18" ht="21.75">
      <c r="A101" s="105"/>
      <c r="B101" s="97" t="s">
        <v>710</v>
      </c>
      <c r="C101" s="98"/>
      <c r="D101" s="99"/>
      <c r="E101" s="70">
        <f>SUM(E84:E100)</f>
        <v>4424</v>
      </c>
      <c r="F101" s="70">
        <f aca="true" t="shared" si="34" ref="F101:N101">SUM(F84:F100)</f>
        <v>319</v>
      </c>
      <c r="G101" s="70">
        <f t="shared" si="34"/>
        <v>302</v>
      </c>
      <c r="H101" s="70">
        <f t="shared" si="34"/>
        <v>321</v>
      </c>
      <c r="I101" s="70">
        <f t="shared" si="34"/>
        <v>585</v>
      </c>
      <c r="J101" s="70">
        <f t="shared" si="34"/>
        <v>660</v>
      </c>
      <c r="K101" s="70">
        <f t="shared" si="34"/>
        <v>684</v>
      </c>
      <c r="L101" s="70">
        <f t="shared" si="34"/>
        <v>659</v>
      </c>
      <c r="M101" s="70">
        <f t="shared" si="34"/>
        <v>857</v>
      </c>
      <c r="N101" s="70">
        <f t="shared" si="34"/>
        <v>4387</v>
      </c>
      <c r="O101" s="9">
        <f t="shared" si="32"/>
        <v>2.59630727148393</v>
      </c>
      <c r="P101" s="9">
        <f t="shared" si="33"/>
        <v>1.1555615883231982</v>
      </c>
      <c r="Q101" s="70">
        <f>SUM(Q84:Q100)</f>
        <v>37</v>
      </c>
      <c r="R101" s="70">
        <f>SUM(R84:R100)</f>
        <v>0</v>
      </c>
    </row>
    <row r="102" spans="1:18" ht="21.75">
      <c r="A102" s="106"/>
      <c r="B102" s="97" t="s">
        <v>711</v>
      </c>
      <c r="C102" s="98"/>
      <c r="D102" s="99"/>
      <c r="E102" s="11">
        <f>E101*100/$E$101</f>
        <v>100</v>
      </c>
      <c r="F102" s="11">
        <f aca="true" t="shared" si="35" ref="F102:N102">F101*100/$E$101</f>
        <v>7.210669077757685</v>
      </c>
      <c r="G102" s="11">
        <f t="shared" si="35"/>
        <v>6.826401446654611</v>
      </c>
      <c r="H102" s="11">
        <f t="shared" si="35"/>
        <v>7.255877034358047</v>
      </c>
      <c r="I102" s="11">
        <f t="shared" si="35"/>
        <v>13.223327305605787</v>
      </c>
      <c r="J102" s="11">
        <f t="shared" si="35"/>
        <v>14.91862567811935</v>
      </c>
      <c r="K102" s="11">
        <f t="shared" si="35"/>
        <v>15.461121157323689</v>
      </c>
      <c r="L102" s="11">
        <f t="shared" si="35"/>
        <v>14.896021699819169</v>
      </c>
      <c r="M102" s="11">
        <f t="shared" si="35"/>
        <v>19.371609403254972</v>
      </c>
      <c r="N102" s="11">
        <f t="shared" si="35"/>
        <v>99.16365280289331</v>
      </c>
      <c r="O102" s="22"/>
      <c r="P102" s="22"/>
      <c r="Q102" s="11">
        <f>Q101*100/$E$101</f>
        <v>0.8363471971066908</v>
      </c>
      <c r="R102" s="11">
        <f>R101*100/$E$101</f>
        <v>0</v>
      </c>
    </row>
    <row r="103" spans="1:18" ht="34.5" customHeight="1">
      <c r="A103" s="100" t="s">
        <v>79</v>
      </c>
      <c r="B103" s="101" t="s">
        <v>0</v>
      </c>
      <c r="C103" s="101" t="s">
        <v>1</v>
      </c>
      <c r="D103" s="102" t="s">
        <v>709</v>
      </c>
      <c r="E103" s="91" t="s">
        <v>3</v>
      </c>
      <c r="F103" s="92" t="s">
        <v>4</v>
      </c>
      <c r="G103" s="93"/>
      <c r="H103" s="93"/>
      <c r="I103" s="93"/>
      <c r="J103" s="93"/>
      <c r="K103" s="93"/>
      <c r="L103" s="93"/>
      <c r="M103" s="94"/>
      <c r="N103" s="95" t="s">
        <v>5</v>
      </c>
      <c r="O103" s="96" t="s">
        <v>6</v>
      </c>
      <c r="P103" s="96" t="s">
        <v>7</v>
      </c>
      <c r="Q103" s="95" t="s">
        <v>8</v>
      </c>
      <c r="R103" s="95"/>
    </row>
    <row r="104" spans="1:18" ht="26.25" customHeight="1">
      <c r="A104" s="100"/>
      <c r="B104" s="101"/>
      <c r="C104" s="101"/>
      <c r="D104" s="103"/>
      <c r="E104" s="91"/>
      <c r="F104" s="22">
        <v>0</v>
      </c>
      <c r="G104" s="22">
        <v>1</v>
      </c>
      <c r="H104" s="22">
        <v>1.5</v>
      </c>
      <c r="I104" s="22">
        <v>2</v>
      </c>
      <c r="J104" s="22">
        <v>2.5</v>
      </c>
      <c r="K104" s="22">
        <v>3</v>
      </c>
      <c r="L104" s="22">
        <v>3.5</v>
      </c>
      <c r="M104" s="22">
        <v>4</v>
      </c>
      <c r="N104" s="95"/>
      <c r="O104" s="96"/>
      <c r="P104" s="96"/>
      <c r="Q104" s="22" t="s">
        <v>9</v>
      </c>
      <c r="R104" s="22" t="s">
        <v>10</v>
      </c>
    </row>
    <row r="105" spans="1:18" ht="20.25" customHeight="1">
      <c r="A105" s="104"/>
      <c r="B105" s="22" t="s">
        <v>96</v>
      </c>
      <c r="C105" s="73" t="s">
        <v>611</v>
      </c>
      <c r="D105" s="80">
        <v>1</v>
      </c>
      <c r="E105" s="67">
        <f aca="true" t="shared" si="36" ref="E105:E123">SUM(F105:M105,Q105:R105)</f>
        <v>44</v>
      </c>
      <c r="F105" s="22">
        <v>0</v>
      </c>
      <c r="G105" s="22">
        <v>0</v>
      </c>
      <c r="H105" s="22">
        <v>1</v>
      </c>
      <c r="I105" s="22">
        <v>3</v>
      </c>
      <c r="J105" s="22">
        <v>8</v>
      </c>
      <c r="K105" s="22">
        <v>0</v>
      </c>
      <c r="L105" s="22">
        <v>31</v>
      </c>
      <c r="M105" s="22">
        <v>1</v>
      </c>
      <c r="N105" s="22">
        <f aca="true" t="shared" si="37" ref="N105:N128">SUM(F105:M105)</f>
        <v>44</v>
      </c>
      <c r="O105" s="68">
        <f aca="true" t="shared" si="38" ref="O105:O123">(1*G105+1.5*H105+2*I105+2.5*J105+3*K105+3.5*L105+4*M105)/N105</f>
        <v>3.1818181818181817</v>
      </c>
      <c r="P105" s="68">
        <f aca="true" t="shared" si="39" ref="P105:P123">SQRT((F105*0^2+G105*1^2+H105*1.5^2+I105*2^2+J105*2.5^2+K105*3^2+L105*3.5^2+M105*4^2)/N105-O105^2)</f>
        <v>0.5749595745760696</v>
      </c>
      <c r="Q105" s="22">
        <v>0</v>
      </c>
      <c r="R105" s="22">
        <v>0</v>
      </c>
    </row>
    <row r="106" spans="1:18" ht="20.25" customHeight="1">
      <c r="A106" s="105"/>
      <c r="B106" s="22" t="s">
        <v>316</v>
      </c>
      <c r="C106" s="73" t="s">
        <v>612</v>
      </c>
      <c r="D106" s="80">
        <v>1</v>
      </c>
      <c r="E106" s="67">
        <f t="shared" si="36"/>
        <v>24</v>
      </c>
      <c r="F106" s="22">
        <v>5</v>
      </c>
      <c r="G106" s="22">
        <v>1</v>
      </c>
      <c r="H106" s="22">
        <v>3</v>
      </c>
      <c r="I106" s="22">
        <v>4</v>
      </c>
      <c r="J106" s="22">
        <v>5</v>
      </c>
      <c r="K106" s="22">
        <v>6</v>
      </c>
      <c r="L106" s="22">
        <v>0</v>
      </c>
      <c r="M106" s="22">
        <v>0</v>
      </c>
      <c r="N106" s="22">
        <f t="shared" si="37"/>
        <v>24</v>
      </c>
      <c r="O106" s="68">
        <f t="shared" si="38"/>
        <v>1.8333333333333333</v>
      </c>
      <c r="P106" s="68">
        <f t="shared" si="39"/>
        <v>1.0865337342004417</v>
      </c>
      <c r="Q106" s="22">
        <v>0</v>
      </c>
      <c r="R106" s="22">
        <v>0</v>
      </c>
    </row>
    <row r="107" spans="1:18" ht="20.25" customHeight="1">
      <c r="A107" s="105"/>
      <c r="B107" s="22" t="s">
        <v>249</v>
      </c>
      <c r="C107" s="73" t="s">
        <v>613</v>
      </c>
      <c r="D107" s="80">
        <v>1</v>
      </c>
      <c r="E107" s="67">
        <f t="shared" si="36"/>
        <v>359</v>
      </c>
      <c r="F107" s="22">
        <v>95</v>
      </c>
      <c r="G107" s="22">
        <v>23</v>
      </c>
      <c r="H107" s="22">
        <v>17</v>
      </c>
      <c r="I107" s="22">
        <v>36</v>
      </c>
      <c r="J107" s="22">
        <v>49</v>
      </c>
      <c r="K107" s="22">
        <v>52</v>
      </c>
      <c r="L107" s="22">
        <v>44</v>
      </c>
      <c r="M107" s="22">
        <v>43</v>
      </c>
      <c r="N107" s="22">
        <f t="shared" si="37"/>
        <v>359</v>
      </c>
      <c r="O107" s="68">
        <f t="shared" si="38"/>
        <v>2.01949860724234</v>
      </c>
      <c r="P107" s="68">
        <f t="shared" si="39"/>
        <v>1.438007277333393</v>
      </c>
      <c r="Q107" s="22">
        <v>0</v>
      </c>
      <c r="R107" s="22">
        <v>0</v>
      </c>
    </row>
    <row r="108" spans="1:18" ht="20.25" customHeight="1">
      <c r="A108" s="105"/>
      <c r="B108" s="22" t="s">
        <v>317</v>
      </c>
      <c r="C108" s="75" t="s">
        <v>615</v>
      </c>
      <c r="D108" s="83">
        <v>2</v>
      </c>
      <c r="E108" s="67">
        <f t="shared" si="36"/>
        <v>93</v>
      </c>
      <c r="F108" s="22">
        <v>0</v>
      </c>
      <c r="G108" s="22">
        <v>11</v>
      </c>
      <c r="H108" s="22">
        <v>13</v>
      </c>
      <c r="I108" s="22">
        <v>32</v>
      </c>
      <c r="J108" s="22">
        <v>22</v>
      </c>
      <c r="K108" s="22">
        <v>12</v>
      </c>
      <c r="L108" s="22">
        <v>2</v>
      </c>
      <c r="M108" s="22">
        <v>1</v>
      </c>
      <c r="N108" s="22">
        <f t="shared" si="37"/>
        <v>93</v>
      </c>
      <c r="O108" s="68">
        <f t="shared" si="38"/>
        <v>2.1129032258064515</v>
      </c>
      <c r="P108" s="68">
        <f t="shared" si="39"/>
        <v>0.6481115340180497</v>
      </c>
      <c r="Q108" s="22">
        <v>0</v>
      </c>
      <c r="R108" s="22">
        <v>0</v>
      </c>
    </row>
    <row r="109" spans="1:18" ht="20.25" customHeight="1">
      <c r="A109" s="105"/>
      <c r="B109" s="22" t="s">
        <v>516</v>
      </c>
      <c r="C109" s="73" t="s">
        <v>567</v>
      </c>
      <c r="D109" s="80">
        <v>1.5</v>
      </c>
      <c r="E109" s="67">
        <f t="shared" si="36"/>
        <v>86</v>
      </c>
      <c r="F109" s="22">
        <v>1</v>
      </c>
      <c r="G109" s="22">
        <v>42</v>
      </c>
      <c r="H109" s="22">
        <v>33</v>
      </c>
      <c r="I109" s="22">
        <v>9</v>
      </c>
      <c r="J109" s="22">
        <v>1</v>
      </c>
      <c r="K109" s="22">
        <v>0</v>
      </c>
      <c r="L109" s="22">
        <v>0</v>
      </c>
      <c r="M109" s="22">
        <v>0</v>
      </c>
      <c r="N109" s="22">
        <f t="shared" si="37"/>
        <v>86</v>
      </c>
      <c r="O109" s="68">
        <f t="shared" si="38"/>
        <v>1.302325581395349</v>
      </c>
      <c r="P109" s="68">
        <f t="shared" si="39"/>
        <v>0.38336840748452367</v>
      </c>
      <c r="Q109" s="22">
        <v>0</v>
      </c>
      <c r="R109" s="22">
        <v>0</v>
      </c>
    </row>
    <row r="110" spans="1:18" ht="20.25" customHeight="1">
      <c r="A110" s="105"/>
      <c r="B110" s="22" t="s">
        <v>517</v>
      </c>
      <c r="C110" s="73" t="s">
        <v>616</v>
      </c>
      <c r="D110" s="80">
        <v>1</v>
      </c>
      <c r="E110" s="67">
        <f t="shared" si="36"/>
        <v>28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7</v>
      </c>
      <c r="M110" s="22">
        <v>21</v>
      </c>
      <c r="N110" s="22">
        <f t="shared" si="37"/>
        <v>28</v>
      </c>
      <c r="O110" s="68">
        <f t="shared" si="38"/>
        <v>3.875</v>
      </c>
      <c r="P110" s="68">
        <f t="shared" si="39"/>
        <v>0.21650635094610965</v>
      </c>
      <c r="Q110" s="22">
        <v>0</v>
      </c>
      <c r="R110" s="22">
        <v>0</v>
      </c>
    </row>
    <row r="111" spans="1:18" ht="20.25" customHeight="1">
      <c r="A111" s="105"/>
      <c r="B111" s="22" t="s">
        <v>518</v>
      </c>
      <c r="C111" s="73" t="s">
        <v>623</v>
      </c>
      <c r="D111" s="80">
        <v>0.5</v>
      </c>
      <c r="E111" s="67">
        <f t="shared" si="36"/>
        <v>28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28</v>
      </c>
      <c r="N111" s="22">
        <f t="shared" si="37"/>
        <v>28</v>
      </c>
      <c r="O111" s="68">
        <f t="shared" si="38"/>
        <v>4</v>
      </c>
      <c r="P111" s="68">
        <f t="shared" si="39"/>
        <v>0</v>
      </c>
      <c r="Q111" s="22">
        <v>0</v>
      </c>
      <c r="R111" s="22">
        <v>0</v>
      </c>
    </row>
    <row r="112" spans="1:18" ht="20.25" customHeight="1">
      <c r="A112" s="105"/>
      <c r="B112" s="22" t="s">
        <v>225</v>
      </c>
      <c r="C112" s="73" t="s">
        <v>624</v>
      </c>
      <c r="D112" s="80">
        <v>1</v>
      </c>
      <c r="E112" s="67">
        <f t="shared" si="36"/>
        <v>68</v>
      </c>
      <c r="F112" s="22">
        <v>5</v>
      </c>
      <c r="G112" s="22">
        <v>24</v>
      </c>
      <c r="H112" s="22">
        <v>16</v>
      </c>
      <c r="I112" s="22">
        <v>10</v>
      </c>
      <c r="J112" s="22">
        <v>8</v>
      </c>
      <c r="K112" s="22">
        <v>3</v>
      </c>
      <c r="L112" s="22">
        <v>0</v>
      </c>
      <c r="M112" s="22">
        <v>0</v>
      </c>
      <c r="N112" s="22">
        <f t="shared" si="37"/>
        <v>66</v>
      </c>
      <c r="O112" s="68">
        <f t="shared" si="38"/>
        <v>1.4696969696969697</v>
      </c>
      <c r="P112" s="68">
        <f t="shared" si="39"/>
        <v>0.7223634812763767</v>
      </c>
      <c r="Q112" s="22">
        <v>2</v>
      </c>
      <c r="R112" s="22">
        <v>0</v>
      </c>
    </row>
    <row r="113" spans="1:18" ht="20.25" customHeight="1">
      <c r="A113" s="105"/>
      <c r="B113" s="22" t="s">
        <v>523</v>
      </c>
      <c r="C113" s="73" t="s">
        <v>626</v>
      </c>
      <c r="D113" s="80">
        <v>1</v>
      </c>
      <c r="E113" s="67">
        <f t="shared" si="36"/>
        <v>387</v>
      </c>
      <c r="F113" s="22">
        <v>4</v>
      </c>
      <c r="G113" s="22">
        <v>17</v>
      </c>
      <c r="H113" s="22">
        <v>21</v>
      </c>
      <c r="I113" s="22">
        <v>45</v>
      </c>
      <c r="J113" s="22">
        <v>52</v>
      </c>
      <c r="K113" s="22">
        <v>131</v>
      </c>
      <c r="L113" s="22">
        <v>89</v>
      </c>
      <c r="M113" s="22">
        <v>21</v>
      </c>
      <c r="N113" s="22">
        <f t="shared" si="37"/>
        <v>380</v>
      </c>
      <c r="O113" s="68">
        <f t="shared" si="38"/>
        <v>2.781578947368421</v>
      </c>
      <c r="P113" s="68">
        <f t="shared" si="39"/>
        <v>0.7853444645363202</v>
      </c>
      <c r="Q113" s="22">
        <v>7</v>
      </c>
      <c r="R113" s="22">
        <v>0</v>
      </c>
    </row>
    <row r="114" spans="1:18" ht="20.25" customHeight="1">
      <c r="A114" s="105"/>
      <c r="B114" s="22" t="s">
        <v>524</v>
      </c>
      <c r="C114" s="73" t="s">
        <v>630</v>
      </c>
      <c r="D114" s="80">
        <v>0.5</v>
      </c>
      <c r="E114" s="67">
        <f t="shared" si="36"/>
        <v>28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4</v>
      </c>
      <c r="L114" s="22">
        <v>11</v>
      </c>
      <c r="M114" s="22">
        <v>13</v>
      </c>
      <c r="N114" s="22">
        <f t="shared" si="37"/>
        <v>28</v>
      </c>
      <c r="O114" s="68">
        <f t="shared" si="38"/>
        <v>3.6607142857142856</v>
      </c>
      <c r="P114" s="68">
        <f t="shared" si="39"/>
        <v>0.3549036948991388</v>
      </c>
      <c r="Q114" s="22">
        <v>0</v>
      </c>
      <c r="R114" s="22">
        <v>0</v>
      </c>
    </row>
    <row r="115" spans="1:18" ht="20.25" customHeight="1">
      <c r="A115" s="105"/>
      <c r="B115" s="22" t="s">
        <v>322</v>
      </c>
      <c r="C115" s="73" t="s">
        <v>627</v>
      </c>
      <c r="D115" s="80">
        <v>1</v>
      </c>
      <c r="E115" s="67">
        <f t="shared" si="36"/>
        <v>47</v>
      </c>
      <c r="F115" s="22">
        <v>0</v>
      </c>
      <c r="G115" s="22">
        <v>6</v>
      </c>
      <c r="H115" s="22">
        <v>4</v>
      </c>
      <c r="I115" s="22">
        <v>7</v>
      </c>
      <c r="J115" s="22">
        <v>8</v>
      </c>
      <c r="K115" s="22">
        <v>8</v>
      </c>
      <c r="L115" s="22">
        <v>10</v>
      </c>
      <c r="M115" s="22">
        <v>4</v>
      </c>
      <c r="N115" s="22">
        <f t="shared" si="37"/>
        <v>47</v>
      </c>
      <c r="O115" s="68">
        <f t="shared" si="38"/>
        <v>2.574468085106383</v>
      </c>
      <c r="P115" s="68">
        <f t="shared" si="39"/>
        <v>0.9224085228487394</v>
      </c>
      <c r="Q115" s="22">
        <v>0</v>
      </c>
      <c r="R115" s="22">
        <v>0</v>
      </c>
    </row>
    <row r="116" spans="1:18" ht="20.25" customHeight="1">
      <c r="A116" s="105"/>
      <c r="B116" s="22" t="s">
        <v>232</v>
      </c>
      <c r="C116" s="73" t="s">
        <v>629</v>
      </c>
      <c r="D116" s="80">
        <v>1</v>
      </c>
      <c r="E116" s="67">
        <f t="shared" si="36"/>
        <v>47</v>
      </c>
      <c r="F116" s="22">
        <v>0</v>
      </c>
      <c r="G116" s="22">
        <v>6</v>
      </c>
      <c r="H116" s="22">
        <v>0</v>
      </c>
      <c r="I116" s="22">
        <v>0</v>
      </c>
      <c r="J116" s="22">
        <v>0</v>
      </c>
      <c r="K116" s="22">
        <v>12</v>
      </c>
      <c r="L116" s="22">
        <v>7</v>
      </c>
      <c r="M116" s="22">
        <v>22</v>
      </c>
      <c r="N116" s="22">
        <f t="shared" si="37"/>
        <v>47</v>
      </c>
      <c r="O116" s="68">
        <f t="shared" si="38"/>
        <v>3.2872340425531914</v>
      </c>
      <c r="P116" s="68">
        <f t="shared" si="39"/>
        <v>0.9661542587015093</v>
      </c>
      <c r="Q116" s="22">
        <v>0</v>
      </c>
      <c r="R116" s="22">
        <v>0</v>
      </c>
    </row>
    <row r="117" spans="1:18" ht="20.25" customHeight="1">
      <c r="A117" s="105"/>
      <c r="B117" s="22" t="s">
        <v>525</v>
      </c>
      <c r="C117" s="73" t="s">
        <v>602</v>
      </c>
      <c r="D117" s="80">
        <v>1</v>
      </c>
      <c r="E117" s="67">
        <f t="shared" si="36"/>
        <v>47</v>
      </c>
      <c r="F117" s="22">
        <v>2</v>
      </c>
      <c r="G117" s="22">
        <v>3</v>
      </c>
      <c r="H117" s="22">
        <v>3</v>
      </c>
      <c r="I117" s="22">
        <v>6</v>
      </c>
      <c r="J117" s="22">
        <v>1</v>
      </c>
      <c r="K117" s="22">
        <v>4</v>
      </c>
      <c r="L117" s="22">
        <v>8</v>
      </c>
      <c r="M117" s="22">
        <v>20</v>
      </c>
      <c r="N117" s="22">
        <f t="shared" si="37"/>
        <v>47</v>
      </c>
      <c r="O117" s="68">
        <f t="shared" si="38"/>
        <v>3.021276595744681</v>
      </c>
      <c r="P117" s="68">
        <f t="shared" si="39"/>
        <v>1.1758086706083484</v>
      </c>
      <c r="Q117" s="22">
        <v>0</v>
      </c>
      <c r="R117" s="22">
        <v>0</v>
      </c>
    </row>
    <row r="118" spans="1:18" ht="20.25" customHeight="1">
      <c r="A118" s="105"/>
      <c r="B118" s="22" t="s">
        <v>124</v>
      </c>
      <c r="C118" s="73" t="s">
        <v>631</v>
      </c>
      <c r="D118" s="80">
        <v>1</v>
      </c>
      <c r="E118" s="67">
        <f t="shared" si="36"/>
        <v>47</v>
      </c>
      <c r="F118" s="22">
        <v>24</v>
      </c>
      <c r="G118" s="22">
        <v>5</v>
      </c>
      <c r="H118" s="22">
        <v>3</v>
      </c>
      <c r="I118" s="22">
        <v>2</v>
      </c>
      <c r="J118" s="22">
        <v>3</v>
      </c>
      <c r="K118" s="22">
        <v>2</v>
      </c>
      <c r="L118" s="22">
        <v>0</v>
      </c>
      <c r="M118" s="22">
        <v>4</v>
      </c>
      <c r="N118" s="22">
        <f t="shared" si="37"/>
        <v>43</v>
      </c>
      <c r="O118" s="68">
        <f t="shared" si="38"/>
        <v>1</v>
      </c>
      <c r="P118" s="68">
        <f t="shared" si="39"/>
        <v>1.342507199755498</v>
      </c>
      <c r="Q118" s="22">
        <v>0</v>
      </c>
      <c r="R118" s="22">
        <v>4</v>
      </c>
    </row>
    <row r="119" spans="1:18" ht="20.25" customHeight="1">
      <c r="A119" s="105"/>
      <c r="B119" s="22" t="s">
        <v>98</v>
      </c>
      <c r="C119" s="73" t="s">
        <v>633</v>
      </c>
      <c r="D119" s="80">
        <v>1</v>
      </c>
      <c r="E119" s="67">
        <f t="shared" si="36"/>
        <v>44</v>
      </c>
      <c r="F119" s="22">
        <v>9</v>
      </c>
      <c r="G119" s="22">
        <v>4</v>
      </c>
      <c r="H119" s="22">
        <v>4</v>
      </c>
      <c r="I119" s="22">
        <v>5</v>
      </c>
      <c r="J119" s="22">
        <v>4</v>
      </c>
      <c r="K119" s="22">
        <v>7</v>
      </c>
      <c r="L119" s="22">
        <v>2</v>
      </c>
      <c r="M119" s="22">
        <v>9</v>
      </c>
      <c r="N119" s="22">
        <f t="shared" si="37"/>
        <v>44</v>
      </c>
      <c r="O119" s="68">
        <f t="shared" si="38"/>
        <v>2.1363636363636362</v>
      </c>
      <c r="P119" s="68">
        <f t="shared" si="39"/>
        <v>1.4196816078855834</v>
      </c>
      <c r="Q119" s="22">
        <v>0</v>
      </c>
      <c r="R119" s="22">
        <v>0</v>
      </c>
    </row>
    <row r="120" spans="1:18" ht="20.25" customHeight="1">
      <c r="A120" s="105"/>
      <c r="B120" s="22" t="s">
        <v>323</v>
      </c>
      <c r="C120" s="73" t="s">
        <v>634</v>
      </c>
      <c r="D120" s="80">
        <v>1</v>
      </c>
      <c r="E120" s="67">
        <f t="shared" si="36"/>
        <v>44</v>
      </c>
      <c r="F120" s="22">
        <v>3</v>
      </c>
      <c r="G120" s="22">
        <v>3</v>
      </c>
      <c r="H120" s="22">
        <v>6</v>
      </c>
      <c r="I120" s="22">
        <v>2</v>
      </c>
      <c r="J120" s="22">
        <v>8</v>
      </c>
      <c r="K120" s="22">
        <v>7</v>
      </c>
      <c r="L120" s="22">
        <v>4</v>
      </c>
      <c r="M120" s="22">
        <v>11</v>
      </c>
      <c r="N120" s="22">
        <f t="shared" si="37"/>
        <v>44</v>
      </c>
      <c r="O120" s="68">
        <f t="shared" si="38"/>
        <v>2.6136363636363638</v>
      </c>
      <c r="P120" s="68">
        <f t="shared" si="39"/>
        <v>1.186398466921653</v>
      </c>
      <c r="Q120" s="22">
        <v>0</v>
      </c>
      <c r="R120" s="22">
        <v>0</v>
      </c>
    </row>
    <row r="121" spans="1:18" ht="20.25" customHeight="1">
      <c r="A121" s="105"/>
      <c r="B121" s="22" t="s">
        <v>154</v>
      </c>
      <c r="C121" s="73" t="s">
        <v>635</v>
      </c>
      <c r="D121" s="80">
        <v>1</v>
      </c>
      <c r="E121" s="67">
        <f t="shared" si="36"/>
        <v>44</v>
      </c>
      <c r="F121" s="22">
        <v>6</v>
      </c>
      <c r="G121" s="22">
        <v>0</v>
      </c>
      <c r="H121" s="22">
        <v>0</v>
      </c>
      <c r="I121" s="22">
        <v>0</v>
      </c>
      <c r="J121" s="22">
        <v>0</v>
      </c>
      <c r="K121" s="22">
        <v>1</v>
      </c>
      <c r="L121" s="22">
        <v>5</v>
      </c>
      <c r="M121" s="22">
        <v>32</v>
      </c>
      <c r="N121" s="22">
        <f t="shared" si="37"/>
        <v>44</v>
      </c>
      <c r="O121" s="68">
        <f t="shared" si="38"/>
        <v>3.375</v>
      </c>
      <c r="P121" s="68">
        <f t="shared" si="39"/>
        <v>1.3573244068587822</v>
      </c>
      <c r="Q121" s="22">
        <v>0</v>
      </c>
      <c r="R121" s="22">
        <v>0</v>
      </c>
    </row>
    <row r="122" spans="1:18" ht="20.25" customHeight="1">
      <c r="A122" s="105"/>
      <c r="B122" s="22" t="s">
        <v>324</v>
      </c>
      <c r="C122" s="73" t="s">
        <v>637</v>
      </c>
      <c r="D122" s="80">
        <v>1</v>
      </c>
      <c r="E122" s="67">
        <f t="shared" si="36"/>
        <v>44</v>
      </c>
      <c r="F122" s="22">
        <v>12</v>
      </c>
      <c r="G122" s="22">
        <v>3</v>
      </c>
      <c r="H122" s="22">
        <v>0</v>
      </c>
      <c r="I122" s="22">
        <v>5</v>
      </c>
      <c r="J122" s="22">
        <v>3</v>
      </c>
      <c r="K122" s="22">
        <v>4</v>
      </c>
      <c r="L122" s="22">
        <v>1</v>
      </c>
      <c r="M122" s="22">
        <v>16</v>
      </c>
      <c r="N122" s="22">
        <f t="shared" si="37"/>
        <v>44</v>
      </c>
      <c r="O122" s="68">
        <f t="shared" si="38"/>
        <v>2.272727272727273</v>
      </c>
      <c r="P122" s="68">
        <f t="shared" si="39"/>
        <v>1.6426646363266042</v>
      </c>
      <c r="Q122" s="22">
        <v>0</v>
      </c>
      <c r="R122" s="22">
        <v>0</v>
      </c>
    </row>
    <row r="123" spans="1:18" ht="20.25" customHeight="1">
      <c r="A123" s="105"/>
      <c r="B123" s="22" t="s">
        <v>526</v>
      </c>
      <c r="C123" s="73" t="s">
        <v>638</v>
      </c>
      <c r="D123" s="80">
        <v>1</v>
      </c>
      <c r="E123" s="67">
        <f t="shared" si="36"/>
        <v>46</v>
      </c>
      <c r="F123" s="22">
        <v>3</v>
      </c>
      <c r="G123" s="22">
        <v>3</v>
      </c>
      <c r="H123" s="22">
        <v>1</v>
      </c>
      <c r="I123" s="22">
        <v>6</v>
      </c>
      <c r="J123" s="22">
        <v>5</v>
      </c>
      <c r="K123" s="22">
        <v>8</v>
      </c>
      <c r="L123" s="22">
        <v>1</v>
      </c>
      <c r="M123" s="22">
        <v>19</v>
      </c>
      <c r="N123" s="22">
        <f t="shared" si="37"/>
        <v>46</v>
      </c>
      <c r="O123" s="68">
        <f t="shared" si="38"/>
        <v>2.880434782608696</v>
      </c>
      <c r="P123" s="68">
        <f t="shared" si="39"/>
        <v>1.2076962555819615</v>
      </c>
      <c r="Q123" s="22">
        <v>0</v>
      </c>
      <c r="R123" s="22">
        <v>0</v>
      </c>
    </row>
    <row r="124" spans="1:18" ht="20.25" customHeight="1">
      <c r="A124" s="105"/>
      <c r="B124" s="22" t="s">
        <v>99</v>
      </c>
      <c r="C124" s="73" t="s">
        <v>641</v>
      </c>
      <c r="D124" s="80">
        <v>1</v>
      </c>
      <c r="E124" s="67">
        <f t="shared" si="30"/>
        <v>387</v>
      </c>
      <c r="F124" s="22">
        <v>66</v>
      </c>
      <c r="G124" s="22">
        <v>36</v>
      </c>
      <c r="H124" s="22">
        <v>62</v>
      </c>
      <c r="I124" s="22">
        <v>61</v>
      </c>
      <c r="J124" s="22">
        <v>58</v>
      </c>
      <c r="K124" s="22">
        <v>43</v>
      </c>
      <c r="L124" s="22">
        <v>22</v>
      </c>
      <c r="M124" s="22">
        <v>39</v>
      </c>
      <c r="N124" s="22">
        <f t="shared" si="37"/>
        <v>387</v>
      </c>
      <c r="O124" s="68">
        <f t="shared" si="32"/>
        <v>1.958656330749354</v>
      </c>
      <c r="P124" s="68">
        <f t="shared" si="33"/>
        <v>1.2219340171861008</v>
      </c>
      <c r="Q124" s="22">
        <v>0</v>
      </c>
      <c r="R124" s="22">
        <v>0</v>
      </c>
    </row>
    <row r="125" spans="1:18" ht="20.25" customHeight="1">
      <c r="A125" s="105"/>
      <c r="B125" s="22" t="s">
        <v>326</v>
      </c>
      <c r="C125" s="73" t="s">
        <v>642</v>
      </c>
      <c r="D125" s="80">
        <v>1</v>
      </c>
      <c r="E125" s="67">
        <f t="shared" si="30"/>
        <v>129</v>
      </c>
      <c r="F125" s="22">
        <v>69</v>
      </c>
      <c r="G125" s="22">
        <v>9</v>
      </c>
      <c r="H125" s="22">
        <v>13</v>
      </c>
      <c r="I125" s="22">
        <v>12</v>
      </c>
      <c r="J125" s="22">
        <v>12</v>
      </c>
      <c r="K125" s="22">
        <v>3</v>
      </c>
      <c r="L125" s="22">
        <v>4</v>
      </c>
      <c r="M125" s="22">
        <v>7</v>
      </c>
      <c r="N125" s="22">
        <f t="shared" si="37"/>
        <v>129</v>
      </c>
      <c r="O125" s="68">
        <f t="shared" si="32"/>
        <v>1.0348837209302326</v>
      </c>
      <c r="P125" s="68">
        <f t="shared" si="33"/>
        <v>1.2792107040041791</v>
      </c>
      <c r="Q125" s="22">
        <v>0</v>
      </c>
      <c r="R125" s="22">
        <v>0</v>
      </c>
    </row>
    <row r="126" spans="1:18" ht="20.25" customHeight="1">
      <c r="A126" s="105"/>
      <c r="B126" s="22" t="s">
        <v>327</v>
      </c>
      <c r="C126" s="73" t="s">
        <v>643</v>
      </c>
      <c r="D126" s="80">
        <v>1</v>
      </c>
      <c r="E126" s="67">
        <f t="shared" si="30"/>
        <v>129</v>
      </c>
      <c r="F126" s="22">
        <v>39</v>
      </c>
      <c r="G126" s="22">
        <v>19</v>
      </c>
      <c r="H126" s="22">
        <v>16</v>
      </c>
      <c r="I126" s="22">
        <v>16</v>
      </c>
      <c r="J126" s="22">
        <v>10</v>
      </c>
      <c r="K126" s="22">
        <v>7</v>
      </c>
      <c r="L126" s="22">
        <v>4</v>
      </c>
      <c r="M126" s="22">
        <v>18</v>
      </c>
      <c r="N126" s="22">
        <f t="shared" si="37"/>
        <v>129</v>
      </c>
      <c r="O126" s="68">
        <f t="shared" si="32"/>
        <v>1.6046511627906976</v>
      </c>
      <c r="P126" s="68">
        <f t="shared" si="33"/>
        <v>1.3902685293636472</v>
      </c>
      <c r="Q126" s="22">
        <v>0</v>
      </c>
      <c r="R126" s="22">
        <v>0</v>
      </c>
    </row>
    <row r="127" spans="1:18" ht="20.25" customHeight="1">
      <c r="A127" s="105"/>
      <c r="B127" s="22" t="s">
        <v>527</v>
      </c>
      <c r="C127" s="73" t="s">
        <v>639</v>
      </c>
      <c r="D127" s="80">
        <v>2</v>
      </c>
      <c r="E127" s="67">
        <f t="shared" si="30"/>
        <v>21</v>
      </c>
      <c r="F127" s="22">
        <v>0</v>
      </c>
      <c r="G127" s="22">
        <v>1</v>
      </c>
      <c r="H127" s="22">
        <v>6</v>
      </c>
      <c r="I127" s="22">
        <v>3</v>
      </c>
      <c r="J127" s="22">
        <v>3</v>
      </c>
      <c r="K127" s="22">
        <v>4</v>
      </c>
      <c r="L127" s="22">
        <v>0</v>
      </c>
      <c r="M127" s="22">
        <v>4</v>
      </c>
      <c r="N127" s="22">
        <f t="shared" si="37"/>
        <v>21</v>
      </c>
      <c r="O127" s="68">
        <f t="shared" si="32"/>
        <v>2.4523809523809526</v>
      </c>
      <c r="P127" s="68">
        <f t="shared" si="33"/>
        <v>0.949997016345714</v>
      </c>
      <c r="Q127" s="22">
        <v>0</v>
      </c>
      <c r="R127" s="22">
        <v>0</v>
      </c>
    </row>
    <row r="128" spans="1:18" ht="20.25" customHeight="1">
      <c r="A128" s="105"/>
      <c r="B128" s="22" t="s">
        <v>528</v>
      </c>
      <c r="C128" s="73" t="s">
        <v>639</v>
      </c>
      <c r="D128" s="80">
        <v>1</v>
      </c>
      <c r="E128" s="67">
        <f t="shared" si="30"/>
        <v>387</v>
      </c>
      <c r="F128" s="22">
        <v>45</v>
      </c>
      <c r="G128" s="22">
        <v>26</v>
      </c>
      <c r="H128" s="22">
        <v>20</v>
      </c>
      <c r="I128" s="22">
        <v>42</v>
      </c>
      <c r="J128" s="22">
        <v>45</v>
      </c>
      <c r="K128" s="22">
        <v>57</v>
      </c>
      <c r="L128" s="22">
        <v>54</v>
      </c>
      <c r="M128" s="22">
        <v>98</v>
      </c>
      <c r="N128" s="22">
        <f t="shared" si="37"/>
        <v>387</v>
      </c>
      <c r="O128" s="68">
        <f t="shared" si="32"/>
        <v>2.595607235142119</v>
      </c>
      <c r="P128" s="68">
        <f t="shared" si="33"/>
        <v>1.3014229265882251</v>
      </c>
      <c r="Q128" s="22">
        <v>0</v>
      </c>
      <c r="R128" s="22">
        <v>0</v>
      </c>
    </row>
    <row r="129" spans="1:18" ht="21.75">
      <c r="A129" s="105"/>
      <c r="B129" s="88" t="s">
        <v>100</v>
      </c>
      <c r="C129" s="88"/>
      <c r="D129" s="88"/>
      <c r="E129" s="70">
        <f>SUM(E105:E128)</f>
        <v>2608</v>
      </c>
      <c r="F129" s="70">
        <f aca="true" t="shared" si="40" ref="F129:N129">SUM(F105:F128)</f>
        <v>388</v>
      </c>
      <c r="G129" s="70">
        <f t="shared" si="40"/>
        <v>242</v>
      </c>
      <c r="H129" s="70">
        <f t="shared" si="40"/>
        <v>242</v>
      </c>
      <c r="I129" s="70">
        <f t="shared" si="40"/>
        <v>306</v>
      </c>
      <c r="J129" s="70">
        <f t="shared" si="40"/>
        <v>305</v>
      </c>
      <c r="K129" s="70">
        <f t="shared" si="40"/>
        <v>375</v>
      </c>
      <c r="L129" s="70">
        <f t="shared" si="40"/>
        <v>306</v>
      </c>
      <c r="M129" s="70">
        <f t="shared" si="40"/>
        <v>431</v>
      </c>
      <c r="N129" s="70">
        <f t="shared" si="40"/>
        <v>2595</v>
      </c>
      <c r="O129" s="9">
        <f t="shared" si="32"/>
        <v>2.2734104046242773</v>
      </c>
      <c r="P129" s="9">
        <f t="shared" si="33"/>
        <v>1.3203995013361443</v>
      </c>
      <c r="Q129" s="70">
        <f>SUM(Q105:Q128)</f>
        <v>9</v>
      </c>
      <c r="R129" s="70">
        <f>SUM(R105:R128)</f>
        <v>4</v>
      </c>
    </row>
    <row r="130" spans="1:18" ht="21.75">
      <c r="A130" s="106"/>
      <c r="B130" s="88" t="s">
        <v>101</v>
      </c>
      <c r="C130" s="88"/>
      <c r="D130" s="88"/>
      <c r="E130" s="11">
        <f>E129*100/$E$129</f>
        <v>100</v>
      </c>
      <c r="F130" s="11">
        <f aca="true" t="shared" si="41" ref="F130:N130">F129*100/$E$129</f>
        <v>14.877300613496933</v>
      </c>
      <c r="G130" s="11">
        <f t="shared" si="41"/>
        <v>9.279141104294478</v>
      </c>
      <c r="H130" s="11">
        <f t="shared" si="41"/>
        <v>9.279141104294478</v>
      </c>
      <c r="I130" s="11">
        <f t="shared" si="41"/>
        <v>11.733128834355828</v>
      </c>
      <c r="J130" s="11">
        <f t="shared" si="41"/>
        <v>11.69478527607362</v>
      </c>
      <c r="K130" s="11">
        <f t="shared" si="41"/>
        <v>14.378834355828221</v>
      </c>
      <c r="L130" s="11">
        <f t="shared" si="41"/>
        <v>11.733128834355828</v>
      </c>
      <c r="M130" s="11">
        <f t="shared" si="41"/>
        <v>16.5260736196319</v>
      </c>
      <c r="N130" s="11">
        <f t="shared" si="41"/>
        <v>99.50153374233129</v>
      </c>
      <c r="O130" s="22"/>
      <c r="P130" s="22"/>
      <c r="Q130" s="11">
        <f>Q129*100/$E$129</f>
        <v>0.3450920245398773</v>
      </c>
      <c r="R130" s="11">
        <f>R129*100/$E$129</f>
        <v>0.15337423312883436</v>
      </c>
    </row>
    <row r="131" spans="1:18" ht="21.75">
      <c r="A131" s="88" t="s">
        <v>11</v>
      </c>
      <c r="B131" s="89"/>
      <c r="C131" s="89"/>
      <c r="D131" s="89"/>
      <c r="E131" s="70">
        <f>SUM(E101,E129)</f>
        <v>7032</v>
      </c>
      <c r="F131" s="70">
        <f aca="true" t="shared" si="42" ref="F131:N131">SUM(F101,F129)</f>
        <v>707</v>
      </c>
      <c r="G131" s="70">
        <f t="shared" si="42"/>
        <v>544</v>
      </c>
      <c r="H131" s="70">
        <f t="shared" si="42"/>
        <v>563</v>
      </c>
      <c r="I131" s="70">
        <f t="shared" si="42"/>
        <v>891</v>
      </c>
      <c r="J131" s="70">
        <f t="shared" si="42"/>
        <v>965</v>
      </c>
      <c r="K131" s="70">
        <f t="shared" si="42"/>
        <v>1059</v>
      </c>
      <c r="L131" s="70">
        <f t="shared" si="42"/>
        <v>965</v>
      </c>
      <c r="M131" s="70">
        <f t="shared" si="42"/>
        <v>1288</v>
      </c>
      <c r="N131" s="70">
        <f t="shared" si="42"/>
        <v>6982</v>
      </c>
      <c r="O131" s="9">
        <f>(1*G131+1.5*H131+2*I131+2.5*J131+3*K131+3.5*L131+4*M131)/N131</f>
        <v>2.47629619020338</v>
      </c>
      <c r="P131" s="9">
        <f>SQRT((F131*0^2+G131*1^2+H131*1.5^2+I131*2^2+J131*2.5^2+K131*3^2+L131*3.5^2+M131*4^2)/N131-O131^2)</f>
        <v>1.2293744942115292</v>
      </c>
      <c r="Q131" s="70">
        <f>SUM(Q101,Q129)</f>
        <v>46</v>
      </c>
      <c r="R131" s="70">
        <f>SUM(R101,R129)</f>
        <v>4</v>
      </c>
    </row>
    <row r="132" spans="1:18" ht="21.75">
      <c r="A132" s="88" t="s">
        <v>12</v>
      </c>
      <c r="B132" s="88"/>
      <c r="C132" s="88"/>
      <c r="D132" s="88"/>
      <c r="E132" s="11">
        <f>E131*100/$E$131</f>
        <v>100</v>
      </c>
      <c r="F132" s="11">
        <f aca="true" t="shared" si="43" ref="F132:N132">F131*100/$E$131</f>
        <v>10.054038680318543</v>
      </c>
      <c r="G132" s="11">
        <f t="shared" si="43"/>
        <v>7.736063708759954</v>
      </c>
      <c r="H132" s="11">
        <f t="shared" si="43"/>
        <v>8.006257110352674</v>
      </c>
      <c r="I132" s="11">
        <f t="shared" si="43"/>
        <v>12.670648464163822</v>
      </c>
      <c r="J132" s="11">
        <f t="shared" si="43"/>
        <v>13.722980659840728</v>
      </c>
      <c r="K132" s="11">
        <f t="shared" si="43"/>
        <v>15.059726962457338</v>
      </c>
      <c r="L132" s="11">
        <f t="shared" si="43"/>
        <v>13.722980659840728</v>
      </c>
      <c r="M132" s="11">
        <f t="shared" si="43"/>
        <v>18.31626848691695</v>
      </c>
      <c r="N132" s="11">
        <f t="shared" si="43"/>
        <v>99.28896473265074</v>
      </c>
      <c r="O132" s="22"/>
      <c r="P132" s="22"/>
      <c r="Q132" s="11">
        <f>Q131*100/$E$131</f>
        <v>0.6541524459613197</v>
      </c>
      <c r="R132" s="11">
        <f>R131*100/$E$131</f>
        <v>0.05688282138794084</v>
      </c>
    </row>
    <row r="133" spans="3:18" ht="21.75">
      <c r="C133" s="26" t="s">
        <v>562</v>
      </c>
      <c r="D133" s="81"/>
      <c r="E133" s="66"/>
      <c r="F133" s="66"/>
      <c r="G133" s="66"/>
      <c r="H133" s="66"/>
      <c r="I133" s="66"/>
      <c r="J133" s="66"/>
      <c r="K133" s="90">
        <f>(G131+H131+I131+J131+K131+L131+M131)*100/N131</f>
        <v>89.87396161558293</v>
      </c>
      <c r="L133" s="90"/>
      <c r="M133" s="24"/>
      <c r="N133" s="24"/>
      <c r="O133" s="25"/>
      <c r="P133" s="25"/>
      <c r="Q133" s="24"/>
      <c r="R133" s="24"/>
    </row>
    <row r="134" spans="3:18" ht="21.75">
      <c r="C134" s="66" t="s">
        <v>64</v>
      </c>
      <c r="E134" s="66"/>
      <c r="F134" s="66"/>
      <c r="G134" s="66"/>
      <c r="H134" s="66"/>
      <c r="I134" s="66"/>
      <c r="J134" s="66"/>
      <c r="K134" s="90">
        <f>(K131+L131+M131)*100/N131</f>
        <v>47.43626468060727</v>
      </c>
      <c r="L134" s="90"/>
      <c r="M134" s="24"/>
      <c r="N134" s="24"/>
      <c r="O134" s="25"/>
      <c r="P134" s="25"/>
      <c r="Q134" s="24"/>
      <c r="R134" s="24"/>
    </row>
    <row r="135" spans="2:18" ht="26.25">
      <c r="B135" s="114" t="s">
        <v>27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 ht="23.25">
      <c r="B136" s="115" t="s">
        <v>486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1:18" ht="36" customHeight="1">
      <c r="A137" s="100" t="s">
        <v>79</v>
      </c>
      <c r="B137" s="101" t="s">
        <v>0</v>
      </c>
      <c r="C137" s="101" t="s">
        <v>1</v>
      </c>
      <c r="D137" s="102" t="s">
        <v>709</v>
      </c>
      <c r="E137" s="91" t="s">
        <v>54</v>
      </c>
      <c r="F137" s="116" t="s">
        <v>4</v>
      </c>
      <c r="G137" s="116"/>
      <c r="H137" s="116"/>
      <c r="I137" s="116"/>
      <c r="J137" s="116"/>
      <c r="K137" s="116"/>
      <c r="L137" s="116"/>
      <c r="M137" s="116"/>
      <c r="N137" s="95" t="s">
        <v>55</v>
      </c>
      <c r="O137" s="96" t="s">
        <v>6</v>
      </c>
      <c r="P137" s="96" t="s">
        <v>7</v>
      </c>
      <c r="Q137" s="95" t="s">
        <v>8</v>
      </c>
      <c r="R137" s="95"/>
    </row>
    <row r="138" spans="1:18" ht="21.75">
      <c r="A138" s="100"/>
      <c r="B138" s="101"/>
      <c r="C138" s="101"/>
      <c r="D138" s="103"/>
      <c r="E138" s="91"/>
      <c r="F138" s="22">
        <v>0</v>
      </c>
      <c r="G138" s="22">
        <v>1</v>
      </c>
      <c r="H138" s="22">
        <v>1.5</v>
      </c>
      <c r="I138" s="22">
        <v>2</v>
      </c>
      <c r="J138" s="22">
        <v>2.5</v>
      </c>
      <c r="K138" s="22">
        <v>3</v>
      </c>
      <c r="L138" s="22">
        <v>3.5</v>
      </c>
      <c r="M138" s="22">
        <v>4</v>
      </c>
      <c r="N138" s="95"/>
      <c r="O138" s="96"/>
      <c r="P138" s="96"/>
      <c r="Q138" s="22" t="s">
        <v>9</v>
      </c>
      <c r="R138" s="22" t="s">
        <v>10</v>
      </c>
    </row>
    <row r="139" spans="1:18" ht="20.25" customHeight="1">
      <c r="A139" s="104" t="s">
        <v>85</v>
      </c>
      <c r="B139" s="22" t="s">
        <v>530</v>
      </c>
      <c r="C139" s="73" t="s">
        <v>645</v>
      </c>
      <c r="D139" s="80">
        <v>1</v>
      </c>
      <c r="E139" s="67">
        <f aca="true" t="shared" si="44" ref="E139:E147">SUM(F139:M139,Q139:R139)</f>
        <v>341</v>
      </c>
      <c r="F139" s="22">
        <v>13</v>
      </c>
      <c r="G139" s="22">
        <v>12</v>
      </c>
      <c r="H139" s="22">
        <v>21</v>
      </c>
      <c r="I139" s="22">
        <v>41</v>
      </c>
      <c r="J139" s="22">
        <v>61</v>
      </c>
      <c r="K139" s="22">
        <v>65</v>
      </c>
      <c r="L139" s="22">
        <v>57</v>
      </c>
      <c r="M139" s="22">
        <v>71</v>
      </c>
      <c r="N139" s="22">
        <f aca="true" t="shared" si="45" ref="N139:N147">SUM(F139:M139)</f>
        <v>341</v>
      </c>
      <c r="O139" s="68">
        <f aca="true" t="shared" si="46" ref="O139:O148">(1*G139+1.5*H139+2*I139+2.5*J139+3*K139+3.5*L139+4*M139)/N139</f>
        <v>2.804985337243402</v>
      </c>
      <c r="P139" s="68">
        <f aca="true" t="shared" si="47" ref="P139:P148">SQRT((F139*0^2+G139*1^2+H139*1.5^2+I139*2^2+J139*2.5^2+K139*3^2+L139*3.5^2+M139*4^2)/N139-O139^2)</f>
        <v>0.99967960399092</v>
      </c>
      <c r="Q139" s="22">
        <v>0</v>
      </c>
      <c r="R139" s="22">
        <v>0</v>
      </c>
    </row>
    <row r="140" spans="1:18" ht="20.25" customHeight="1">
      <c r="A140" s="105"/>
      <c r="B140" s="22" t="s">
        <v>531</v>
      </c>
      <c r="C140" s="73" t="s">
        <v>646</v>
      </c>
      <c r="D140" s="80">
        <v>1</v>
      </c>
      <c r="E140" s="67">
        <f t="shared" si="44"/>
        <v>344</v>
      </c>
      <c r="F140" s="22">
        <v>32</v>
      </c>
      <c r="G140" s="22">
        <v>30</v>
      </c>
      <c r="H140" s="22">
        <v>61</v>
      </c>
      <c r="I140" s="22">
        <v>88</v>
      </c>
      <c r="J140" s="22">
        <v>47</v>
      </c>
      <c r="K140" s="22">
        <v>36</v>
      </c>
      <c r="L140" s="22">
        <v>20</v>
      </c>
      <c r="M140" s="22">
        <v>20</v>
      </c>
      <c r="N140" s="22">
        <f t="shared" si="45"/>
        <v>334</v>
      </c>
      <c r="O140" s="68">
        <f t="shared" si="46"/>
        <v>2.0149700598802394</v>
      </c>
      <c r="P140" s="68">
        <f t="shared" si="47"/>
        <v>1.0176954559296005</v>
      </c>
      <c r="Q140" s="22">
        <v>2</v>
      </c>
      <c r="R140" s="22">
        <v>8</v>
      </c>
    </row>
    <row r="141" spans="1:18" ht="20.25" customHeight="1">
      <c r="A141" s="105"/>
      <c r="B141" s="22" t="s">
        <v>534</v>
      </c>
      <c r="C141" s="73" t="s">
        <v>648</v>
      </c>
      <c r="D141" s="80">
        <v>1</v>
      </c>
      <c r="E141" s="67">
        <f t="shared" si="44"/>
        <v>341</v>
      </c>
      <c r="F141" s="22">
        <v>17</v>
      </c>
      <c r="G141" s="22">
        <v>40</v>
      </c>
      <c r="H141" s="22">
        <v>46</v>
      </c>
      <c r="I141" s="22">
        <v>40</v>
      </c>
      <c r="J141" s="22">
        <v>51</v>
      </c>
      <c r="K141" s="22">
        <v>66</v>
      </c>
      <c r="L141" s="22">
        <v>40</v>
      </c>
      <c r="M141" s="22">
        <v>38</v>
      </c>
      <c r="N141" s="22">
        <f t="shared" si="45"/>
        <v>338</v>
      </c>
      <c r="O141" s="68">
        <f t="shared" si="46"/>
        <v>2.386094674556213</v>
      </c>
      <c r="P141" s="68">
        <f t="shared" si="47"/>
        <v>1.0739858915175469</v>
      </c>
      <c r="Q141" s="22">
        <v>3</v>
      </c>
      <c r="R141" s="22">
        <v>0</v>
      </c>
    </row>
    <row r="142" spans="1:18" ht="20.25" customHeight="1">
      <c r="A142" s="105"/>
      <c r="B142" s="22" t="s">
        <v>539</v>
      </c>
      <c r="C142" s="73" t="s">
        <v>652</v>
      </c>
      <c r="D142" s="80">
        <v>0.5</v>
      </c>
      <c r="E142" s="67">
        <f t="shared" si="44"/>
        <v>344</v>
      </c>
      <c r="F142" s="22">
        <v>109</v>
      </c>
      <c r="G142" s="22">
        <v>69</v>
      </c>
      <c r="H142" s="22">
        <v>68</v>
      </c>
      <c r="I142" s="22">
        <v>46</v>
      </c>
      <c r="J142" s="22">
        <v>28</v>
      </c>
      <c r="K142" s="22">
        <v>11</v>
      </c>
      <c r="L142" s="22">
        <v>6</v>
      </c>
      <c r="M142" s="22">
        <v>2</v>
      </c>
      <c r="N142" s="22">
        <f t="shared" si="45"/>
        <v>339</v>
      </c>
      <c r="O142" s="68">
        <f t="shared" si="46"/>
        <v>1.1651917404129795</v>
      </c>
      <c r="P142" s="68">
        <f t="shared" si="47"/>
        <v>0.9795087302398813</v>
      </c>
      <c r="Q142" s="22">
        <v>5</v>
      </c>
      <c r="R142" s="22">
        <v>0</v>
      </c>
    </row>
    <row r="143" spans="1:18" ht="20.25" customHeight="1">
      <c r="A143" s="105"/>
      <c r="B143" s="22" t="s">
        <v>540</v>
      </c>
      <c r="C143" s="73" t="s">
        <v>596</v>
      </c>
      <c r="D143" s="80">
        <v>0.5</v>
      </c>
      <c r="E143" s="67">
        <f t="shared" si="44"/>
        <v>341</v>
      </c>
      <c r="F143" s="22">
        <v>5</v>
      </c>
      <c r="G143" s="22">
        <v>0</v>
      </c>
      <c r="H143" s="22">
        <v>0</v>
      </c>
      <c r="I143" s="22">
        <v>3</v>
      </c>
      <c r="J143" s="22">
        <v>8</v>
      </c>
      <c r="K143" s="22">
        <v>30</v>
      </c>
      <c r="L143" s="22">
        <v>56</v>
      </c>
      <c r="M143" s="22">
        <v>238</v>
      </c>
      <c r="N143" s="22">
        <f t="shared" si="45"/>
        <v>340</v>
      </c>
      <c r="O143" s="68">
        <f t="shared" si="46"/>
        <v>3.7176470588235295</v>
      </c>
      <c r="P143" s="68">
        <f t="shared" si="47"/>
        <v>0.6109157004690445</v>
      </c>
      <c r="Q143" s="22">
        <v>1</v>
      </c>
      <c r="R143" s="22">
        <v>0</v>
      </c>
    </row>
    <row r="144" spans="1:18" ht="20.25" customHeight="1">
      <c r="A144" s="105"/>
      <c r="B144" s="22" t="s">
        <v>544</v>
      </c>
      <c r="C144" s="73" t="s">
        <v>657</v>
      </c>
      <c r="D144" s="80">
        <v>0.5</v>
      </c>
      <c r="E144" s="67">
        <f t="shared" si="44"/>
        <v>344</v>
      </c>
      <c r="F144" s="22">
        <v>7</v>
      </c>
      <c r="G144" s="22">
        <v>0</v>
      </c>
      <c r="H144" s="22">
        <v>0</v>
      </c>
      <c r="I144" s="22">
        <v>15</v>
      </c>
      <c r="J144" s="22">
        <v>4</v>
      </c>
      <c r="K144" s="22">
        <v>9</v>
      </c>
      <c r="L144" s="22">
        <v>30</v>
      </c>
      <c r="M144" s="22">
        <v>279</v>
      </c>
      <c r="N144" s="22">
        <f t="shared" si="45"/>
        <v>344</v>
      </c>
      <c r="O144" s="68">
        <f t="shared" si="46"/>
        <v>3.744186046511628</v>
      </c>
      <c r="P144" s="68">
        <f t="shared" si="47"/>
        <v>0.7132230563977823</v>
      </c>
      <c r="Q144" s="22">
        <v>0</v>
      </c>
      <c r="R144" s="22">
        <v>0</v>
      </c>
    </row>
    <row r="145" spans="1:18" ht="20.25" customHeight="1">
      <c r="A145" s="105"/>
      <c r="B145" s="22" t="s">
        <v>547</v>
      </c>
      <c r="C145" s="73" t="s">
        <v>660</v>
      </c>
      <c r="D145" s="80">
        <v>0.5</v>
      </c>
      <c r="E145" s="67">
        <f t="shared" si="44"/>
        <v>341</v>
      </c>
      <c r="F145" s="22">
        <v>47</v>
      </c>
      <c r="G145" s="22">
        <v>7</v>
      </c>
      <c r="H145" s="22">
        <v>0</v>
      </c>
      <c r="I145" s="22">
        <v>21</v>
      </c>
      <c r="J145" s="22">
        <v>2</v>
      </c>
      <c r="K145" s="22">
        <v>6</v>
      </c>
      <c r="L145" s="22">
        <v>258</v>
      </c>
      <c r="M145" s="22">
        <v>0</v>
      </c>
      <c r="N145" s="22">
        <f t="shared" si="45"/>
        <v>341</v>
      </c>
      <c r="O145" s="68">
        <f t="shared" si="46"/>
        <v>2.8592375366568916</v>
      </c>
      <c r="P145" s="68">
        <f t="shared" si="47"/>
        <v>1.2469827535153024</v>
      </c>
      <c r="Q145" s="22">
        <v>0</v>
      </c>
      <c r="R145" s="22">
        <v>0</v>
      </c>
    </row>
    <row r="146" spans="1:18" ht="20.25" customHeight="1">
      <c r="A146" s="105"/>
      <c r="B146" s="22" t="s">
        <v>552</v>
      </c>
      <c r="C146" s="73" t="s">
        <v>664</v>
      </c>
      <c r="D146" s="80">
        <v>0.5</v>
      </c>
      <c r="E146" s="67">
        <f t="shared" si="44"/>
        <v>341</v>
      </c>
      <c r="F146" s="22">
        <v>11</v>
      </c>
      <c r="G146" s="22">
        <v>2</v>
      </c>
      <c r="H146" s="22">
        <v>3</v>
      </c>
      <c r="I146" s="22">
        <v>6</v>
      </c>
      <c r="J146" s="22">
        <v>8</v>
      </c>
      <c r="K146" s="22">
        <v>25</v>
      </c>
      <c r="L146" s="22">
        <v>35</v>
      </c>
      <c r="M146" s="22">
        <v>251</v>
      </c>
      <c r="N146" s="22">
        <f t="shared" si="45"/>
        <v>341</v>
      </c>
      <c r="O146" s="68">
        <f t="shared" si="46"/>
        <v>3.6363636363636362</v>
      </c>
      <c r="P146" s="68">
        <f t="shared" si="47"/>
        <v>0.8448725648047754</v>
      </c>
      <c r="Q146" s="22">
        <v>0</v>
      </c>
      <c r="R146" s="22">
        <v>0</v>
      </c>
    </row>
    <row r="147" spans="1:18" ht="20.25" customHeight="1">
      <c r="A147" s="105"/>
      <c r="B147" s="22" t="s">
        <v>555</v>
      </c>
      <c r="C147" s="73" t="s">
        <v>673</v>
      </c>
      <c r="D147" s="80">
        <v>1</v>
      </c>
      <c r="E147" s="67">
        <f t="shared" si="44"/>
        <v>344</v>
      </c>
      <c r="F147" s="22">
        <v>3</v>
      </c>
      <c r="G147" s="22">
        <v>10</v>
      </c>
      <c r="H147" s="22">
        <v>27</v>
      </c>
      <c r="I147" s="22">
        <v>53</v>
      </c>
      <c r="J147" s="22">
        <v>76</v>
      </c>
      <c r="K147" s="22">
        <v>82</v>
      </c>
      <c r="L147" s="22">
        <v>60</v>
      </c>
      <c r="M147" s="22">
        <v>30</v>
      </c>
      <c r="N147" s="22">
        <f t="shared" si="45"/>
        <v>341</v>
      </c>
      <c r="O147" s="68">
        <f t="shared" si="46"/>
        <v>2.7052785923753664</v>
      </c>
      <c r="P147" s="68">
        <f t="shared" si="47"/>
        <v>0.7942803203980481</v>
      </c>
      <c r="Q147" s="22">
        <v>3</v>
      </c>
      <c r="R147" s="22">
        <v>0</v>
      </c>
    </row>
    <row r="148" spans="1:18" ht="21.75">
      <c r="A148" s="105"/>
      <c r="B148" s="97" t="s">
        <v>710</v>
      </c>
      <c r="C148" s="98"/>
      <c r="D148" s="99"/>
      <c r="E148" s="70">
        <f>SUM(E139:E147)</f>
        <v>3081</v>
      </c>
      <c r="F148" s="70">
        <f aca="true" t="shared" si="48" ref="F148:N148">SUM(F139:F147)</f>
        <v>244</v>
      </c>
      <c r="G148" s="70">
        <f t="shared" si="48"/>
        <v>170</v>
      </c>
      <c r="H148" s="70">
        <f t="shared" si="48"/>
        <v>226</v>
      </c>
      <c r="I148" s="70">
        <f t="shared" si="48"/>
        <v>313</v>
      </c>
      <c r="J148" s="70">
        <f t="shared" si="48"/>
        <v>285</v>
      </c>
      <c r="K148" s="70">
        <f t="shared" si="48"/>
        <v>330</v>
      </c>
      <c r="L148" s="70">
        <f t="shared" si="48"/>
        <v>562</v>
      </c>
      <c r="M148" s="70">
        <f t="shared" si="48"/>
        <v>929</v>
      </c>
      <c r="N148" s="70">
        <f t="shared" si="48"/>
        <v>3059</v>
      </c>
      <c r="O148" s="9">
        <f t="shared" si="46"/>
        <v>2.7853873814972214</v>
      </c>
      <c r="P148" s="9">
        <f t="shared" si="47"/>
        <v>1.2391875371352048</v>
      </c>
      <c r="Q148" s="70">
        <f>SUM(Q139:Q147)</f>
        <v>14</v>
      </c>
      <c r="R148" s="70">
        <f>SUM(R139:R147)</f>
        <v>8</v>
      </c>
    </row>
    <row r="149" spans="1:18" ht="21.75">
      <c r="A149" s="106"/>
      <c r="B149" s="97" t="s">
        <v>711</v>
      </c>
      <c r="C149" s="98"/>
      <c r="D149" s="99"/>
      <c r="E149" s="11">
        <f>E148*100/$E$148</f>
        <v>100</v>
      </c>
      <c r="F149" s="11">
        <f aca="true" t="shared" si="49" ref="F149:N149">F148*100/$E$148</f>
        <v>7.919506653683869</v>
      </c>
      <c r="G149" s="11">
        <f t="shared" si="49"/>
        <v>5.51768906199286</v>
      </c>
      <c r="H149" s="11">
        <f t="shared" si="49"/>
        <v>7.335280753002272</v>
      </c>
      <c r="I149" s="11">
        <f t="shared" si="49"/>
        <v>10.159039272963323</v>
      </c>
      <c r="J149" s="11">
        <f t="shared" si="49"/>
        <v>9.250243427458617</v>
      </c>
      <c r="K149" s="11">
        <f t="shared" si="49"/>
        <v>10.71080817916261</v>
      </c>
      <c r="L149" s="11">
        <f t="shared" si="49"/>
        <v>18.240830899058746</v>
      </c>
      <c r="M149" s="11">
        <f t="shared" si="49"/>
        <v>30.15254787406686</v>
      </c>
      <c r="N149" s="11">
        <f t="shared" si="49"/>
        <v>99.28594612138916</v>
      </c>
      <c r="O149" s="22"/>
      <c r="P149" s="22"/>
      <c r="Q149" s="11">
        <f>Q148*100/$E$148</f>
        <v>0.45439792275235313</v>
      </c>
      <c r="R149" s="11">
        <f>R148*100/$E$148</f>
        <v>0.2596559558584875</v>
      </c>
    </row>
    <row r="150" spans="1:18" ht="34.5" customHeight="1">
      <c r="A150" s="100" t="s">
        <v>79</v>
      </c>
      <c r="B150" s="101" t="s">
        <v>0</v>
      </c>
      <c r="C150" s="101" t="s">
        <v>1</v>
      </c>
      <c r="D150" s="102" t="s">
        <v>709</v>
      </c>
      <c r="E150" s="91" t="s">
        <v>3</v>
      </c>
      <c r="F150" s="92" t="s">
        <v>4</v>
      </c>
      <c r="G150" s="93"/>
      <c r="H150" s="93"/>
      <c r="I150" s="93"/>
      <c r="J150" s="93"/>
      <c r="K150" s="93"/>
      <c r="L150" s="93"/>
      <c r="M150" s="94"/>
      <c r="N150" s="95" t="s">
        <v>5</v>
      </c>
      <c r="O150" s="96" t="s">
        <v>6</v>
      </c>
      <c r="P150" s="96" t="s">
        <v>7</v>
      </c>
      <c r="Q150" s="95" t="s">
        <v>8</v>
      </c>
      <c r="R150" s="95"/>
    </row>
    <row r="151" spans="1:18" ht="26.25" customHeight="1">
      <c r="A151" s="100"/>
      <c r="B151" s="101"/>
      <c r="C151" s="101"/>
      <c r="D151" s="103"/>
      <c r="E151" s="91"/>
      <c r="F151" s="22">
        <v>0</v>
      </c>
      <c r="G151" s="22">
        <v>1</v>
      </c>
      <c r="H151" s="22">
        <v>1.5</v>
      </c>
      <c r="I151" s="22">
        <v>2</v>
      </c>
      <c r="J151" s="22">
        <v>2.5</v>
      </c>
      <c r="K151" s="22">
        <v>3</v>
      </c>
      <c r="L151" s="22">
        <v>3.5</v>
      </c>
      <c r="M151" s="22">
        <v>4</v>
      </c>
      <c r="N151" s="95"/>
      <c r="O151" s="96"/>
      <c r="P151" s="96"/>
      <c r="Q151" s="22" t="s">
        <v>9</v>
      </c>
      <c r="R151" s="22" t="s">
        <v>10</v>
      </c>
    </row>
    <row r="152" spans="1:18" ht="20.25" customHeight="1">
      <c r="A152" s="104"/>
      <c r="B152" s="22" t="s">
        <v>529</v>
      </c>
      <c r="C152" s="73" t="s">
        <v>644</v>
      </c>
      <c r="D152" s="80">
        <v>1</v>
      </c>
      <c r="E152" s="67">
        <f aca="true" t="shared" si="50" ref="E152:E175">SUM(F152:M152,Q152:R152)</f>
        <v>101</v>
      </c>
      <c r="F152" s="22">
        <v>27</v>
      </c>
      <c r="G152" s="22">
        <v>2</v>
      </c>
      <c r="H152" s="22">
        <v>7</v>
      </c>
      <c r="I152" s="22">
        <v>16</v>
      </c>
      <c r="J152" s="22">
        <v>18</v>
      </c>
      <c r="K152" s="22">
        <v>10</v>
      </c>
      <c r="L152" s="22">
        <v>5</v>
      </c>
      <c r="M152" s="22">
        <v>16</v>
      </c>
      <c r="N152" s="22">
        <f aca="true" t="shared" si="51" ref="N152:N175">SUM(F152:M152)</f>
        <v>101</v>
      </c>
      <c r="O152" s="68">
        <f aca="true" t="shared" si="52" ref="O152:O176">(1*G152+1.5*H152+2*I152+2.5*J152+3*K152+3.5*L152+4*M152)/N152</f>
        <v>1.99009900990099</v>
      </c>
      <c r="P152" s="68">
        <f aca="true" t="shared" si="53" ref="P152:P176">SQRT((F152*0^2+G152*1^2+H152*1.5^2+I152*2^2+J152*2.5^2+K152*3^2+L152*3.5^2+M152*4^2)/N152-O152^2)</f>
        <v>1.4124275115366292</v>
      </c>
      <c r="Q152" s="22">
        <v>0</v>
      </c>
      <c r="R152" s="22">
        <v>0</v>
      </c>
    </row>
    <row r="153" spans="1:18" ht="20.25" customHeight="1">
      <c r="A153" s="105"/>
      <c r="B153" s="22" t="s">
        <v>532</v>
      </c>
      <c r="C153" s="73" t="s">
        <v>647</v>
      </c>
      <c r="D153" s="80">
        <v>2</v>
      </c>
      <c r="E153" s="67">
        <f t="shared" si="50"/>
        <v>136</v>
      </c>
      <c r="F153" s="22">
        <v>3</v>
      </c>
      <c r="G153" s="22">
        <v>2</v>
      </c>
      <c r="H153" s="22">
        <v>15</v>
      </c>
      <c r="I153" s="22">
        <v>22</v>
      </c>
      <c r="J153" s="22">
        <v>31</v>
      </c>
      <c r="K153" s="22">
        <v>19</v>
      </c>
      <c r="L153" s="22">
        <v>14</v>
      </c>
      <c r="M153" s="22">
        <v>30</v>
      </c>
      <c r="N153" s="22">
        <f t="shared" si="51"/>
        <v>136</v>
      </c>
      <c r="O153" s="68">
        <f t="shared" si="52"/>
        <v>2.735294117647059</v>
      </c>
      <c r="P153" s="68">
        <f t="shared" si="53"/>
        <v>0.94895681205304</v>
      </c>
      <c r="Q153" s="22">
        <v>0</v>
      </c>
      <c r="R153" s="22">
        <v>0</v>
      </c>
    </row>
    <row r="154" spans="1:18" ht="20.25" customHeight="1">
      <c r="A154" s="105"/>
      <c r="B154" s="22" t="s">
        <v>533</v>
      </c>
      <c r="C154" s="73" t="s">
        <v>647</v>
      </c>
      <c r="D154" s="80">
        <v>1.5</v>
      </c>
      <c r="E154" s="67">
        <f t="shared" si="50"/>
        <v>85</v>
      </c>
      <c r="F154" s="22">
        <v>0</v>
      </c>
      <c r="G154" s="22">
        <v>5</v>
      </c>
      <c r="H154" s="22">
        <v>6</v>
      </c>
      <c r="I154" s="22">
        <v>10</v>
      </c>
      <c r="J154" s="22">
        <v>8</v>
      </c>
      <c r="K154" s="22">
        <v>17</v>
      </c>
      <c r="L154" s="22">
        <v>11</v>
      </c>
      <c r="M154" s="22">
        <v>28</v>
      </c>
      <c r="N154" s="22">
        <f t="shared" si="51"/>
        <v>85</v>
      </c>
      <c r="O154" s="68">
        <f t="shared" si="52"/>
        <v>3.0058823529411764</v>
      </c>
      <c r="P154" s="68">
        <f t="shared" si="53"/>
        <v>0.9471136264742926</v>
      </c>
      <c r="Q154" s="22">
        <v>0</v>
      </c>
      <c r="R154" s="22">
        <v>0</v>
      </c>
    </row>
    <row r="155" spans="1:18" ht="20.25" customHeight="1">
      <c r="A155" s="105"/>
      <c r="B155" s="22" t="s">
        <v>535</v>
      </c>
      <c r="C155" s="73" t="s">
        <v>649</v>
      </c>
      <c r="D155" s="80">
        <v>2</v>
      </c>
      <c r="E155" s="67">
        <f t="shared" si="50"/>
        <v>178</v>
      </c>
      <c r="F155" s="22">
        <v>2</v>
      </c>
      <c r="G155" s="22">
        <v>1</v>
      </c>
      <c r="H155" s="22">
        <v>12</v>
      </c>
      <c r="I155" s="22">
        <v>29</v>
      </c>
      <c r="J155" s="22">
        <v>47</v>
      </c>
      <c r="K155" s="22">
        <v>40</v>
      </c>
      <c r="L155" s="22">
        <v>23</v>
      </c>
      <c r="M155" s="22">
        <v>23</v>
      </c>
      <c r="N155" s="22">
        <f t="shared" si="51"/>
        <v>177</v>
      </c>
      <c r="O155" s="68">
        <f t="shared" si="52"/>
        <v>2.751412429378531</v>
      </c>
      <c r="P155" s="68">
        <f t="shared" si="53"/>
        <v>0.7795484238687452</v>
      </c>
      <c r="Q155" s="22">
        <v>1</v>
      </c>
      <c r="R155" s="22">
        <v>0</v>
      </c>
    </row>
    <row r="156" spans="1:18" ht="20.25" customHeight="1">
      <c r="A156" s="105"/>
      <c r="B156" s="22" t="s">
        <v>536</v>
      </c>
      <c r="C156" s="73" t="s">
        <v>650</v>
      </c>
      <c r="D156" s="80">
        <v>2</v>
      </c>
      <c r="E156" s="67">
        <f t="shared" si="50"/>
        <v>178</v>
      </c>
      <c r="F156" s="22">
        <v>9</v>
      </c>
      <c r="G156" s="22">
        <v>10</v>
      </c>
      <c r="H156" s="22">
        <v>9</v>
      </c>
      <c r="I156" s="22">
        <v>20</v>
      </c>
      <c r="J156" s="22">
        <v>45</v>
      </c>
      <c r="K156" s="22">
        <v>36</v>
      </c>
      <c r="L156" s="22">
        <v>23</v>
      </c>
      <c r="M156" s="22">
        <v>26</v>
      </c>
      <c r="N156" s="22">
        <f t="shared" si="51"/>
        <v>178</v>
      </c>
      <c r="O156" s="68">
        <f t="shared" si="52"/>
        <v>2.6320224719101124</v>
      </c>
      <c r="P156" s="68">
        <f t="shared" si="53"/>
        <v>1.0060141395294677</v>
      </c>
      <c r="Q156" s="22">
        <v>0</v>
      </c>
      <c r="R156" s="22">
        <v>0</v>
      </c>
    </row>
    <row r="157" spans="1:18" ht="20.25" customHeight="1">
      <c r="A157" s="105"/>
      <c r="B157" s="22" t="s">
        <v>537</v>
      </c>
      <c r="C157" s="73" t="s">
        <v>651</v>
      </c>
      <c r="D157" s="80">
        <v>2</v>
      </c>
      <c r="E157" s="67">
        <f t="shared" si="50"/>
        <v>178</v>
      </c>
      <c r="F157" s="22">
        <v>41</v>
      </c>
      <c r="G157" s="22">
        <v>43</v>
      </c>
      <c r="H157" s="22">
        <v>26</v>
      </c>
      <c r="I157" s="22">
        <v>38</v>
      </c>
      <c r="J157" s="22">
        <v>19</v>
      </c>
      <c r="K157" s="22">
        <v>7</v>
      </c>
      <c r="L157" s="22">
        <v>1</v>
      </c>
      <c r="M157" s="22">
        <v>3</v>
      </c>
      <c r="N157" s="22">
        <f t="shared" si="51"/>
        <v>178</v>
      </c>
      <c r="O157" s="68">
        <f t="shared" si="52"/>
        <v>1.3595505617977528</v>
      </c>
      <c r="P157" s="68">
        <f t="shared" si="53"/>
        <v>0.9671246740125877</v>
      </c>
      <c r="Q157" s="22">
        <v>0</v>
      </c>
      <c r="R157" s="22">
        <v>0</v>
      </c>
    </row>
    <row r="158" spans="1:18" ht="20.25" customHeight="1">
      <c r="A158" s="105"/>
      <c r="B158" s="22" t="s">
        <v>538</v>
      </c>
      <c r="C158" s="73" t="s">
        <v>653</v>
      </c>
      <c r="D158" s="80">
        <v>1</v>
      </c>
      <c r="E158" s="67">
        <f t="shared" si="50"/>
        <v>124</v>
      </c>
      <c r="F158" s="22">
        <v>30</v>
      </c>
      <c r="G158" s="22">
        <v>12</v>
      </c>
      <c r="H158" s="22">
        <v>39</v>
      </c>
      <c r="I158" s="22">
        <v>14</v>
      </c>
      <c r="J158" s="22">
        <v>10</v>
      </c>
      <c r="K158" s="22">
        <v>7</v>
      </c>
      <c r="L158" s="22">
        <v>1</v>
      </c>
      <c r="M158" s="22">
        <v>0</v>
      </c>
      <c r="N158" s="22">
        <f t="shared" si="51"/>
        <v>113</v>
      </c>
      <c r="O158" s="68">
        <f t="shared" si="52"/>
        <v>1.3097345132743363</v>
      </c>
      <c r="P158" s="68">
        <f t="shared" si="53"/>
        <v>0.9391169455831366</v>
      </c>
      <c r="Q158" s="22">
        <v>11</v>
      </c>
      <c r="R158" s="22">
        <v>0</v>
      </c>
    </row>
    <row r="159" spans="1:18" ht="20.25" customHeight="1">
      <c r="A159" s="105"/>
      <c r="B159" s="22" t="s">
        <v>541</v>
      </c>
      <c r="C159" s="73" t="s">
        <v>654</v>
      </c>
      <c r="D159" s="80">
        <v>1</v>
      </c>
      <c r="E159" s="67">
        <f t="shared" si="50"/>
        <v>20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7</v>
      </c>
      <c r="L159" s="22">
        <v>7</v>
      </c>
      <c r="M159" s="22">
        <v>6</v>
      </c>
      <c r="N159" s="22">
        <f t="shared" si="51"/>
        <v>20</v>
      </c>
      <c r="O159" s="68">
        <f t="shared" si="52"/>
        <v>3.475</v>
      </c>
      <c r="P159" s="68">
        <f t="shared" si="53"/>
        <v>0.4023369234857773</v>
      </c>
      <c r="Q159" s="22">
        <v>0</v>
      </c>
      <c r="R159" s="22">
        <v>0</v>
      </c>
    </row>
    <row r="160" spans="1:18" ht="20.25" customHeight="1">
      <c r="A160" s="105"/>
      <c r="B160" s="22" t="s">
        <v>542</v>
      </c>
      <c r="C160" s="73" t="s">
        <v>655</v>
      </c>
      <c r="D160" s="80">
        <v>1</v>
      </c>
      <c r="E160" s="67">
        <f t="shared" si="50"/>
        <v>20</v>
      </c>
      <c r="F160" s="22">
        <v>1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2</v>
      </c>
      <c r="M160" s="22">
        <v>17</v>
      </c>
      <c r="N160" s="22">
        <f t="shared" si="51"/>
        <v>20</v>
      </c>
      <c r="O160" s="68">
        <f t="shared" si="52"/>
        <v>3.75</v>
      </c>
      <c r="P160" s="68">
        <f t="shared" si="53"/>
        <v>0.8732124598286486</v>
      </c>
      <c r="Q160" s="22">
        <v>0</v>
      </c>
      <c r="R160" s="22">
        <v>0</v>
      </c>
    </row>
    <row r="161" spans="1:18" ht="20.25" customHeight="1">
      <c r="A161" s="105"/>
      <c r="B161" s="22" t="s">
        <v>543</v>
      </c>
      <c r="C161" s="73" t="s">
        <v>656</v>
      </c>
      <c r="D161" s="80">
        <v>1</v>
      </c>
      <c r="E161" s="67">
        <f t="shared" si="50"/>
        <v>20</v>
      </c>
      <c r="F161" s="22">
        <v>1</v>
      </c>
      <c r="G161" s="22">
        <v>0</v>
      </c>
      <c r="H161" s="22">
        <v>0</v>
      </c>
      <c r="I161" s="22">
        <v>0</v>
      </c>
      <c r="J161" s="22">
        <v>1</v>
      </c>
      <c r="K161" s="22">
        <v>3</v>
      </c>
      <c r="L161" s="22">
        <v>4</v>
      </c>
      <c r="M161" s="22">
        <v>11</v>
      </c>
      <c r="N161" s="22">
        <f t="shared" si="51"/>
        <v>20</v>
      </c>
      <c r="O161" s="68">
        <f t="shared" si="52"/>
        <v>3.475</v>
      </c>
      <c r="P161" s="68">
        <f t="shared" si="53"/>
        <v>0.9148087231765989</v>
      </c>
      <c r="Q161" s="22">
        <v>0</v>
      </c>
      <c r="R161" s="22">
        <v>0</v>
      </c>
    </row>
    <row r="162" spans="1:18" ht="20.25" customHeight="1">
      <c r="A162" s="105"/>
      <c r="B162" s="22" t="s">
        <v>545</v>
      </c>
      <c r="C162" s="73" t="s">
        <v>658</v>
      </c>
      <c r="D162" s="80">
        <v>1</v>
      </c>
      <c r="E162" s="67">
        <f t="shared" si="50"/>
        <v>20</v>
      </c>
      <c r="F162" s="22">
        <v>6</v>
      </c>
      <c r="G162" s="22">
        <v>0</v>
      </c>
      <c r="H162" s="22">
        <v>0</v>
      </c>
      <c r="I162" s="22">
        <v>2</v>
      </c>
      <c r="J162" s="22">
        <v>2</v>
      </c>
      <c r="K162" s="22">
        <v>6</v>
      </c>
      <c r="L162" s="22">
        <v>0</v>
      </c>
      <c r="M162" s="22">
        <v>4</v>
      </c>
      <c r="N162" s="22">
        <f t="shared" si="51"/>
        <v>20</v>
      </c>
      <c r="O162" s="68">
        <f t="shared" si="52"/>
        <v>2.15</v>
      </c>
      <c r="P162" s="68">
        <f t="shared" si="53"/>
        <v>1.517399090549352</v>
      </c>
      <c r="Q162" s="22">
        <v>0</v>
      </c>
      <c r="R162" s="22">
        <v>0</v>
      </c>
    </row>
    <row r="163" spans="1:18" ht="20.25" customHeight="1">
      <c r="A163" s="105"/>
      <c r="B163" s="22" t="s">
        <v>546</v>
      </c>
      <c r="C163" s="73" t="s">
        <v>659</v>
      </c>
      <c r="D163" s="80">
        <v>1</v>
      </c>
      <c r="E163" s="67">
        <f t="shared" si="50"/>
        <v>20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8</v>
      </c>
      <c r="M163" s="22">
        <v>12</v>
      </c>
      <c r="N163" s="22">
        <f t="shared" si="51"/>
        <v>20</v>
      </c>
      <c r="O163" s="68">
        <f t="shared" si="52"/>
        <v>3.8</v>
      </c>
      <c r="P163" s="68">
        <f t="shared" si="53"/>
        <v>0.24494897427831883</v>
      </c>
      <c r="Q163" s="22">
        <v>0</v>
      </c>
      <c r="R163" s="22">
        <v>0</v>
      </c>
    </row>
    <row r="164" spans="1:18" ht="20.25" customHeight="1">
      <c r="A164" s="105"/>
      <c r="B164" s="22" t="s">
        <v>548</v>
      </c>
      <c r="C164" s="73" t="s">
        <v>661</v>
      </c>
      <c r="D164" s="80">
        <v>1</v>
      </c>
      <c r="E164" s="67">
        <f t="shared" si="50"/>
        <v>19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19</v>
      </c>
      <c r="N164" s="22">
        <f t="shared" si="51"/>
        <v>19</v>
      </c>
      <c r="O164" s="68">
        <f t="shared" si="52"/>
        <v>4</v>
      </c>
      <c r="P164" s="68">
        <f t="shared" si="53"/>
        <v>0</v>
      </c>
      <c r="Q164" s="22">
        <v>0</v>
      </c>
      <c r="R164" s="22">
        <v>0</v>
      </c>
    </row>
    <row r="165" spans="1:18" ht="20.25" customHeight="1">
      <c r="A165" s="105"/>
      <c r="B165" s="22" t="s">
        <v>549</v>
      </c>
      <c r="C165" s="73" t="s">
        <v>662</v>
      </c>
      <c r="D165" s="80">
        <v>1</v>
      </c>
      <c r="E165" s="67">
        <f t="shared" si="50"/>
        <v>19</v>
      </c>
      <c r="F165" s="22">
        <v>0</v>
      </c>
      <c r="G165" s="22">
        <v>0</v>
      </c>
      <c r="H165" s="22">
        <v>2</v>
      </c>
      <c r="I165" s="22">
        <v>1</v>
      </c>
      <c r="J165" s="22">
        <v>0</v>
      </c>
      <c r="K165" s="22">
        <v>1</v>
      </c>
      <c r="L165" s="22">
        <v>1</v>
      </c>
      <c r="M165" s="22">
        <v>14</v>
      </c>
      <c r="N165" s="22">
        <f t="shared" si="51"/>
        <v>19</v>
      </c>
      <c r="O165" s="68">
        <f t="shared" si="52"/>
        <v>3.5526315789473686</v>
      </c>
      <c r="P165" s="68">
        <f t="shared" si="53"/>
        <v>0.8567800313736682</v>
      </c>
      <c r="Q165" s="22">
        <v>0</v>
      </c>
      <c r="R165" s="22">
        <v>0</v>
      </c>
    </row>
    <row r="166" spans="1:18" ht="20.25" customHeight="1">
      <c r="A166" s="105"/>
      <c r="B166" s="22" t="s">
        <v>153</v>
      </c>
      <c r="C166" s="73" t="s">
        <v>663</v>
      </c>
      <c r="D166" s="80">
        <v>1</v>
      </c>
      <c r="E166" s="67">
        <f t="shared" si="50"/>
        <v>22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6</v>
      </c>
      <c r="L166" s="22">
        <v>2</v>
      </c>
      <c r="M166" s="22">
        <v>14</v>
      </c>
      <c r="N166" s="22">
        <f t="shared" si="51"/>
        <v>22</v>
      </c>
      <c r="O166" s="68">
        <f t="shared" si="52"/>
        <v>3.6818181818181817</v>
      </c>
      <c r="P166" s="68">
        <f t="shared" si="53"/>
        <v>0.4406981688560303</v>
      </c>
      <c r="Q166" s="22">
        <v>0</v>
      </c>
      <c r="R166" s="22">
        <v>0</v>
      </c>
    </row>
    <row r="167" spans="1:18" ht="20.25" customHeight="1">
      <c r="A167" s="105"/>
      <c r="B167" s="22" t="s">
        <v>550</v>
      </c>
      <c r="C167" s="73" t="s">
        <v>665</v>
      </c>
      <c r="D167" s="80">
        <v>1</v>
      </c>
      <c r="E167" s="67">
        <f t="shared" si="50"/>
        <v>22</v>
      </c>
      <c r="F167" s="22">
        <v>2</v>
      </c>
      <c r="G167" s="22">
        <v>4</v>
      </c>
      <c r="H167" s="22">
        <v>1</v>
      </c>
      <c r="I167" s="22">
        <v>3</v>
      </c>
      <c r="J167" s="22">
        <v>3</v>
      </c>
      <c r="K167" s="22">
        <v>2</v>
      </c>
      <c r="L167" s="22">
        <v>0</v>
      </c>
      <c r="M167" s="22">
        <v>7</v>
      </c>
      <c r="N167" s="22">
        <f t="shared" si="51"/>
        <v>22</v>
      </c>
      <c r="O167" s="68">
        <f t="shared" si="52"/>
        <v>2.409090909090909</v>
      </c>
      <c r="P167" s="68">
        <f t="shared" si="53"/>
        <v>1.336858288168431</v>
      </c>
      <c r="Q167" s="22">
        <v>0</v>
      </c>
      <c r="R167" s="22">
        <v>0</v>
      </c>
    </row>
    <row r="168" spans="1:18" ht="20.25" customHeight="1">
      <c r="A168" s="105"/>
      <c r="B168" s="22" t="s">
        <v>551</v>
      </c>
      <c r="C168" s="73" t="s">
        <v>666</v>
      </c>
      <c r="D168" s="80">
        <v>1</v>
      </c>
      <c r="E168" s="67">
        <f t="shared" si="50"/>
        <v>22</v>
      </c>
      <c r="F168" s="22">
        <v>0</v>
      </c>
      <c r="G168" s="22">
        <v>0</v>
      </c>
      <c r="H168" s="22">
        <v>0</v>
      </c>
      <c r="I168" s="22">
        <v>1</v>
      </c>
      <c r="J168" s="22">
        <v>0</v>
      </c>
      <c r="K168" s="22">
        <v>0</v>
      </c>
      <c r="L168" s="22">
        <v>0</v>
      </c>
      <c r="M168" s="22">
        <v>21</v>
      </c>
      <c r="N168" s="22">
        <f t="shared" si="51"/>
        <v>22</v>
      </c>
      <c r="O168" s="68">
        <f t="shared" si="52"/>
        <v>3.909090909090909</v>
      </c>
      <c r="P168" s="68">
        <f t="shared" si="53"/>
        <v>0.416597790450531</v>
      </c>
      <c r="Q168" s="22">
        <v>0</v>
      </c>
      <c r="R168" s="22">
        <v>0</v>
      </c>
    </row>
    <row r="169" spans="1:18" ht="20.25" customHeight="1">
      <c r="A169" s="105"/>
      <c r="B169" s="22" t="s">
        <v>125</v>
      </c>
      <c r="C169" s="73" t="s">
        <v>667</v>
      </c>
      <c r="D169" s="80">
        <v>1</v>
      </c>
      <c r="E169" s="67">
        <f t="shared" si="50"/>
        <v>341</v>
      </c>
      <c r="F169" s="22">
        <v>29</v>
      </c>
      <c r="G169" s="22">
        <v>27</v>
      </c>
      <c r="H169" s="22">
        <v>24</v>
      </c>
      <c r="I169" s="22">
        <v>33</v>
      </c>
      <c r="J169" s="22">
        <v>38</v>
      </c>
      <c r="K169" s="22">
        <v>65</v>
      </c>
      <c r="L169" s="22">
        <v>50</v>
      </c>
      <c r="M169" s="22">
        <v>58</v>
      </c>
      <c r="N169" s="22">
        <f t="shared" si="51"/>
        <v>324</v>
      </c>
      <c r="O169" s="68">
        <f t="shared" si="52"/>
        <v>2.549382716049383</v>
      </c>
      <c r="P169" s="68">
        <f t="shared" si="53"/>
        <v>1.2046846272196257</v>
      </c>
      <c r="Q169" s="22">
        <v>3</v>
      </c>
      <c r="R169" s="22">
        <v>14</v>
      </c>
    </row>
    <row r="170" spans="1:18" ht="20.25" customHeight="1">
      <c r="A170" s="105"/>
      <c r="B170" s="22" t="s">
        <v>553</v>
      </c>
      <c r="C170" s="73" t="s">
        <v>668</v>
      </c>
      <c r="D170" s="80">
        <v>1</v>
      </c>
      <c r="E170" s="67">
        <f t="shared" si="50"/>
        <v>42</v>
      </c>
      <c r="F170" s="22">
        <v>1</v>
      </c>
      <c r="G170" s="22">
        <v>2</v>
      </c>
      <c r="H170" s="22">
        <v>2</v>
      </c>
      <c r="I170" s="22">
        <v>3</v>
      </c>
      <c r="J170" s="22">
        <v>4</v>
      </c>
      <c r="K170" s="22">
        <v>9</v>
      </c>
      <c r="L170" s="22">
        <v>4</v>
      </c>
      <c r="M170" s="22">
        <v>17</v>
      </c>
      <c r="N170" s="22">
        <f t="shared" si="51"/>
        <v>42</v>
      </c>
      <c r="O170" s="68">
        <f t="shared" si="52"/>
        <v>3.0952380952380953</v>
      </c>
      <c r="P170" s="68">
        <f t="shared" si="53"/>
        <v>1.0132344205215813</v>
      </c>
      <c r="Q170" s="22">
        <v>0</v>
      </c>
      <c r="R170" s="22">
        <v>0</v>
      </c>
    </row>
    <row r="171" spans="1:18" ht="20.25" customHeight="1">
      <c r="A171" s="105"/>
      <c r="B171" s="22" t="s">
        <v>554</v>
      </c>
      <c r="C171" s="73" t="s">
        <v>669</v>
      </c>
      <c r="D171" s="80">
        <v>1</v>
      </c>
      <c r="E171" s="67">
        <f t="shared" si="50"/>
        <v>23</v>
      </c>
      <c r="F171" s="22">
        <v>0</v>
      </c>
      <c r="G171" s="22">
        <v>1</v>
      </c>
      <c r="H171" s="22">
        <v>0</v>
      </c>
      <c r="I171" s="22">
        <v>0</v>
      </c>
      <c r="J171" s="22">
        <v>0</v>
      </c>
      <c r="K171" s="22">
        <v>0</v>
      </c>
      <c r="L171" s="22">
        <v>22</v>
      </c>
      <c r="M171" s="22">
        <v>0</v>
      </c>
      <c r="N171" s="22">
        <f t="shared" si="51"/>
        <v>23</v>
      </c>
      <c r="O171" s="68">
        <f t="shared" si="52"/>
        <v>3.391304347826087</v>
      </c>
      <c r="P171" s="68">
        <f t="shared" si="53"/>
        <v>0.5098277999808064</v>
      </c>
      <c r="Q171" s="22">
        <v>0</v>
      </c>
      <c r="R171" s="22">
        <v>0</v>
      </c>
    </row>
    <row r="172" spans="1:18" ht="20.25" customHeight="1">
      <c r="A172" s="105"/>
      <c r="B172" s="22" t="s">
        <v>556</v>
      </c>
      <c r="C172" s="73" t="s">
        <v>671</v>
      </c>
      <c r="D172" s="80">
        <v>1</v>
      </c>
      <c r="E172" s="67">
        <f t="shared" si="50"/>
        <v>344</v>
      </c>
      <c r="F172" s="22">
        <v>5</v>
      </c>
      <c r="G172" s="22">
        <v>6</v>
      </c>
      <c r="H172" s="22">
        <v>18</v>
      </c>
      <c r="I172" s="22">
        <v>38</v>
      </c>
      <c r="J172" s="22">
        <v>73</v>
      </c>
      <c r="K172" s="22">
        <v>137</v>
      </c>
      <c r="L172" s="22">
        <v>47</v>
      </c>
      <c r="M172" s="22">
        <v>19</v>
      </c>
      <c r="N172" s="22">
        <f t="shared" si="51"/>
        <v>343</v>
      </c>
      <c r="O172" s="68">
        <f t="shared" si="52"/>
        <v>2.749271137026239</v>
      </c>
      <c r="P172" s="68">
        <f t="shared" si="53"/>
        <v>0.7141577799394038</v>
      </c>
      <c r="Q172" s="22">
        <v>1</v>
      </c>
      <c r="R172" s="22">
        <v>0</v>
      </c>
    </row>
    <row r="173" spans="1:18" ht="20.25" customHeight="1">
      <c r="A173" s="105"/>
      <c r="B173" s="22" t="s">
        <v>130</v>
      </c>
      <c r="C173" s="73" t="s">
        <v>609</v>
      </c>
      <c r="D173" s="80">
        <v>1</v>
      </c>
      <c r="E173" s="67">
        <f t="shared" si="50"/>
        <v>124</v>
      </c>
      <c r="F173" s="22">
        <v>24</v>
      </c>
      <c r="G173" s="22">
        <v>12</v>
      </c>
      <c r="H173" s="22">
        <v>12</v>
      </c>
      <c r="I173" s="22">
        <v>11</v>
      </c>
      <c r="J173" s="22">
        <v>19</v>
      </c>
      <c r="K173" s="22">
        <v>20</v>
      </c>
      <c r="L173" s="22">
        <v>17</v>
      </c>
      <c r="M173" s="22">
        <v>9</v>
      </c>
      <c r="N173" s="22">
        <f t="shared" si="51"/>
        <v>124</v>
      </c>
      <c r="O173" s="68">
        <f t="shared" si="52"/>
        <v>2.056451612903226</v>
      </c>
      <c r="P173" s="68">
        <f t="shared" si="53"/>
        <v>1.3001390704449263</v>
      </c>
      <c r="Q173" s="22">
        <v>0</v>
      </c>
      <c r="R173" s="22">
        <v>0</v>
      </c>
    </row>
    <row r="174" spans="1:18" ht="20.25" customHeight="1">
      <c r="A174" s="105"/>
      <c r="B174" s="22" t="s">
        <v>557</v>
      </c>
      <c r="C174" s="73" t="s">
        <v>672</v>
      </c>
      <c r="D174" s="80">
        <v>1</v>
      </c>
      <c r="E174" s="67">
        <f t="shared" si="50"/>
        <v>124</v>
      </c>
      <c r="F174" s="22">
        <v>16</v>
      </c>
      <c r="G174" s="22">
        <v>8</v>
      </c>
      <c r="H174" s="22">
        <v>11</v>
      </c>
      <c r="I174" s="22">
        <v>16</v>
      </c>
      <c r="J174" s="22">
        <v>20</v>
      </c>
      <c r="K174" s="22">
        <v>22</v>
      </c>
      <c r="L174" s="22">
        <v>22</v>
      </c>
      <c r="M174" s="22">
        <v>9</v>
      </c>
      <c r="N174" s="22">
        <f t="shared" si="51"/>
        <v>124</v>
      </c>
      <c r="O174" s="68">
        <f t="shared" si="52"/>
        <v>2.3024193548387095</v>
      </c>
      <c r="P174" s="68">
        <f t="shared" si="53"/>
        <v>1.1910596874129482</v>
      </c>
      <c r="Q174" s="22">
        <v>0</v>
      </c>
      <c r="R174" s="22">
        <v>0</v>
      </c>
    </row>
    <row r="175" spans="1:18" ht="20.25" customHeight="1">
      <c r="A175" s="105"/>
      <c r="B175" s="22" t="s">
        <v>558</v>
      </c>
      <c r="C175" s="73" t="s">
        <v>670</v>
      </c>
      <c r="D175" s="80">
        <v>2</v>
      </c>
      <c r="E175" s="67">
        <f t="shared" si="50"/>
        <v>23</v>
      </c>
      <c r="F175" s="22">
        <v>0</v>
      </c>
      <c r="G175" s="22">
        <v>6</v>
      </c>
      <c r="H175" s="22">
        <v>1</v>
      </c>
      <c r="I175" s="22">
        <v>0</v>
      </c>
      <c r="J175" s="22">
        <v>3</v>
      </c>
      <c r="K175" s="22">
        <v>2</v>
      </c>
      <c r="L175" s="22">
        <v>3</v>
      </c>
      <c r="M175" s="22">
        <v>8</v>
      </c>
      <c r="N175" s="22">
        <f t="shared" si="51"/>
        <v>23</v>
      </c>
      <c r="O175" s="68">
        <f t="shared" si="52"/>
        <v>2.760869565217391</v>
      </c>
      <c r="P175" s="68">
        <f t="shared" si="53"/>
        <v>1.2235867199539385</v>
      </c>
      <c r="Q175" s="22">
        <v>0</v>
      </c>
      <c r="R175" s="22">
        <v>0</v>
      </c>
    </row>
    <row r="176" spans="1:18" ht="21.75">
      <c r="A176" s="105"/>
      <c r="B176" s="88" t="s">
        <v>100</v>
      </c>
      <c r="C176" s="88"/>
      <c r="D176" s="88"/>
      <c r="E176" s="70">
        <f>SUM(E152:E175)</f>
        <v>2205</v>
      </c>
      <c r="F176" s="70">
        <f aca="true" t="shared" si="54" ref="F176:N176">SUM(F152:F175)</f>
        <v>197</v>
      </c>
      <c r="G176" s="70">
        <f t="shared" si="54"/>
        <v>141</v>
      </c>
      <c r="H176" s="70">
        <f t="shared" si="54"/>
        <v>185</v>
      </c>
      <c r="I176" s="70">
        <f t="shared" si="54"/>
        <v>257</v>
      </c>
      <c r="J176" s="70">
        <f t="shared" si="54"/>
        <v>341</v>
      </c>
      <c r="K176" s="70">
        <f t="shared" si="54"/>
        <v>416</v>
      </c>
      <c r="L176" s="70">
        <f t="shared" si="54"/>
        <v>267</v>
      </c>
      <c r="M176" s="70">
        <f t="shared" si="54"/>
        <v>371</v>
      </c>
      <c r="N176" s="70">
        <f t="shared" si="54"/>
        <v>2175</v>
      </c>
      <c r="O176" s="9">
        <f t="shared" si="52"/>
        <v>2.5064367816091955</v>
      </c>
      <c r="P176" s="9">
        <f t="shared" si="53"/>
        <v>1.1751077006267978</v>
      </c>
      <c r="Q176" s="70">
        <f>SUM(Q152:Q175)</f>
        <v>16</v>
      </c>
      <c r="R176" s="70">
        <f>SUM(R152:R175)</f>
        <v>14</v>
      </c>
    </row>
    <row r="177" spans="1:18" ht="21.75">
      <c r="A177" s="106"/>
      <c r="B177" s="88" t="s">
        <v>101</v>
      </c>
      <c r="C177" s="88"/>
      <c r="D177" s="88"/>
      <c r="E177" s="11">
        <f>E176*100/$E$176</f>
        <v>100</v>
      </c>
      <c r="F177" s="11">
        <f aca="true" t="shared" si="55" ref="F177:N177">F176*100/$E$176</f>
        <v>8.934240362811792</v>
      </c>
      <c r="G177" s="11">
        <f t="shared" si="55"/>
        <v>6.394557823129252</v>
      </c>
      <c r="H177" s="11">
        <f t="shared" si="55"/>
        <v>8.390022675736962</v>
      </c>
      <c r="I177" s="11">
        <f t="shared" si="55"/>
        <v>11.655328798185941</v>
      </c>
      <c r="J177" s="11">
        <f t="shared" si="55"/>
        <v>15.464852607709751</v>
      </c>
      <c r="K177" s="11">
        <f t="shared" si="55"/>
        <v>18.866213151927436</v>
      </c>
      <c r="L177" s="11">
        <f t="shared" si="55"/>
        <v>12.108843537414966</v>
      </c>
      <c r="M177" s="11">
        <f t="shared" si="55"/>
        <v>16.825396825396826</v>
      </c>
      <c r="N177" s="11">
        <f t="shared" si="55"/>
        <v>98.63945578231292</v>
      </c>
      <c r="O177" s="22"/>
      <c r="P177" s="22"/>
      <c r="Q177" s="11">
        <f>Q176*100/$E$176</f>
        <v>0.7256235827664399</v>
      </c>
      <c r="R177" s="11">
        <f>R176*100/$E$176</f>
        <v>0.6349206349206349</v>
      </c>
    </row>
    <row r="178" spans="1:18" ht="21.75">
      <c r="A178" s="88" t="s">
        <v>11</v>
      </c>
      <c r="B178" s="89"/>
      <c r="C178" s="89"/>
      <c r="D178" s="89"/>
      <c r="E178" s="70">
        <f>SUM(E148,E176)</f>
        <v>5286</v>
      </c>
      <c r="F178" s="70">
        <f aca="true" t="shared" si="56" ref="F178:N178">SUM(F148,F176)</f>
        <v>441</v>
      </c>
      <c r="G178" s="70">
        <f t="shared" si="56"/>
        <v>311</v>
      </c>
      <c r="H178" s="70">
        <f t="shared" si="56"/>
        <v>411</v>
      </c>
      <c r="I178" s="70">
        <f t="shared" si="56"/>
        <v>570</v>
      </c>
      <c r="J178" s="70">
        <f t="shared" si="56"/>
        <v>626</v>
      </c>
      <c r="K178" s="70">
        <f t="shared" si="56"/>
        <v>746</v>
      </c>
      <c r="L178" s="70">
        <f t="shared" si="56"/>
        <v>829</v>
      </c>
      <c r="M178" s="70">
        <f t="shared" si="56"/>
        <v>1300</v>
      </c>
      <c r="N178" s="70">
        <f t="shared" si="56"/>
        <v>5234</v>
      </c>
      <c r="O178" s="9">
        <f>(1*G178+1.5*H178+2*I178+2.5*J178+3*K178+3.5*L178+4*M178)/N178</f>
        <v>2.669468857470386</v>
      </c>
      <c r="P178" s="9">
        <f>SQRT((F178*0^2+G178*1^2+H178*1.5^2+I178*2^2+J178*2.5^2+K178*3^2+L178*3.5^2+M178*4^2)/N178-O178^2)</f>
        <v>1.2207354726855395</v>
      </c>
      <c r="Q178" s="70">
        <f>SUM(Q148,Q176)</f>
        <v>30</v>
      </c>
      <c r="R178" s="70">
        <f>SUM(R148,R176)</f>
        <v>22</v>
      </c>
    </row>
    <row r="179" spans="1:18" ht="21.75">
      <c r="A179" s="88" t="s">
        <v>12</v>
      </c>
      <c r="B179" s="88"/>
      <c r="C179" s="88"/>
      <c r="D179" s="88"/>
      <c r="E179" s="11">
        <f>E178*100/$E$178</f>
        <v>100</v>
      </c>
      <c r="F179" s="11">
        <f aca="true" t="shared" si="57" ref="F179:N179">F178*100/$E$178</f>
        <v>8.342792281498298</v>
      </c>
      <c r="G179" s="11">
        <f t="shared" si="57"/>
        <v>5.883465758607643</v>
      </c>
      <c r="H179" s="11">
        <f t="shared" si="57"/>
        <v>7.775255391600454</v>
      </c>
      <c r="I179" s="11">
        <f t="shared" si="57"/>
        <v>10.783200908059024</v>
      </c>
      <c r="J179" s="11">
        <f t="shared" si="57"/>
        <v>11.842603102534998</v>
      </c>
      <c r="K179" s="11">
        <f t="shared" si="57"/>
        <v>14.112750662126372</v>
      </c>
      <c r="L179" s="11">
        <f t="shared" si="57"/>
        <v>15.682936057510405</v>
      </c>
      <c r="M179" s="11">
        <f t="shared" si="57"/>
        <v>24.593265228906546</v>
      </c>
      <c r="N179" s="11">
        <f t="shared" si="57"/>
        <v>99.01626939084373</v>
      </c>
      <c r="O179" s="22"/>
      <c r="P179" s="22"/>
      <c r="Q179" s="11">
        <f>Q178*100/$E$178</f>
        <v>0.5675368898978433</v>
      </c>
      <c r="R179" s="11">
        <f>R178*100/$E$178</f>
        <v>0.41619371925841847</v>
      </c>
    </row>
    <row r="180" spans="3:18" ht="21.75">
      <c r="C180" s="26" t="s">
        <v>562</v>
      </c>
      <c r="D180" s="81"/>
      <c r="E180" s="66"/>
      <c r="F180" s="66"/>
      <c r="G180" s="66"/>
      <c r="H180" s="66"/>
      <c r="I180" s="66"/>
      <c r="J180" s="66"/>
      <c r="K180" s="90">
        <f>(G178+H178+I178+J178+K178+L178+M178)*100/N178</f>
        <v>91.5743217424532</v>
      </c>
      <c r="L180" s="90"/>
      <c r="M180" s="24"/>
      <c r="N180" s="24"/>
      <c r="O180" s="25"/>
      <c r="P180" s="25"/>
      <c r="Q180" s="24"/>
      <c r="R180" s="24"/>
    </row>
    <row r="181" spans="3:18" ht="21.75">
      <c r="C181" s="66" t="s">
        <v>64</v>
      </c>
      <c r="E181" s="66"/>
      <c r="F181" s="66"/>
      <c r="G181" s="66"/>
      <c r="H181" s="66"/>
      <c r="I181" s="66"/>
      <c r="J181" s="66"/>
      <c r="K181" s="90">
        <f>(K178+L178+M178)*100/N178</f>
        <v>54.929308368360715</v>
      </c>
      <c r="L181" s="90"/>
      <c r="M181" s="24"/>
      <c r="N181" s="24"/>
      <c r="O181" s="25"/>
      <c r="P181" s="25"/>
      <c r="Q181" s="24"/>
      <c r="R181" s="24"/>
    </row>
    <row r="182" spans="2:18" ht="26.25">
      <c r="B182" s="114" t="s">
        <v>28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 ht="23.25">
      <c r="B183" s="115" t="s">
        <v>486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1:18" ht="34.5" customHeight="1">
      <c r="A184" s="100" t="s">
        <v>79</v>
      </c>
      <c r="B184" s="101" t="s">
        <v>0</v>
      </c>
      <c r="C184" s="101" t="s">
        <v>1</v>
      </c>
      <c r="D184" s="102" t="s">
        <v>709</v>
      </c>
      <c r="E184" s="91" t="s">
        <v>3</v>
      </c>
      <c r="F184" s="116" t="s">
        <v>4</v>
      </c>
      <c r="G184" s="116"/>
      <c r="H184" s="116"/>
      <c r="I184" s="116"/>
      <c r="J184" s="116"/>
      <c r="K184" s="116"/>
      <c r="L184" s="116"/>
      <c r="M184" s="116"/>
      <c r="N184" s="95" t="s">
        <v>5</v>
      </c>
      <c r="O184" s="96" t="s">
        <v>6</v>
      </c>
      <c r="P184" s="96" t="s">
        <v>7</v>
      </c>
      <c r="Q184" s="95" t="s">
        <v>8</v>
      </c>
      <c r="R184" s="95"/>
    </row>
    <row r="185" spans="1:18" ht="21.75">
      <c r="A185" s="100"/>
      <c r="B185" s="101"/>
      <c r="C185" s="101"/>
      <c r="D185" s="103"/>
      <c r="E185" s="91"/>
      <c r="F185" s="22">
        <v>0</v>
      </c>
      <c r="G185" s="22">
        <v>1</v>
      </c>
      <c r="H185" s="22">
        <v>1.5</v>
      </c>
      <c r="I185" s="22">
        <v>2</v>
      </c>
      <c r="J185" s="22">
        <v>2.5</v>
      </c>
      <c r="K185" s="22">
        <v>3</v>
      </c>
      <c r="L185" s="22">
        <v>3.5</v>
      </c>
      <c r="M185" s="22">
        <v>4</v>
      </c>
      <c r="N185" s="95"/>
      <c r="O185" s="96"/>
      <c r="P185" s="96"/>
      <c r="Q185" s="22" t="s">
        <v>9</v>
      </c>
      <c r="R185" s="22" t="s">
        <v>10</v>
      </c>
    </row>
    <row r="186" spans="1:18" ht="19.5" customHeight="1">
      <c r="A186" s="104" t="s">
        <v>85</v>
      </c>
      <c r="B186" s="22" t="s">
        <v>36</v>
      </c>
      <c r="C186" s="73" t="s">
        <v>675</v>
      </c>
      <c r="D186" s="80">
        <v>1</v>
      </c>
      <c r="E186" s="67">
        <f aca="true" t="shared" si="58" ref="E186:E194">SUM(F186:M186,Q186:R186)</f>
        <v>281</v>
      </c>
      <c r="F186" s="22">
        <v>19</v>
      </c>
      <c r="G186" s="22">
        <v>20</v>
      </c>
      <c r="H186" s="22">
        <v>31</v>
      </c>
      <c r="I186" s="22">
        <v>49</v>
      </c>
      <c r="J186" s="22">
        <v>63</v>
      </c>
      <c r="K186" s="22">
        <v>78</v>
      </c>
      <c r="L186" s="22">
        <v>19</v>
      </c>
      <c r="M186" s="22">
        <v>2</v>
      </c>
      <c r="N186" s="22">
        <f>SUM(F186:M186)</f>
        <v>281</v>
      </c>
      <c r="O186" s="68">
        <f>(1*G186+1.5*H186+2*I186+2.5*J186+3*K186+3.5*L186+4*M186)/N186</f>
        <v>2.2437722419928825</v>
      </c>
      <c r="P186" s="68">
        <f>SQRT((F186*0^2+G186*1^2+H186*1.5^2+I186*2^2+J186*2.5^2+K186*3^2+L186*3.5^2+M186*4^2)/N186-O186^2)</f>
        <v>0.9077593576103402</v>
      </c>
      <c r="Q186" s="22">
        <v>0</v>
      </c>
      <c r="R186" s="22">
        <v>0</v>
      </c>
    </row>
    <row r="187" spans="1:18" ht="19.5" customHeight="1">
      <c r="A187" s="105"/>
      <c r="B187" s="22" t="s">
        <v>39</v>
      </c>
      <c r="C187" s="73" t="s">
        <v>684</v>
      </c>
      <c r="D187" s="80">
        <v>1</v>
      </c>
      <c r="E187" s="67">
        <f t="shared" si="58"/>
        <v>281</v>
      </c>
      <c r="F187" s="22">
        <v>9</v>
      </c>
      <c r="G187" s="22">
        <v>21</v>
      </c>
      <c r="H187" s="22">
        <v>37</v>
      </c>
      <c r="I187" s="22">
        <v>63</v>
      </c>
      <c r="J187" s="22">
        <v>52</v>
      </c>
      <c r="K187" s="22">
        <v>48</v>
      </c>
      <c r="L187" s="22">
        <v>35</v>
      </c>
      <c r="M187" s="22">
        <v>16</v>
      </c>
      <c r="N187" s="22">
        <f aca="true" t="shared" si="59" ref="N187:N193">SUM(F187:M187)</f>
        <v>281</v>
      </c>
      <c r="O187" s="68">
        <f aca="true" t="shared" si="60" ref="O187:O193">(1*G187+1.5*H187+2*I187+2.5*J187+3*K187+3.5*L187+4*M187)/N187</f>
        <v>2.3594306049822062</v>
      </c>
      <c r="P187" s="68">
        <f aca="true" t="shared" si="61" ref="P187:P193">SQRT((F187*0^2+G187*1^2+H187*1.5^2+I187*2^2+J187*2.5^2+K187*3^2+L187*3.5^2+M187*4^2)/N187-O187^2)</f>
        <v>0.91195599275887</v>
      </c>
      <c r="Q187" s="22">
        <v>0</v>
      </c>
      <c r="R187" s="22">
        <v>0</v>
      </c>
    </row>
    <row r="188" spans="1:18" ht="19.5" customHeight="1">
      <c r="A188" s="105"/>
      <c r="B188" s="22" t="s">
        <v>40</v>
      </c>
      <c r="C188" s="73" t="s">
        <v>685</v>
      </c>
      <c r="D188" s="80">
        <v>0.5</v>
      </c>
      <c r="E188" s="67">
        <f t="shared" si="58"/>
        <v>281</v>
      </c>
      <c r="F188" s="22">
        <v>6</v>
      </c>
      <c r="G188" s="22">
        <v>0</v>
      </c>
      <c r="H188" s="22">
        <v>0</v>
      </c>
      <c r="I188" s="22">
        <v>1</v>
      </c>
      <c r="J188" s="22">
        <v>21</v>
      </c>
      <c r="K188" s="22">
        <v>49</v>
      </c>
      <c r="L188" s="22">
        <v>104</v>
      </c>
      <c r="M188" s="22">
        <v>99</v>
      </c>
      <c r="N188" s="22">
        <f t="shared" si="59"/>
        <v>280</v>
      </c>
      <c r="O188" s="68">
        <f t="shared" si="60"/>
        <v>3.4339285714285714</v>
      </c>
      <c r="P188" s="68">
        <f t="shared" si="61"/>
        <v>0.6879775706773447</v>
      </c>
      <c r="Q188" s="22">
        <v>1</v>
      </c>
      <c r="R188" s="22">
        <v>0</v>
      </c>
    </row>
    <row r="189" spans="1:18" ht="19.5" customHeight="1">
      <c r="A189" s="105"/>
      <c r="B189" s="22" t="s">
        <v>559</v>
      </c>
      <c r="C189" s="73" t="s">
        <v>686</v>
      </c>
      <c r="D189" s="80">
        <v>0.5</v>
      </c>
      <c r="E189" s="67">
        <f t="shared" si="58"/>
        <v>281</v>
      </c>
      <c r="F189" s="22">
        <v>9</v>
      </c>
      <c r="G189" s="22">
        <v>0</v>
      </c>
      <c r="H189" s="22">
        <v>0</v>
      </c>
      <c r="I189" s="22">
        <v>60</v>
      </c>
      <c r="J189" s="22">
        <v>72</v>
      </c>
      <c r="K189" s="22">
        <v>66</v>
      </c>
      <c r="L189" s="22">
        <v>41</v>
      </c>
      <c r="M189" s="22">
        <v>32</v>
      </c>
      <c r="N189" s="22">
        <f t="shared" si="59"/>
        <v>280</v>
      </c>
      <c r="O189" s="68">
        <f t="shared" si="60"/>
        <v>2.7482142857142855</v>
      </c>
      <c r="P189" s="68">
        <f t="shared" si="61"/>
        <v>0.8095393468396908</v>
      </c>
      <c r="Q189" s="22">
        <v>1</v>
      </c>
      <c r="R189" s="22">
        <v>0</v>
      </c>
    </row>
    <row r="190" spans="1:18" ht="19.5" customHeight="1">
      <c r="A190" s="105"/>
      <c r="B190" s="22" t="s">
        <v>41</v>
      </c>
      <c r="C190" s="73" t="s">
        <v>688</v>
      </c>
      <c r="D190" s="80">
        <v>0.5</v>
      </c>
      <c r="E190" s="67">
        <f t="shared" si="58"/>
        <v>281</v>
      </c>
      <c r="F190" s="22">
        <v>12</v>
      </c>
      <c r="G190" s="22">
        <v>4</v>
      </c>
      <c r="H190" s="22">
        <v>9</v>
      </c>
      <c r="I190" s="22">
        <v>16</v>
      </c>
      <c r="J190" s="22">
        <v>41</v>
      </c>
      <c r="K190" s="22">
        <v>81</v>
      </c>
      <c r="L190" s="22">
        <v>66</v>
      </c>
      <c r="M190" s="22">
        <v>52</v>
      </c>
      <c r="N190" s="22">
        <f t="shared" si="59"/>
        <v>281</v>
      </c>
      <c r="O190" s="68">
        <f t="shared" si="60"/>
        <v>2.9679715302491103</v>
      </c>
      <c r="P190" s="68">
        <f t="shared" si="61"/>
        <v>0.921687574482046</v>
      </c>
      <c r="Q190" s="22">
        <v>0</v>
      </c>
      <c r="R190" s="22">
        <v>0</v>
      </c>
    </row>
    <row r="191" spans="1:18" ht="19.5" customHeight="1">
      <c r="A191" s="105"/>
      <c r="B191" s="22" t="s">
        <v>42</v>
      </c>
      <c r="C191" s="73" t="s">
        <v>689</v>
      </c>
      <c r="D191" s="80">
        <v>0.5</v>
      </c>
      <c r="E191" s="67">
        <f t="shared" si="58"/>
        <v>281</v>
      </c>
      <c r="F191" s="22">
        <v>7</v>
      </c>
      <c r="G191" s="22">
        <v>0</v>
      </c>
      <c r="H191" s="22">
        <v>0</v>
      </c>
      <c r="I191" s="22">
        <v>0</v>
      </c>
      <c r="J191" s="22">
        <v>1</v>
      </c>
      <c r="K191" s="22">
        <v>8</v>
      </c>
      <c r="L191" s="22">
        <v>11</v>
      </c>
      <c r="M191" s="22">
        <v>254</v>
      </c>
      <c r="N191" s="22">
        <f t="shared" si="59"/>
        <v>281</v>
      </c>
      <c r="O191" s="68">
        <f t="shared" si="60"/>
        <v>3.8469750889679717</v>
      </c>
      <c r="P191" s="68">
        <f t="shared" si="61"/>
        <v>0.6491711902532988</v>
      </c>
      <c r="Q191" s="22">
        <v>0</v>
      </c>
      <c r="R191" s="22">
        <v>0</v>
      </c>
    </row>
    <row r="192" spans="1:18" ht="19.5" customHeight="1">
      <c r="A192" s="105"/>
      <c r="B192" s="22" t="s">
        <v>43</v>
      </c>
      <c r="C192" s="73" t="s">
        <v>691</v>
      </c>
      <c r="D192" s="80">
        <v>0.5</v>
      </c>
      <c r="E192" s="67">
        <f t="shared" si="58"/>
        <v>281</v>
      </c>
      <c r="F192" s="22">
        <v>15</v>
      </c>
      <c r="G192" s="22">
        <v>9</v>
      </c>
      <c r="H192" s="22">
        <v>2</v>
      </c>
      <c r="I192" s="22">
        <v>20</v>
      </c>
      <c r="J192" s="22">
        <v>13</v>
      </c>
      <c r="K192" s="22">
        <v>13</v>
      </c>
      <c r="L192" s="22">
        <v>14</v>
      </c>
      <c r="M192" s="22">
        <v>195</v>
      </c>
      <c r="N192" s="22">
        <f t="shared" si="59"/>
        <v>281</v>
      </c>
      <c r="O192" s="68">
        <f t="shared" si="60"/>
        <v>3.389679715302491</v>
      </c>
      <c r="P192" s="68">
        <f t="shared" si="61"/>
        <v>1.1233213196131497</v>
      </c>
      <c r="Q192" s="22">
        <v>0</v>
      </c>
      <c r="R192" s="22">
        <v>0</v>
      </c>
    </row>
    <row r="193" spans="1:18" ht="19.5" customHeight="1">
      <c r="A193" s="105"/>
      <c r="B193" s="22" t="s">
        <v>44</v>
      </c>
      <c r="C193" s="73" t="s">
        <v>698</v>
      </c>
      <c r="D193" s="80">
        <v>1</v>
      </c>
      <c r="E193" s="67">
        <f t="shared" si="58"/>
        <v>281</v>
      </c>
      <c r="F193" s="22">
        <v>14</v>
      </c>
      <c r="G193" s="22">
        <v>3</v>
      </c>
      <c r="H193" s="22">
        <v>1</v>
      </c>
      <c r="I193" s="22">
        <v>11</v>
      </c>
      <c r="J193" s="22">
        <v>15</v>
      </c>
      <c r="K193" s="22">
        <v>26</v>
      </c>
      <c r="L193" s="22">
        <v>25</v>
      </c>
      <c r="M193" s="22">
        <v>186</v>
      </c>
      <c r="N193" s="22">
        <f t="shared" si="59"/>
        <v>281</v>
      </c>
      <c r="O193" s="68">
        <f t="shared" si="60"/>
        <v>3.4644128113879002</v>
      </c>
      <c r="P193" s="68">
        <f t="shared" si="61"/>
        <v>1.0099930025371207</v>
      </c>
      <c r="Q193" s="22">
        <v>0</v>
      </c>
      <c r="R193" s="22">
        <v>0</v>
      </c>
    </row>
    <row r="194" spans="1:18" ht="19.5" customHeight="1">
      <c r="A194" s="105"/>
      <c r="B194" s="22" t="s">
        <v>46</v>
      </c>
      <c r="C194" s="73" t="s">
        <v>706</v>
      </c>
      <c r="D194" s="80">
        <v>1.5</v>
      </c>
      <c r="E194" s="67">
        <f t="shared" si="58"/>
        <v>281</v>
      </c>
      <c r="F194" s="22">
        <v>16</v>
      </c>
      <c r="G194" s="22">
        <v>45</v>
      </c>
      <c r="H194" s="22">
        <v>32</v>
      </c>
      <c r="I194" s="22">
        <v>64</v>
      </c>
      <c r="J194" s="22">
        <v>55</v>
      </c>
      <c r="K194" s="22">
        <v>38</v>
      </c>
      <c r="L194" s="22">
        <v>13</v>
      </c>
      <c r="M194" s="22">
        <v>18</v>
      </c>
      <c r="N194" s="22">
        <f>SUM(F194:M194)</f>
        <v>281</v>
      </c>
      <c r="O194" s="68">
        <f>(1*G194+1.5*H194+2*I194+2.5*J194+3*K194+3.5*L194+4*M194)/N194</f>
        <v>2.099644128113879</v>
      </c>
      <c r="P194" s="68">
        <f>SQRT((F194*0^2+G194*1^2+H194*1.5^2+I194*2^2+J194*2.5^2+K194*3^2+L194*3.5^2+M194*4^2)/N194-O194^2)</f>
        <v>0.9751539059343988</v>
      </c>
      <c r="Q194" s="22">
        <v>0</v>
      </c>
      <c r="R194" s="22">
        <v>0</v>
      </c>
    </row>
    <row r="195" spans="1:18" ht="21.75">
      <c r="A195" s="105"/>
      <c r="B195" s="97" t="s">
        <v>710</v>
      </c>
      <c r="C195" s="98"/>
      <c r="D195" s="99"/>
      <c r="E195" s="70">
        <f>SUM(E186:E194)</f>
        <v>2529</v>
      </c>
      <c r="F195" s="70">
        <f aca="true" t="shared" si="62" ref="F195:N195">SUM(F186:F194)</f>
        <v>107</v>
      </c>
      <c r="G195" s="70">
        <f t="shared" si="62"/>
        <v>102</v>
      </c>
      <c r="H195" s="70">
        <f t="shared" si="62"/>
        <v>112</v>
      </c>
      <c r="I195" s="70">
        <f t="shared" si="62"/>
        <v>284</v>
      </c>
      <c r="J195" s="70">
        <f t="shared" si="62"/>
        <v>333</v>
      </c>
      <c r="K195" s="70">
        <f t="shared" si="62"/>
        <v>407</v>
      </c>
      <c r="L195" s="70">
        <f t="shared" si="62"/>
        <v>328</v>
      </c>
      <c r="M195" s="70">
        <f t="shared" si="62"/>
        <v>854</v>
      </c>
      <c r="N195" s="70">
        <f t="shared" si="62"/>
        <v>2527</v>
      </c>
      <c r="O195" s="9">
        <f>(1*G195+1.5*H195+2*I195+2.5*J195+3*K195+3.5*L195+4*M195)/N195</f>
        <v>2.950336367233874</v>
      </c>
      <c r="P195" s="9">
        <f>SQRT((F195*0^2+G195*1^2+H195*1.5^2+I195*2^2+J195*2.5^2+K195*3^2+L195*3.5^2+M195*4^2)/N195-O195^2)</f>
        <v>1.074954506926666</v>
      </c>
      <c r="Q195" s="70">
        <f>SUM(Q186:Q194)</f>
        <v>2</v>
      </c>
      <c r="R195" s="70">
        <f>SUM(R186:R194)</f>
        <v>0</v>
      </c>
    </row>
    <row r="196" spans="1:18" ht="21.75">
      <c r="A196" s="106"/>
      <c r="B196" s="97" t="s">
        <v>711</v>
      </c>
      <c r="C196" s="98"/>
      <c r="D196" s="99"/>
      <c r="E196" s="11">
        <f>E195*100/$E$195</f>
        <v>100</v>
      </c>
      <c r="F196" s="11">
        <f aca="true" t="shared" si="63" ref="F196:N196">F195*100/$E$195</f>
        <v>4.230921312771847</v>
      </c>
      <c r="G196" s="11">
        <f t="shared" si="63"/>
        <v>4.033214709371293</v>
      </c>
      <c r="H196" s="11">
        <f t="shared" si="63"/>
        <v>4.4286279161724</v>
      </c>
      <c r="I196" s="11">
        <f t="shared" si="63"/>
        <v>11.229735073151444</v>
      </c>
      <c r="J196" s="11">
        <f t="shared" si="63"/>
        <v>13.167259786476869</v>
      </c>
      <c r="K196" s="11">
        <f t="shared" si="63"/>
        <v>16.09331751680506</v>
      </c>
      <c r="L196" s="11">
        <f t="shared" si="63"/>
        <v>12.969553183076314</v>
      </c>
      <c r="M196" s="11">
        <f t="shared" si="63"/>
        <v>33.76828786081455</v>
      </c>
      <c r="N196" s="11">
        <f t="shared" si="63"/>
        <v>99.92091735863978</v>
      </c>
      <c r="O196" s="22"/>
      <c r="P196" s="22"/>
      <c r="Q196" s="11">
        <f>Q195*100/$E$195</f>
        <v>0.07908264136022143</v>
      </c>
      <c r="R196" s="11">
        <f>R195*100/$E$195</f>
        <v>0</v>
      </c>
    </row>
    <row r="197" spans="1:18" ht="34.5" customHeight="1">
      <c r="A197" s="100" t="s">
        <v>79</v>
      </c>
      <c r="B197" s="101" t="s">
        <v>0</v>
      </c>
      <c r="C197" s="101" t="s">
        <v>1</v>
      </c>
      <c r="D197" s="102" t="s">
        <v>709</v>
      </c>
      <c r="E197" s="91" t="s">
        <v>3</v>
      </c>
      <c r="F197" s="92" t="s">
        <v>4</v>
      </c>
      <c r="G197" s="93"/>
      <c r="H197" s="93"/>
      <c r="I197" s="93"/>
      <c r="J197" s="93"/>
      <c r="K197" s="93"/>
      <c r="L197" s="93"/>
      <c r="M197" s="94"/>
      <c r="N197" s="95" t="s">
        <v>5</v>
      </c>
      <c r="O197" s="96" t="s">
        <v>6</v>
      </c>
      <c r="P197" s="96" t="s">
        <v>7</v>
      </c>
      <c r="Q197" s="95" t="s">
        <v>8</v>
      </c>
      <c r="R197" s="95"/>
    </row>
    <row r="198" spans="1:18" ht="26.25" customHeight="1">
      <c r="A198" s="100"/>
      <c r="B198" s="101"/>
      <c r="C198" s="101"/>
      <c r="D198" s="103"/>
      <c r="E198" s="91"/>
      <c r="F198" s="22">
        <v>0</v>
      </c>
      <c r="G198" s="22">
        <v>1</v>
      </c>
      <c r="H198" s="22">
        <v>1.5</v>
      </c>
      <c r="I198" s="22">
        <v>2</v>
      </c>
      <c r="J198" s="22">
        <v>2.5</v>
      </c>
      <c r="K198" s="22">
        <v>3</v>
      </c>
      <c r="L198" s="22">
        <v>3.5</v>
      </c>
      <c r="M198" s="22">
        <v>4</v>
      </c>
      <c r="N198" s="95"/>
      <c r="O198" s="96"/>
      <c r="P198" s="96"/>
      <c r="Q198" s="22" t="s">
        <v>9</v>
      </c>
      <c r="R198" s="22" t="s">
        <v>10</v>
      </c>
    </row>
    <row r="199" spans="1:18" ht="19.5" customHeight="1">
      <c r="A199" s="84"/>
      <c r="B199" s="22" t="s">
        <v>329</v>
      </c>
      <c r="C199" s="73" t="s">
        <v>674</v>
      </c>
      <c r="D199" s="80">
        <v>1</v>
      </c>
      <c r="E199" s="67">
        <f aca="true" t="shared" si="64" ref="E199:E223">SUM(F199:M199,Q199:R199)</f>
        <v>55</v>
      </c>
      <c r="F199" s="22">
        <v>3</v>
      </c>
      <c r="G199" s="22">
        <v>5</v>
      </c>
      <c r="H199" s="22">
        <v>4</v>
      </c>
      <c r="I199" s="22">
        <v>5</v>
      </c>
      <c r="J199" s="22">
        <v>7</v>
      </c>
      <c r="K199" s="22">
        <v>7</v>
      </c>
      <c r="L199" s="22">
        <v>6</v>
      </c>
      <c r="M199" s="22">
        <v>18</v>
      </c>
      <c r="N199" s="22">
        <f aca="true" t="shared" si="65" ref="N199:N223">SUM(F199:M199)</f>
        <v>55</v>
      </c>
      <c r="O199" s="68">
        <f aca="true" t="shared" si="66" ref="O199:O224">(1*G199+1.5*H199+2*I199+2.5*J199+3*K199+3.5*L199+4*M199)/N199</f>
        <v>2.772727272727273</v>
      </c>
      <c r="P199" s="68">
        <f aca="true" t="shared" si="67" ref="P199:P224">SQRT((F199*0^2+G199*1^2+H199*1.5^2+I199*2^2+J199*2.5^2+K199*3^2+L199*3.5^2+M199*4^2)/N199-O199^2)</f>
        <v>1.2015829779472411</v>
      </c>
      <c r="Q199" s="22">
        <v>0</v>
      </c>
      <c r="R199" s="22">
        <v>0</v>
      </c>
    </row>
    <row r="200" spans="1:18" ht="19.5" customHeight="1">
      <c r="A200" s="85"/>
      <c r="B200" s="22" t="s">
        <v>58</v>
      </c>
      <c r="C200" s="73" t="s">
        <v>676</v>
      </c>
      <c r="D200" s="80">
        <v>2</v>
      </c>
      <c r="E200" s="67">
        <f t="shared" si="64"/>
        <v>122</v>
      </c>
      <c r="F200" s="22">
        <v>2</v>
      </c>
      <c r="G200" s="22">
        <v>5</v>
      </c>
      <c r="H200" s="22">
        <v>10</v>
      </c>
      <c r="I200" s="22">
        <v>20</v>
      </c>
      <c r="J200" s="22">
        <v>38</v>
      </c>
      <c r="K200" s="22">
        <v>31</v>
      </c>
      <c r="L200" s="22">
        <v>8</v>
      </c>
      <c r="M200" s="22">
        <v>8</v>
      </c>
      <c r="N200" s="22">
        <f t="shared" si="65"/>
        <v>122</v>
      </c>
      <c r="O200" s="68">
        <f t="shared" si="66"/>
        <v>2.5245901639344264</v>
      </c>
      <c r="P200" s="68">
        <f t="shared" si="67"/>
        <v>0.7704918032786882</v>
      </c>
      <c r="Q200" s="22">
        <v>0</v>
      </c>
      <c r="R200" s="22">
        <v>0</v>
      </c>
    </row>
    <row r="201" spans="1:18" ht="19.5" customHeight="1">
      <c r="A201" s="85"/>
      <c r="B201" s="22" t="s">
        <v>37</v>
      </c>
      <c r="C201" s="73" t="s">
        <v>677</v>
      </c>
      <c r="D201" s="80">
        <v>1.5</v>
      </c>
      <c r="E201" s="67">
        <f t="shared" si="64"/>
        <v>67</v>
      </c>
      <c r="F201" s="22">
        <v>1</v>
      </c>
      <c r="G201" s="22">
        <v>3</v>
      </c>
      <c r="H201" s="22">
        <v>7</v>
      </c>
      <c r="I201" s="22">
        <v>17</v>
      </c>
      <c r="J201" s="22">
        <v>9</v>
      </c>
      <c r="K201" s="22">
        <v>18</v>
      </c>
      <c r="L201" s="22">
        <v>8</v>
      </c>
      <c r="M201" s="22">
        <v>4</v>
      </c>
      <c r="N201" s="22">
        <f t="shared" si="65"/>
        <v>67</v>
      </c>
      <c r="O201" s="68">
        <f t="shared" si="66"/>
        <v>2.5074626865671643</v>
      </c>
      <c r="P201" s="68">
        <f t="shared" si="67"/>
        <v>0.8263051066069498</v>
      </c>
      <c r="Q201" s="22">
        <v>0</v>
      </c>
      <c r="R201" s="22">
        <v>0</v>
      </c>
    </row>
    <row r="202" spans="1:18" ht="19.5" customHeight="1">
      <c r="A202" s="85"/>
      <c r="B202" s="22" t="s">
        <v>59</v>
      </c>
      <c r="C202" s="73" t="s">
        <v>678</v>
      </c>
      <c r="D202" s="80">
        <v>0.5</v>
      </c>
      <c r="E202" s="67">
        <f t="shared" si="64"/>
        <v>92</v>
      </c>
      <c r="F202" s="22">
        <v>3</v>
      </c>
      <c r="G202" s="22">
        <v>1</v>
      </c>
      <c r="H202" s="22">
        <v>3</v>
      </c>
      <c r="I202" s="22">
        <v>7</v>
      </c>
      <c r="J202" s="22">
        <v>18</v>
      </c>
      <c r="K202" s="22">
        <v>24</v>
      </c>
      <c r="L202" s="22">
        <v>21</v>
      </c>
      <c r="M202" s="22">
        <v>15</v>
      </c>
      <c r="N202" s="22">
        <f t="shared" si="65"/>
        <v>92</v>
      </c>
      <c r="O202" s="68">
        <f t="shared" si="66"/>
        <v>2.9347826086956523</v>
      </c>
      <c r="P202" s="68">
        <f t="shared" si="67"/>
        <v>0.8667072599673722</v>
      </c>
      <c r="Q202" s="22">
        <v>0</v>
      </c>
      <c r="R202" s="22">
        <v>0</v>
      </c>
    </row>
    <row r="203" spans="1:18" ht="19.5" customHeight="1">
      <c r="A203" s="85"/>
      <c r="B203" s="22" t="s">
        <v>255</v>
      </c>
      <c r="C203" s="73" t="s">
        <v>679</v>
      </c>
      <c r="D203" s="80">
        <v>2</v>
      </c>
      <c r="E203" s="67">
        <f t="shared" si="64"/>
        <v>153</v>
      </c>
      <c r="F203" s="22">
        <v>2</v>
      </c>
      <c r="G203" s="22">
        <v>1</v>
      </c>
      <c r="H203" s="22">
        <v>3</v>
      </c>
      <c r="I203" s="22">
        <v>10</v>
      </c>
      <c r="J203" s="22">
        <v>41</v>
      </c>
      <c r="K203" s="22">
        <v>46</v>
      </c>
      <c r="L203" s="22">
        <v>37</v>
      </c>
      <c r="M203" s="22">
        <v>13</v>
      </c>
      <c r="N203" s="22">
        <f t="shared" si="65"/>
        <v>153</v>
      </c>
      <c r="O203" s="68">
        <f t="shared" si="66"/>
        <v>2.9248366013071894</v>
      </c>
      <c r="P203" s="68">
        <f t="shared" si="67"/>
        <v>0.6782600813896918</v>
      </c>
      <c r="Q203" s="22">
        <v>0</v>
      </c>
      <c r="R203" s="22">
        <v>0</v>
      </c>
    </row>
    <row r="204" spans="1:18" ht="19.5" customHeight="1">
      <c r="A204" s="85"/>
      <c r="B204" s="22" t="s">
        <v>62</v>
      </c>
      <c r="C204" s="73" t="s">
        <v>680</v>
      </c>
      <c r="D204" s="80">
        <v>1.5</v>
      </c>
      <c r="E204" s="67">
        <f t="shared" si="64"/>
        <v>153</v>
      </c>
      <c r="F204" s="22">
        <v>8</v>
      </c>
      <c r="G204" s="22">
        <v>2</v>
      </c>
      <c r="H204" s="22">
        <v>22</v>
      </c>
      <c r="I204" s="22">
        <v>32</v>
      </c>
      <c r="J204" s="22">
        <v>44</v>
      </c>
      <c r="K204" s="22">
        <v>24</v>
      </c>
      <c r="L204" s="22">
        <v>11</v>
      </c>
      <c r="M204" s="22">
        <v>10</v>
      </c>
      <c r="N204" s="22">
        <f t="shared" si="65"/>
        <v>153</v>
      </c>
      <c r="O204" s="68">
        <f t="shared" si="66"/>
        <v>2.349673202614379</v>
      </c>
      <c r="P204" s="68">
        <f t="shared" si="67"/>
        <v>0.887614426610818</v>
      </c>
      <c r="Q204" s="22">
        <v>0</v>
      </c>
      <c r="R204" s="22">
        <v>0</v>
      </c>
    </row>
    <row r="205" spans="1:18" ht="19.5" customHeight="1">
      <c r="A205" s="85"/>
      <c r="B205" s="22" t="s">
        <v>38</v>
      </c>
      <c r="C205" s="73" t="s">
        <v>681</v>
      </c>
      <c r="D205" s="80">
        <v>1.5</v>
      </c>
      <c r="E205" s="67">
        <f t="shared" si="64"/>
        <v>153</v>
      </c>
      <c r="F205" s="22">
        <v>2</v>
      </c>
      <c r="G205" s="22">
        <v>1</v>
      </c>
      <c r="H205" s="22">
        <v>1</v>
      </c>
      <c r="I205" s="22">
        <v>7</v>
      </c>
      <c r="J205" s="22">
        <v>19</v>
      </c>
      <c r="K205" s="22">
        <v>29</v>
      </c>
      <c r="L205" s="22">
        <v>40</v>
      </c>
      <c r="M205" s="22">
        <v>54</v>
      </c>
      <c r="N205" s="22">
        <f t="shared" si="65"/>
        <v>153</v>
      </c>
      <c r="O205" s="68">
        <f t="shared" si="66"/>
        <v>3.3137254901960786</v>
      </c>
      <c r="P205" s="68">
        <f t="shared" si="67"/>
        <v>0.7450980392156852</v>
      </c>
      <c r="Q205" s="22">
        <v>0</v>
      </c>
      <c r="R205" s="22">
        <v>0</v>
      </c>
    </row>
    <row r="206" spans="1:18" ht="19.5" customHeight="1">
      <c r="A206" s="85"/>
      <c r="B206" s="22" t="s">
        <v>56</v>
      </c>
      <c r="C206" s="73" t="s">
        <v>682</v>
      </c>
      <c r="D206" s="80">
        <v>1</v>
      </c>
      <c r="E206" s="67">
        <f t="shared" si="64"/>
        <v>281</v>
      </c>
      <c r="F206" s="22">
        <v>7</v>
      </c>
      <c r="G206" s="22">
        <v>2</v>
      </c>
      <c r="H206" s="22">
        <v>5</v>
      </c>
      <c r="I206" s="22">
        <v>20</v>
      </c>
      <c r="J206" s="22">
        <v>39</v>
      </c>
      <c r="K206" s="22">
        <v>50</v>
      </c>
      <c r="L206" s="22">
        <v>60</v>
      </c>
      <c r="M206" s="22">
        <v>98</v>
      </c>
      <c r="N206" s="22">
        <f t="shared" si="65"/>
        <v>281</v>
      </c>
      <c r="O206" s="68">
        <f t="shared" si="66"/>
        <v>3.199288256227758</v>
      </c>
      <c r="P206" s="68">
        <f t="shared" si="67"/>
        <v>0.8723508094235609</v>
      </c>
      <c r="Q206" s="22">
        <v>0</v>
      </c>
      <c r="R206" s="22">
        <v>0</v>
      </c>
    </row>
    <row r="207" spans="1:18" ht="19.5" customHeight="1">
      <c r="A207" s="85"/>
      <c r="B207" s="22" t="s">
        <v>330</v>
      </c>
      <c r="C207" s="73" t="s">
        <v>683</v>
      </c>
      <c r="D207" s="80">
        <v>1</v>
      </c>
      <c r="E207" s="67">
        <f t="shared" si="64"/>
        <v>55</v>
      </c>
      <c r="F207" s="22">
        <v>3</v>
      </c>
      <c r="G207" s="22">
        <v>2</v>
      </c>
      <c r="H207" s="22">
        <v>5</v>
      </c>
      <c r="I207" s="22">
        <v>8</v>
      </c>
      <c r="J207" s="22">
        <v>22</v>
      </c>
      <c r="K207" s="22">
        <v>9</v>
      </c>
      <c r="L207" s="22">
        <v>6</v>
      </c>
      <c r="M207" s="22">
        <v>0</v>
      </c>
      <c r="N207" s="22">
        <f t="shared" si="65"/>
        <v>55</v>
      </c>
      <c r="O207" s="68">
        <f t="shared" si="66"/>
        <v>2.3363636363636364</v>
      </c>
      <c r="P207" s="68">
        <f t="shared" si="67"/>
        <v>0.8205017614215508</v>
      </c>
      <c r="Q207" s="22">
        <v>0</v>
      </c>
      <c r="R207" s="22">
        <v>0</v>
      </c>
    </row>
    <row r="208" spans="1:18" ht="19.5" customHeight="1">
      <c r="A208" s="85"/>
      <c r="B208" s="22" t="s">
        <v>32</v>
      </c>
      <c r="C208" s="73" t="s">
        <v>687</v>
      </c>
      <c r="D208" s="80">
        <v>1</v>
      </c>
      <c r="E208" s="67">
        <f t="shared" si="64"/>
        <v>74</v>
      </c>
      <c r="F208" s="22">
        <v>7</v>
      </c>
      <c r="G208" s="22">
        <v>19</v>
      </c>
      <c r="H208" s="22">
        <v>14</v>
      </c>
      <c r="I208" s="22">
        <v>17</v>
      </c>
      <c r="J208" s="22">
        <v>7</v>
      </c>
      <c r="K208" s="22">
        <v>5</v>
      </c>
      <c r="L208" s="22">
        <v>5</v>
      </c>
      <c r="M208" s="22">
        <v>0</v>
      </c>
      <c r="N208" s="22">
        <f t="shared" si="65"/>
        <v>74</v>
      </c>
      <c r="O208" s="68">
        <f t="shared" si="66"/>
        <v>1.6756756756756757</v>
      </c>
      <c r="P208" s="68">
        <f t="shared" si="67"/>
        <v>0.9058087040469673</v>
      </c>
      <c r="Q208" s="22">
        <v>0</v>
      </c>
      <c r="R208" s="22">
        <v>0</v>
      </c>
    </row>
    <row r="209" spans="1:18" ht="19.5" customHeight="1">
      <c r="A209" s="85"/>
      <c r="B209" s="22" t="s">
        <v>61</v>
      </c>
      <c r="C209" s="73" t="s">
        <v>690</v>
      </c>
      <c r="D209" s="80">
        <v>2</v>
      </c>
      <c r="E209" s="67">
        <f t="shared" si="64"/>
        <v>9</v>
      </c>
      <c r="F209" s="22">
        <v>0</v>
      </c>
      <c r="G209" s="22">
        <v>0</v>
      </c>
      <c r="H209" s="22">
        <v>0</v>
      </c>
      <c r="I209" s="22">
        <v>0</v>
      </c>
      <c r="J209" s="22">
        <v>1</v>
      </c>
      <c r="K209" s="22">
        <v>0</v>
      </c>
      <c r="L209" s="22">
        <v>0</v>
      </c>
      <c r="M209" s="22">
        <v>8</v>
      </c>
      <c r="N209" s="22">
        <f t="shared" si="65"/>
        <v>9</v>
      </c>
      <c r="O209" s="68">
        <f t="shared" si="66"/>
        <v>3.8333333333333335</v>
      </c>
      <c r="P209" s="68">
        <f t="shared" si="67"/>
        <v>0.47140452079102896</v>
      </c>
      <c r="Q209" s="22">
        <v>0</v>
      </c>
      <c r="R209" s="22">
        <v>0</v>
      </c>
    </row>
    <row r="210" spans="1:18" ht="19.5" customHeight="1">
      <c r="A210" s="85"/>
      <c r="B210" s="22" t="s">
        <v>328</v>
      </c>
      <c r="C210" s="73" t="s">
        <v>692</v>
      </c>
      <c r="D210" s="80">
        <v>2</v>
      </c>
      <c r="E210" s="67">
        <f t="shared" si="64"/>
        <v>23</v>
      </c>
      <c r="F210" s="22">
        <v>3</v>
      </c>
      <c r="G210" s="22">
        <v>0</v>
      </c>
      <c r="H210" s="22">
        <v>1</v>
      </c>
      <c r="I210" s="22">
        <v>1</v>
      </c>
      <c r="J210" s="22">
        <v>0</v>
      </c>
      <c r="K210" s="22">
        <v>9</v>
      </c>
      <c r="L210" s="22">
        <v>1</v>
      </c>
      <c r="M210" s="22">
        <v>8</v>
      </c>
      <c r="N210" s="22">
        <f t="shared" si="65"/>
        <v>23</v>
      </c>
      <c r="O210" s="68">
        <f t="shared" si="66"/>
        <v>2.869565217391304</v>
      </c>
      <c r="P210" s="68">
        <f t="shared" si="67"/>
        <v>1.2872062037467362</v>
      </c>
      <c r="Q210" s="22">
        <v>0</v>
      </c>
      <c r="R210" s="22">
        <v>0</v>
      </c>
    </row>
    <row r="211" spans="1:18" ht="19.5" customHeight="1">
      <c r="A211" s="85"/>
      <c r="B211" s="22" t="s">
        <v>560</v>
      </c>
      <c r="C211" s="73" t="s">
        <v>693</v>
      </c>
      <c r="D211" s="80">
        <v>1</v>
      </c>
      <c r="E211" s="67">
        <f t="shared" si="64"/>
        <v>69</v>
      </c>
      <c r="F211" s="22">
        <v>3</v>
      </c>
      <c r="G211" s="22">
        <v>10</v>
      </c>
      <c r="H211" s="22">
        <v>4</v>
      </c>
      <c r="I211" s="22">
        <v>4</v>
      </c>
      <c r="J211" s="22">
        <v>4</v>
      </c>
      <c r="K211" s="22">
        <v>10</v>
      </c>
      <c r="L211" s="22">
        <v>21</v>
      </c>
      <c r="M211" s="22">
        <v>13</v>
      </c>
      <c r="N211" s="22">
        <f t="shared" si="65"/>
        <v>69</v>
      </c>
      <c r="O211" s="68">
        <f t="shared" si="66"/>
        <v>2.746376811594203</v>
      </c>
      <c r="P211" s="68">
        <f t="shared" si="67"/>
        <v>1.1722120437038364</v>
      </c>
      <c r="Q211" s="22">
        <v>0</v>
      </c>
      <c r="R211" s="22">
        <v>0</v>
      </c>
    </row>
    <row r="212" spans="1:18" ht="19.5" customHeight="1">
      <c r="A212" s="85"/>
      <c r="B212" s="22" t="s">
        <v>337</v>
      </c>
      <c r="C212" s="73" t="s">
        <v>694</v>
      </c>
      <c r="D212" s="80">
        <v>2</v>
      </c>
      <c r="E212" s="67">
        <f t="shared" si="64"/>
        <v>11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1</v>
      </c>
      <c r="L212" s="22">
        <v>0</v>
      </c>
      <c r="M212" s="22">
        <v>10</v>
      </c>
      <c r="N212" s="22">
        <f t="shared" si="65"/>
        <v>11</v>
      </c>
      <c r="O212" s="68">
        <f t="shared" si="66"/>
        <v>3.909090909090909</v>
      </c>
      <c r="P212" s="68">
        <f t="shared" si="67"/>
        <v>0.28747978728803325</v>
      </c>
      <c r="Q212" s="22">
        <v>0</v>
      </c>
      <c r="R212" s="22">
        <v>0</v>
      </c>
    </row>
    <row r="213" spans="1:18" ht="19.5" customHeight="1">
      <c r="A213" s="85"/>
      <c r="B213" s="22" t="s">
        <v>331</v>
      </c>
      <c r="C213" s="73" t="s">
        <v>695</v>
      </c>
      <c r="D213" s="80">
        <v>2</v>
      </c>
      <c r="E213" s="67">
        <f t="shared" si="64"/>
        <v>11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11</v>
      </c>
      <c r="N213" s="22">
        <f t="shared" si="65"/>
        <v>11</v>
      </c>
      <c r="O213" s="68">
        <f t="shared" si="66"/>
        <v>4</v>
      </c>
      <c r="P213" s="68">
        <f t="shared" si="67"/>
        <v>0</v>
      </c>
      <c r="Q213" s="22">
        <v>0</v>
      </c>
      <c r="R213" s="22">
        <v>0</v>
      </c>
    </row>
    <row r="214" spans="1:18" ht="19.5" customHeight="1">
      <c r="A214" s="85"/>
      <c r="B214" s="22" t="s">
        <v>332</v>
      </c>
      <c r="C214" s="73" t="s">
        <v>696</v>
      </c>
      <c r="D214" s="80">
        <v>2</v>
      </c>
      <c r="E214" s="67">
        <f t="shared" si="64"/>
        <v>7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2</v>
      </c>
      <c r="M214" s="22">
        <v>5</v>
      </c>
      <c r="N214" s="22">
        <f t="shared" si="65"/>
        <v>7</v>
      </c>
      <c r="O214" s="68">
        <f t="shared" si="66"/>
        <v>3.857142857142857</v>
      </c>
      <c r="P214" s="68">
        <f t="shared" si="67"/>
        <v>0.2258769757263107</v>
      </c>
      <c r="Q214" s="22">
        <v>0</v>
      </c>
      <c r="R214" s="22">
        <v>0</v>
      </c>
    </row>
    <row r="215" spans="1:18" ht="19.5" customHeight="1">
      <c r="A215" s="85"/>
      <c r="B215" s="22" t="s">
        <v>561</v>
      </c>
      <c r="C215" s="73" t="s">
        <v>697</v>
      </c>
      <c r="D215" s="80">
        <v>2</v>
      </c>
      <c r="E215" s="67">
        <f t="shared" si="64"/>
        <v>7</v>
      </c>
      <c r="F215" s="22">
        <v>0</v>
      </c>
      <c r="G215" s="22">
        <v>0</v>
      </c>
      <c r="H215" s="22">
        <v>0</v>
      </c>
      <c r="I215" s="22">
        <v>0</v>
      </c>
      <c r="J215" s="22">
        <v>1</v>
      </c>
      <c r="K215" s="22">
        <v>1</v>
      </c>
      <c r="L215" s="22">
        <v>2</v>
      </c>
      <c r="M215" s="22">
        <v>3</v>
      </c>
      <c r="N215" s="22">
        <f t="shared" si="65"/>
        <v>7</v>
      </c>
      <c r="O215" s="68">
        <f t="shared" si="66"/>
        <v>3.5</v>
      </c>
      <c r="P215" s="68">
        <f t="shared" si="67"/>
        <v>0.5345224838248495</v>
      </c>
      <c r="Q215" s="22">
        <v>0</v>
      </c>
      <c r="R215" s="22">
        <v>0</v>
      </c>
    </row>
    <row r="216" spans="1:18" ht="19.5" customHeight="1">
      <c r="A216" s="85"/>
      <c r="B216" s="22" t="s">
        <v>266</v>
      </c>
      <c r="C216" s="73" t="s">
        <v>699</v>
      </c>
      <c r="D216" s="80">
        <v>1</v>
      </c>
      <c r="E216" s="67">
        <f t="shared" si="64"/>
        <v>10</v>
      </c>
      <c r="F216" s="22">
        <v>1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9</v>
      </c>
      <c r="N216" s="22">
        <f t="shared" si="65"/>
        <v>10</v>
      </c>
      <c r="O216" s="68">
        <f t="shared" si="66"/>
        <v>3.6</v>
      </c>
      <c r="P216" s="68">
        <f t="shared" si="67"/>
        <v>1.1999999999999997</v>
      </c>
      <c r="Q216" s="22">
        <v>0</v>
      </c>
      <c r="R216" s="22">
        <v>0</v>
      </c>
    </row>
    <row r="217" spans="1:18" ht="19.5" customHeight="1">
      <c r="A217" s="85"/>
      <c r="B217" s="22" t="s">
        <v>333</v>
      </c>
      <c r="C217" s="73" t="s">
        <v>700</v>
      </c>
      <c r="D217" s="80">
        <v>1</v>
      </c>
      <c r="E217" s="67">
        <f t="shared" si="64"/>
        <v>10</v>
      </c>
      <c r="F217" s="22">
        <v>1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9</v>
      </c>
      <c r="N217" s="22">
        <f t="shared" si="65"/>
        <v>10</v>
      </c>
      <c r="O217" s="68">
        <f t="shared" si="66"/>
        <v>3.6</v>
      </c>
      <c r="P217" s="68">
        <f t="shared" si="67"/>
        <v>1.1999999999999997</v>
      </c>
      <c r="Q217" s="22">
        <v>0</v>
      </c>
      <c r="R217" s="22">
        <v>0</v>
      </c>
    </row>
    <row r="218" spans="1:18" ht="19.5" customHeight="1">
      <c r="A218" s="85"/>
      <c r="B218" s="22" t="s">
        <v>334</v>
      </c>
      <c r="C218" s="73" t="s">
        <v>701</v>
      </c>
      <c r="D218" s="80">
        <v>1</v>
      </c>
      <c r="E218" s="67">
        <f t="shared" si="64"/>
        <v>10</v>
      </c>
      <c r="F218" s="22">
        <v>1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4</v>
      </c>
      <c r="M218" s="22">
        <v>5</v>
      </c>
      <c r="N218" s="22">
        <f t="shared" si="65"/>
        <v>10</v>
      </c>
      <c r="O218" s="68">
        <f t="shared" si="66"/>
        <v>3.4</v>
      </c>
      <c r="P218" s="68">
        <f t="shared" si="67"/>
        <v>1.1575836902790233</v>
      </c>
      <c r="Q218" s="22">
        <v>0</v>
      </c>
      <c r="R218" s="22">
        <v>0</v>
      </c>
    </row>
    <row r="219" spans="1:18" ht="19.5" customHeight="1">
      <c r="A219" s="85"/>
      <c r="B219" s="22" t="s">
        <v>335</v>
      </c>
      <c r="C219" s="73" t="s">
        <v>702</v>
      </c>
      <c r="D219" s="80">
        <v>1</v>
      </c>
      <c r="E219" s="67">
        <f t="shared" si="64"/>
        <v>10</v>
      </c>
      <c r="F219" s="22">
        <v>1</v>
      </c>
      <c r="G219" s="22">
        <v>0</v>
      </c>
      <c r="H219" s="22">
        <v>0</v>
      </c>
      <c r="I219" s="22">
        <v>0</v>
      </c>
      <c r="J219" s="22">
        <v>3</v>
      </c>
      <c r="K219" s="22">
        <v>0</v>
      </c>
      <c r="L219" s="22">
        <v>0</v>
      </c>
      <c r="M219" s="22">
        <v>6</v>
      </c>
      <c r="N219" s="22">
        <f t="shared" si="65"/>
        <v>10</v>
      </c>
      <c r="O219" s="68">
        <f t="shared" si="66"/>
        <v>3.15</v>
      </c>
      <c r="P219" s="68">
        <f t="shared" si="67"/>
        <v>1.2459935794377113</v>
      </c>
      <c r="Q219" s="22">
        <v>0</v>
      </c>
      <c r="R219" s="22">
        <v>0</v>
      </c>
    </row>
    <row r="220" spans="1:18" ht="19.5" customHeight="1">
      <c r="A220" s="85"/>
      <c r="B220" s="22" t="s">
        <v>57</v>
      </c>
      <c r="C220" s="73" t="s">
        <v>703</v>
      </c>
      <c r="D220" s="80">
        <v>1</v>
      </c>
      <c r="E220" s="67">
        <f t="shared" si="64"/>
        <v>281</v>
      </c>
      <c r="F220" s="22">
        <v>8</v>
      </c>
      <c r="G220" s="22">
        <v>0</v>
      </c>
      <c r="H220" s="22">
        <v>0</v>
      </c>
      <c r="I220" s="22">
        <v>0</v>
      </c>
      <c r="J220" s="22">
        <v>2</v>
      </c>
      <c r="K220" s="22">
        <v>21</v>
      </c>
      <c r="L220" s="22">
        <v>52</v>
      </c>
      <c r="M220" s="22">
        <v>198</v>
      </c>
      <c r="N220" s="22">
        <f t="shared" si="65"/>
        <v>281</v>
      </c>
      <c r="O220" s="68">
        <f t="shared" si="66"/>
        <v>3.7081850533807827</v>
      </c>
      <c r="P220" s="68">
        <f t="shared" si="67"/>
        <v>0.7122996050266244</v>
      </c>
      <c r="Q220" s="22">
        <v>0</v>
      </c>
      <c r="R220" s="22">
        <v>0</v>
      </c>
    </row>
    <row r="221" spans="1:18" ht="19.5" customHeight="1">
      <c r="A221" s="85"/>
      <c r="B221" s="22" t="s">
        <v>33</v>
      </c>
      <c r="C221" s="73" t="s">
        <v>707</v>
      </c>
      <c r="D221" s="80">
        <v>1</v>
      </c>
      <c r="E221" s="67">
        <f t="shared" si="64"/>
        <v>218</v>
      </c>
      <c r="F221" s="22">
        <v>25</v>
      </c>
      <c r="G221" s="22">
        <v>47</v>
      </c>
      <c r="H221" s="22">
        <v>27</v>
      </c>
      <c r="I221" s="22">
        <v>24</v>
      </c>
      <c r="J221" s="22">
        <v>26</v>
      </c>
      <c r="K221" s="22">
        <v>28</v>
      </c>
      <c r="L221" s="22">
        <v>17</v>
      </c>
      <c r="M221" s="22">
        <v>22</v>
      </c>
      <c r="N221" s="22">
        <f t="shared" si="65"/>
        <v>216</v>
      </c>
      <c r="O221" s="68">
        <f t="shared" si="66"/>
        <v>2</v>
      </c>
      <c r="P221" s="68">
        <f t="shared" si="67"/>
        <v>1.2066559238318595</v>
      </c>
      <c r="Q221" s="22">
        <v>0</v>
      </c>
      <c r="R221" s="22">
        <v>2</v>
      </c>
    </row>
    <row r="222" spans="1:18" ht="19.5" customHeight="1">
      <c r="A222" s="85"/>
      <c r="B222" s="22" t="s">
        <v>45</v>
      </c>
      <c r="C222" s="73" t="s">
        <v>704</v>
      </c>
      <c r="D222" s="80">
        <v>2</v>
      </c>
      <c r="E222" s="67">
        <f t="shared" si="64"/>
        <v>91</v>
      </c>
      <c r="F222" s="22">
        <v>4</v>
      </c>
      <c r="G222" s="22">
        <v>7</v>
      </c>
      <c r="H222" s="22">
        <v>3</v>
      </c>
      <c r="I222" s="22">
        <v>4</v>
      </c>
      <c r="J222" s="22">
        <v>11</v>
      </c>
      <c r="K222" s="22">
        <v>24</v>
      </c>
      <c r="L222" s="22">
        <v>14</v>
      </c>
      <c r="M222" s="22">
        <v>24</v>
      </c>
      <c r="N222" s="22">
        <f t="shared" si="65"/>
        <v>91</v>
      </c>
      <c r="O222" s="68">
        <f t="shared" si="66"/>
        <v>2.901098901098901</v>
      </c>
      <c r="P222" s="68">
        <f t="shared" si="67"/>
        <v>1.0696096140566003</v>
      </c>
      <c r="Q222" s="22">
        <v>0</v>
      </c>
      <c r="R222" s="22">
        <v>0</v>
      </c>
    </row>
    <row r="223" spans="1:18" ht="19.5" customHeight="1">
      <c r="A223" s="85"/>
      <c r="B223" s="22" t="s">
        <v>336</v>
      </c>
      <c r="C223" s="73" t="s">
        <v>705</v>
      </c>
      <c r="D223" s="80">
        <v>1</v>
      </c>
      <c r="E223" s="67">
        <f t="shared" si="64"/>
        <v>92</v>
      </c>
      <c r="F223" s="22">
        <v>6</v>
      </c>
      <c r="G223" s="22">
        <v>8</v>
      </c>
      <c r="H223" s="22">
        <v>12</v>
      </c>
      <c r="I223" s="22">
        <v>26</v>
      </c>
      <c r="J223" s="22">
        <v>17</v>
      </c>
      <c r="K223" s="22">
        <v>17</v>
      </c>
      <c r="L223" s="22">
        <v>5</v>
      </c>
      <c r="M223" s="22">
        <v>1</v>
      </c>
      <c r="N223" s="22">
        <f t="shared" si="65"/>
        <v>92</v>
      </c>
      <c r="O223" s="68">
        <f t="shared" si="66"/>
        <v>2.097826086956522</v>
      </c>
      <c r="P223" s="68">
        <f t="shared" si="67"/>
        <v>0.876130110060288</v>
      </c>
      <c r="Q223" s="22">
        <v>0</v>
      </c>
      <c r="R223" s="22">
        <v>0</v>
      </c>
    </row>
    <row r="224" spans="1:18" ht="21.75">
      <c r="A224" s="85"/>
      <c r="B224" s="88" t="s">
        <v>100</v>
      </c>
      <c r="C224" s="88"/>
      <c r="D224" s="88"/>
      <c r="E224" s="70">
        <f>SUM(E199:E223)</f>
        <v>2064</v>
      </c>
      <c r="F224" s="70">
        <f aca="true" t="shared" si="68" ref="F224:N224">SUM(F199:F223)</f>
        <v>91</v>
      </c>
      <c r="G224" s="70">
        <f t="shared" si="68"/>
        <v>113</v>
      </c>
      <c r="H224" s="70">
        <f t="shared" si="68"/>
        <v>121</v>
      </c>
      <c r="I224" s="70">
        <f t="shared" si="68"/>
        <v>202</v>
      </c>
      <c r="J224" s="70">
        <f t="shared" si="68"/>
        <v>309</v>
      </c>
      <c r="K224" s="70">
        <f t="shared" si="68"/>
        <v>354</v>
      </c>
      <c r="L224" s="70">
        <f t="shared" si="68"/>
        <v>320</v>
      </c>
      <c r="M224" s="70">
        <f t="shared" si="68"/>
        <v>552</v>
      </c>
      <c r="N224" s="70">
        <f t="shared" si="68"/>
        <v>2062</v>
      </c>
      <c r="O224" s="9">
        <f t="shared" si="66"/>
        <v>2.8423860329776915</v>
      </c>
      <c r="P224" s="9">
        <f t="shared" si="67"/>
        <v>1.0795865009146794</v>
      </c>
      <c r="Q224" s="70">
        <f>SUM(Q199:Q223)</f>
        <v>0</v>
      </c>
      <c r="R224" s="70">
        <f>SUM(R199:R223)</f>
        <v>2</v>
      </c>
    </row>
    <row r="225" spans="1:18" ht="21.75">
      <c r="A225" s="86"/>
      <c r="B225" s="88" t="s">
        <v>101</v>
      </c>
      <c r="C225" s="88"/>
      <c r="D225" s="88"/>
      <c r="E225" s="11">
        <f>E224*100/$E$224</f>
        <v>100</v>
      </c>
      <c r="F225" s="11">
        <f aca="true" t="shared" si="69" ref="F225:N225">F224*100/$E$224</f>
        <v>4.408914728682171</v>
      </c>
      <c r="G225" s="11">
        <f t="shared" si="69"/>
        <v>5.474806201550388</v>
      </c>
      <c r="H225" s="11">
        <f t="shared" si="69"/>
        <v>5.862403100775194</v>
      </c>
      <c r="I225" s="11">
        <f t="shared" si="69"/>
        <v>9.786821705426357</v>
      </c>
      <c r="J225" s="11">
        <f t="shared" si="69"/>
        <v>14.970930232558139</v>
      </c>
      <c r="K225" s="11">
        <f t="shared" si="69"/>
        <v>17.151162790697676</v>
      </c>
      <c r="L225" s="11">
        <f t="shared" si="69"/>
        <v>15.503875968992247</v>
      </c>
      <c r="M225" s="11">
        <f t="shared" si="69"/>
        <v>26.74418604651163</v>
      </c>
      <c r="N225" s="11">
        <f t="shared" si="69"/>
        <v>99.90310077519379</v>
      </c>
      <c r="O225" s="22"/>
      <c r="P225" s="22"/>
      <c r="Q225" s="11">
        <f>Q224*100/$E$224</f>
        <v>0</v>
      </c>
      <c r="R225" s="11">
        <f>R224*100/$E$224</f>
        <v>0.09689922480620156</v>
      </c>
    </row>
    <row r="226" spans="1:18" ht="21.75">
      <c r="A226" s="88" t="s">
        <v>11</v>
      </c>
      <c r="B226" s="89"/>
      <c r="C226" s="89"/>
      <c r="D226" s="89"/>
      <c r="E226" s="70">
        <f>SUM(E195,E224)</f>
        <v>4593</v>
      </c>
      <c r="F226" s="70">
        <f aca="true" t="shared" si="70" ref="F226:N226">SUM(F195,F224)</f>
        <v>198</v>
      </c>
      <c r="G226" s="70">
        <f t="shared" si="70"/>
        <v>215</v>
      </c>
      <c r="H226" s="70">
        <f t="shared" si="70"/>
        <v>233</v>
      </c>
      <c r="I226" s="70">
        <f t="shared" si="70"/>
        <v>486</v>
      </c>
      <c r="J226" s="70">
        <f t="shared" si="70"/>
        <v>642</v>
      </c>
      <c r="K226" s="70">
        <f t="shared" si="70"/>
        <v>761</v>
      </c>
      <c r="L226" s="70">
        <f t="shared" si="70"/>
        <v>648</v>
      </c>
      <c r="M226" s="70">
        <f t="shared" si="70"/>
        <v>1406</v>
      </c>
      <c r="N226" s="70">
        <f t="shared" si="70"/>
        <v>4589</v>
      </c>
      <c r="O226" s="9">
        <f>(1*G226+1.5*H226+2*I226+2.5*J226+3*K226+3.5*L226+4*M226)/N226</f>
        <v>2.9018304641534103</v>
      </c>
      <c r="P226" s="9">
        <f>SQRT((F226*0^2+G226*1^2+H226*1.5^2+I226*2^2+J226*2.5^2+K226*3^2+L226*3.5^2+M226*4^2)/N226-O226^2)</f>
        <v>1.0783760403080873</v>
      </c>
      <c r="Q226" s="70">
        <f>SUM(Q195,Q224)</f>
        <v>2</v>
      </c>
      <c r="R226" s="70">
        <f>SUM(R195,R224)</f>
        <v>2</v>
      </c>
    </row>
    <row r="227" spans="1:18" ht="21.75">
      <c r="A227" s="88" t="s">
        <v>12</v>
      </c>
      <c r="B227" s="88"/>
      <c r="C227" s="88"/>
      <c r="D227" s="88"/>
      <c r="E227" s="11">
        <f>E226*100/$E$226</f>
        <v>100</v>
      </c>
      <c r="F227" s="11">
        <f aca="true" t="shared" si="71" ref="F227:N227">F226*100/$E$226</f>
        <v>4.310907903331156</v>
      </c>
      <c r="G227" s="11">
        <f t="shared" si="71"/>
        <v>4.681036359677771</v>
      </c>
      <c r="H227" s="11">
        <f t="shared" si="71"/>
        <v>5.072937078162421</v>
      </c>
      <c r="I227" s="11">
        <f t="shared" si="71"/>
        <v>10.581319399085565</v>
      </c>
      <c r="J227" s="11">
        <f t="shared" si="71"/>
        <v>13.977792292619203</v>
      </c>
      <c r="K227" s="11">
        <f t="shared" si="71"/>
        <v>16.568691487045506</v>
      </c>
      <c r="L227" s="11">
        <f t="shared" si="71"/>
        <v>14.10842586544742</v>
      </c>
      <c r="M227" s="11">
        <f t="shared" si="71"/>
        <v>30.611800566078816</v>
      </c>
      <c r="N227" s="11">
        <f t="shared" si="71"/>
        <v>99.91291095144786</v>
      </c>
      <c r="O227" s="22"/>
      <c r="P227" s="22"/>
      <c r="Q227" s="11">
        <f>Q226*100/$E$226</f>
        <v>0.043544524276072284</v>
      </c>
      <c r="R227" s="11">
        <f>R226*100/$E$226</f>
        <v>0.043544524276072284</v>
      </c>
    </row>
    <row r="228" spans="3:18" ht="21.75">
      <c r="C228" s="26" t="s">
        <v>562</v>
      </c>
      <c r="D228" s="81"/>
      <c r="E228" s="66"/>
      <c r="F228" s="66"/>
      <c r="G228" s="66"/>
      <c r="H228" s="66"/>
      <c r="I228" s="66"/>
      <c r="J228" s="66"/>
      <c r="K228" s="90">
        <f>(G226+H226+I226+J226+K226+L226+M226)*100/N226</f>
        <v>95.6853344955328</v>
      </c>
      <c r="L228" s="90"/>
      <c r="M228" s="24"/>
      <c r="N228" s="24"/>
      <c r="O228" s="25"/>
      <c r="P228" s="25"/>
      <c r="Q228" s="24"/>
      <c r="R228" s="24"/>
    </row>
    <row r="229" spans="3:18" ht="21.75">
      <c r="C229" s="66" t="s">
        <v>64</v>
      </c>
      <c r="E229" s="66"/>
      <c r="F229" s="66"/>
      <c r="G229" s="66"/>
      <c r="H229" s="66"/>
      <c r="I229" s="66"/>
      <c r="J229" s="66"/>
      <c r="K229" s="90">
        <f>(K226+L226+M226)*100/N226</f>
        <v>61.342340379167574</v>
      </c>
      <c r="L229" s="90"/>
      <c r="M229" s="24"/>
      <c r="N229" s="24"/>
      <c r="O229" s="25"/>
      <c r="P229" s="25"/>
      <c r="Q229" s="24"/>
      <c r="R229" s="24"/>
    </row>
    <row r="230" spans="2:18" ht="26.25">
      <c r="B230" s="114" t="s">
        <v>53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23.25">
      <c r="A231" s="74"/>
      <c r="B231" s="121" t="s">
        <v>486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1:18" ht="34.5" customHeight="1">
      <c r="A232" s="110"/>
      <c r="B232" s="74"/>
      <c r="C232" s="122" t="s">
        <v>712</v>
      </c>
      <c r="D232" s="102" t="s">
        <v>709</v>
      </c>
      <c r="E232" s="124" t="s">
        <v>3</v>
      </c>
      <c r="F232" s="92" t="s">
        <v>4</v>
      </c>
      <c r="G232" s="93"/>
      <c r="H232" s="93"/>
      <c r="I232" s="93"/>
      <c r="J232" s="93"/>
      <c r="K232" s="93"/>
      <c r="L232" s="93"/>
      <c r="M232" s="94"/>
      <c r="N232" s="119" t="s">
        <v>5</v>
      </c>
      <c r="O232" s="126" t="s">
        <v>6</v>
      </c>
      <c r="P232" s="126" t="s">
        <v>7</v>
      </c>
      <c r="Q232" s="117" t="s">
        <v>8</v>
      </c>
      <c r="R232" s="118"/>
    </row>
    <row r="233" spans="1:18" ht="21.75">
      <c r="A233" s="110"/>
      <c r="B233" s="74"/>
      <c r="C233" s="123"/>
      <c r="D233" s="103"/>
      <c r="E233" s="125"/>
      <c r="F233" s="22">
        <v>0</v>
      </c>
      <c r="G233" s="22">
        <v>1</v>
      </c>
      <c r="H233" s="22">
        <v>1.5</v>
      </c>
      <c r="I233" s="22">
        <v>2</v>
      </c>
      <c r="J233" s="22">
        <v>2.5</v>
      </c>
      <c r="K233" s="22">
        <v>3</v>
      </c>
      <c r="L233" s="22">
        <v>3.5</v>
      </c>
      <c r="M233" s="22">
        <v>4</v>
      </c>
      <c r="N233" s="120"/>
      <c r="O233" s="127"/>
      <c r="P233" s="127"/>
      <c r="Q233" s="22" t="s">
        <v>9</v>
      </c>
      <c r="R233" s="22" t="s">
        <v>10</v>
      </c>
    </row>
    <row r="234" spans="1:18" ht="21.75">
      <c r="A234" s="74"/>
      <c r="B234" s="74"/>
      <c r="C234" s="22" t="s">
        <v>338</v>
      </c>
      <c r="D234" s="11"/>
      <c r="E234" s="44">
        <f>E37</f>
        <v>4929</v>
      </c>
      <c r="F234" s="44">
        <f aca="true" t="shared" si="72" ref="F234:N234">F37</f>
        <v>185.1507449605609</v>
      </c>
      <c r="G234" s="44">
        <f t="shared" si="72"/>
        <v>395.2857142857143</v>
      </c>
      <c r="H234" s="44">
        <f t="shared" si="72"/>
        <v>366.1148115687993</v>
      </c>
      <c r="I234" s="44">
        <f t="shared" si="72"/>
        <v>579.4969325153374</v>
      </c>
      <c r="J234" s="44">
        <f t="shared" si="72"/>
        <v>650.4092900964066</v>
      </c>
      <c r="K234" s="44">
        <f t="shared" si="72"/>
        <v>865.3295354951797</v>
      </c>
      <c r="L234" s="44">
        <f t="shared" si="72"/>
        <v>727.182296231376</v>
      </c>
      <c r="M234" s="44">
        <f t="shared" si="72"/>
        <v>1161.0306748466257</v>
      </c>
      <c r="N234" s="44">
        <f t="shared" si="72"/>
        <v>4929</v>
      </c>
      <c r="O234" s="68">
        <f aca="true" t="shared" si="73" ref="O234:O239">(1*G234+1.5*H234+2*I234+2.5*J234+3*K234+3.5*L234+4*M234)/N234</f>
        <v>2.7418795627089603</v>
      </c>
      <c r="P234" s="68">
        <f aca="true" t="shared" si="74" ref="P234:P239">SQRT((F234*0^2+G234*1^2+H234*1.5^2+I234*2^2+J234*2.5^2+K234*3^2+L234*3.5^2+M234*4^2)/N234-O234^2)</f>
        <v>1.0865173692067898</v>
      </c>
      <c r="Q234" s="44">
        <f>Q37</f>
        <v>0</v>
      </c>
      <c r="R234" s="44">
        <f>R37</f>
        <v>0</v>
      </c>
    </row>
    <row r="235" spans="1:18" ht="21.75">
      <c r="A235" s="74"/>
      <c r="B235" s="74"/>
      <c r="C235" s="22" t="s">
        <v>708</v>
      </c>
      <c r="D235" s="11"/>
      <c r="E235" s="44">
        <f>E75</f>
        <v>5573</v>
      </c>
      <c r="F235" s="44">
        <f aca="true" t="shared" si="75" ref="F235:N235">F75</f>
        <v>160</v>
      </c>
      <c r="G235" s="44">
        <f t="shared" si="75"/>
        <v>451</v>
      </c>
      <c r="H235" s="44">
        <f t="shared" si="75"/>
        <v>316</v>
      </c>
      <c r="I235" s="44">
        <f t="shared" si="75"/>
        <v>553</v>
      </c>
      <c r="J235" s="44">
        <f t="shared" si="75"/>
        <v>637</v>
      </c>
      <c r="K235" s="44">
        <f t="shared" si="75"/>
        <v>805</v>
      </c>
      <c r="L235" s="44">
        <f t="shared" si="75"/>
        <v>831</v>
      </c>
      <c r="M235" s="44">
        <f t="shared" si="75"/>
        <v>1814</v>
      </c>
      <c r="N235" s="44">
        <f t="shared" si="75"/>
        <v>5567</v>
      </c>
      <c r="O235" s="68">
        <f t="shared" si="73"/>
        <v>2.9105442787857014</v>
      </c>
      <c r="P235" s="68">
        <f t="shared" si="74"/>
        <v>1.0924937032393451</v>
      </c>
      <c r="Q235" s="44">
        <f>Q75</f>
        <v>6</v>
      </c>
      <c r="R235" s="44">
        <f>R75</f>
        <v>0</v>
      </c>
    </row>
    <row r="236" spans="1:18" ht="21.75">
      <c r="A236" s="74"/>
      <c r="B236" s="74"/>
      <c r="C236" s="22" t="s">
        <v>16</v>
      </c>
      <c r="D236" s="11"/>
      <c r="E236" s="44">
        <f>E131</f>
        <v>7032</v>
      </c>
      <c r="F236" s="44">
        <f aca="true" t="shared" si="76" ref="F236:N236">F131</f>
        <v>707</v>
      </c>
      <c r="G236" s="44">
        <f t="shared" si="76"/>
        <v>544</v>
      </c>
      <c r="H236" s="44">
        <f t="shared" si="76"/>
        <v>563</v>
      </c>
      <c r="I236" s="44">
        <f t="shared" si="76"/>
        <v>891</v>
      </c>
      <c r="J236" s="44">
        <f t="shared" si="76"/>
        <v>965</v>
      </c>
      <c r="K236" s="44">
        <f t="shared" si="76"/>
        <v>1059</v>
      </c>
      <c r="L236" s="44">
        <f t="shared" si="76"/>
        <v>965</v>
      </c>
      <c r="M236" s="44">
        <f t="shared" si="76"/>
        <v>1288</v>
      </c>
      <c r="N236" s="44">
        <f t="shared" si="76"/>
        <v>6982</v>
      </c>
      <c r="O236" s="68">
        <f t="shared" si="73"/>
        <v>2.47629619020338</v>
      </c>
      <c r="P236" s="68">
        <f t="shared" si="74"/>
        <v>1.2293744942115292</v>
      </c>
      <c r="Q236" s="44">
        <f>Q131</f>
        <v>46</v>
      </c>
      <c r="R236" s="44">
        <f>R131</f>
        <v>4</v>
      </c>
    </row>
    <row r="237" spans="1:18" ht="21.75">
      <c r="A237" s="74"/>
      <c r="B237" s="74"/>
      <c r="C237" s="22" t="s">
        <v>14</v>
      </c>
      <c r="D237" s="11"/>
      <c r="E237" s="44">
        <f>E178</f>
        <v>5286</v>
      </c>
      <c r="F237" s="44">
        <f aca="true" t="shared" si="77" ref="F237:N237">F178</f>
        <v>441</v>
      </c>
      <c r="G237" s="44">
        <f t="shared" si="77"/>
        <v>311</v>
      </c>
      <c r="H237" s="44">
        <f t="shared" si="77"/>
        <v>411</v>
      </c>
      <c r="I237" s="44">
        <f t="shared" si="77"/>
        <v>570</v>
      </c>
      <c r="J237" s="44">
        <f t="shared" si="77"/>
        <v>626</v>
      </c>
      <c r="K237" s="44">
        <f t="shared" si="77"/>
        <v>746</v>
      </c>
      <c r="L237" s="44">
        <f t="shared" si="77"/>
        <v>829</v>
      </c>
      <c r="M237" s="44">
        <f t="shared" si="77"/>
        <v>1300</v>
      </c>
      <c r="N237" s="44">
        <f t="shared" si="77"/>
        <v>5234</v>
      </c>
      <c r="O237" s="68">
        <f t="shared" si="73"/>
        <v>2.669468857470386</v>
      </c>
      <c r="P237" s="68">
        <f t="shared" si="74"/>
        <v>1.2207354726855395</v>
      </c>
      <c r="Q237" s="44">
        <f>Q178</f>
        <v>30</v>
      </c>
      <c r="R237" s="44">
        <f>R178</f>
        <v>22</v>
      </c>
    </row>
    <row r="238" spans="1:18" ht="21.75">
      <c r="A238" s="74"/>
      <c r="B238" s="74"/>
      <c r="C238" s="22" t="s">
        <v>15</v>
      </c>
      <c r="D238" s="11"/>
      <c r="E238" s="44">
        <f>E226</f>
        <v>4593</v>
      </c>
      <c r="F238" s="44">
        <f aca="true" t="shared" si="78" ref="F238:N238">F226</f>
        <v>198</v>
      </c>
      <c r="G238" s="44">
        <f t="shared" si="78"/>
        <v>215</v>
      </c>
      <c r="H238" s="44">
        <f t="shared" si="78"/>
        <v>233</v>
      </c>
      <c r="I238" s="44">
        <f t="shared" si="78"/>
        <v>486</v>
      </c>
      <c r="J238" s="44">
        <f t="shared" si="78"/>
        <v>642</v>
      </c>
      <c r="K238" s="44">
        <f t="shared" si="78"/>
        <v>761</v>
      </c>
      <c r="L238" s="44">
        <f t="shared" si="78"/>
        <v>648</v>
      </c>
      <c r="M238" s="44">
        <f t="shared" si="78"/>
        <v>1406</v>
      </c>
      <c r="N238" s="44">
        <f t="shared" si="78"/>
        <v>4589</v>
      </c>
      <c r="O238" s="68">
        <f t="shared" si="73"/>
        <v>2.9018304641534103</v>
      </c>
      <c r="P238" s="68">
        <f t="shared" si="74"/>
        <v>1.0783760403080873</v>
      </c>
      <c r="Q238" s="44">
        <f>Q226</f>
        <v>2</v>
      </c>
      <c r="R238" s="44">
        <f>R226</f>
        <v>2</v>
      </c>
    </row>
    <row r="239" spans="1:18" ht="23.25">
      <c r="A239" s="74"/>
      <c r="B239" s="74"/>
      <c r="C239" s="10" t="s">
        <v>11</v>
      </c>
      <c r="D239" s="79"/>
      <c r="E239" s="44">
        <f>SUM(E234:E238)</f>
        <v>27413</v>
      </c>
      <c r="F239" s="44">
        <f aca="true" t="shared" si="79" ref="F239:N239">SUM(F234:F238)</f>
        <v>1691.150744960561</v>
      </c>
      <c r="G239" s="44">
        <f t="shared" si="79"/>
        <v>1916.2857142857142</v>
      </c>
      <c r="H239" s="44">
        <f t="shared" si="79"/>
        <v>1889.1148115687993</v>
      </c>
      <c r="I239" s="44">
        <f t="shared" si="79"/>
        <v>3079.4969325153374</v>
      </c>
      <c r="J239" s="44">
        <f t="shared" si="79"/>
        <v>3520.4092900964065</v>
      </c>
      <c r="K239" s="44">
        <f t="shared" si="79"/>
        <v>4236.32953549518</v>
      </c>
      <c r="L239" s="44">
        <f t="shared" si="79"/>
        <v>4000.182296231376</v>
      </c>
      <c r="M239" s="44">
        <f t="shared" si="79"/>
        <v>6969.0306748466255</v>
      </c>
      <c r="N239" s="44">
        <f t="shared" si="79"/>
        <v>27301</v>
      </c>
      <c r="O239" s="77">
        <f t="shared" si="73"/>
        <v>2.7213554215813507</v>
      </c>
      <c r="P239" s="78">
        <f t="shared" si="74"/>
        <v>1.163149135214922</v>
      </c>
      <c r="Q239" s="44">
        <f>SUM(Q234:Q238)</f>
        <v>84</v>
      </c>
      <c r="R239" s="44">
        <f>SUM(R234:R238)</f>
        <v>28</v>
      </c>
    </row>
    <row r="240" spans="1:18" ht="21.75">
      <c r="A240" s="74"/>
      <c r="B240" s="74"/>
      <c r="C240" s="10" t="s">
        <v>12</v>
      </c>
      <c r="D240" s="79"/>
      <c r="E240" s="76">
        <f>E239*100/$E$239</f>
        <v>100</v>
      </c>
      <c r="F240" s="76">
        <f aca="true" t="shared" si="80" ref="F240:N240">F239*100/$E$239</f>
        <v>6.169156038961664</v>
      </c>
      <c r="G240" s="76">
        <f t="shared" si="80"/>
        <v>6.99042685691356</v>
      </c>
      <c r="H240" s="76">
        <f t="shared" si="80"/>
        <v>6.891310004628458</v>
      </c>
      <c r="I240" s="76">
        <f t="shared" si="80"/>
        <v>11.233710037264572</v>
      </c>
      <c r="J240" s="76">
        <f t="shared" si="80"/>
        <v>12.842116113144883</v>
      </c>
      <c r="K240" s="76">
        <f t="shared" si="80"/>
        <v>15.453724639751869</v>
      </c>
      <c r="L240" s="76">
        <f t="shared" si="80"/>
        <v>14.592282115169356</v>
      </c>
      <c r="M240" s="76">
        <f t="shared" si="80"/>
        <v>25.422356819197553</v>
      </c>
      <c r="N240" s="76">
        <f t="shared" si="80"/>
        <v>99.59143472075293</v>
      </c>
      <c r="O240" s="68"/>
      <c r="P240" s="68"/>
      <c r="Q240" s="76">
        <f>Q239*100/$E$239</f>
        <v>0.3064239594353044</v>
      </c>
      <c r="R240" s="76">
        <f>R239*100/$E$239</f>
        <v>0.10214131981176813</v>
      </c>
    </row>
    <row r="241" spans="1:12" ht="21.75">
      <c r="A241" s="74"/>
      <c r="C241" s="26" t="s">
        <v>562</v>
      </c>
      <c r="D241" s="81"/>
      <c r="E241" s="66"/>
      <c r="F241" s="66"/>
      <c r="G241" s="66"/>
      <c r="H241" s="66"/>
      <c r="I241" s="66"/>
      <c r="J241" s="66"/>
      <c r="K241" s="90">
        <f>(G239+H239+I239+J239+K239+L239+M239)*100/N239</f>
        <v>93.80919839947047</v>
      </c>
      <c r="L241" s="90"/>
    </row>
    <row r="242" spans="3:12" ht="21.75">
      <c r="C242" s="66" t="s">
        <v>64</v>
      </c>
      <c r="E242" s="66"/>
      <c r="F242" s="66"/>
      <c r="G242" s="66"/>
      <c r="H242" s="66"/>
      <c r="I242" s="66"/>
      <c r="J242" s="66"/>
      <c r="K242" s="90">
        <f>(K239+L239+M239)*100/N239</f>
        <v>55.69591775602791</v>
      </c>
      <c r="L242" s="90"/>
    </row>
  </sheetData>
  <sheetProtection/>
  <mergeCells count="172">
    <mergeCell ref="K39:L39"/>
    <mergeCell ref="K40:L40"/>
    <mergeCell ref="N137:N138"/>
    <mergeCell ref="O137:O138"/>
    <mergeCell ref="K242:L242"/>
    <mergeCell ref="F232:M232"/>
    <mergeCell ref="B182:R182"/>
    <mergeCell ref="B183:R183"/>
    <mergeCell ref="O232:O233"/>
    <mergeCell ref="B1:R1"/>
    <mergeCell ref="B2:R2"/>
    <mergeCell ref="B3:B4"/>
    <mergeCell ref="C3:C4"/>
    <mergeCell ref="E3:E4"/>
    <mergeCell ref="B230:R230"/>
    <mergeCell ref="B184:B185"/>
    <mergeCell ref="C184:C185"/>
    <mergeCell ref="P3:P4"/>
    <mergeCell ref="Q3:R3"/>
    <mergeCell ref="K241:L241"/>
    <mergeCell ref="F3:M3"/>
    <mergeCell ref="N3:N4"/>
    <mergeCell ref="O3:O4"/>
    <mergeCell ref="P232:P233"/>
    <mergeCell ref="B82:B83"/>
    <mergeCell ref="N103:N104"/>
    <mergeCell ref="O103:O104"/>
    <mergeCell ref="P103:P104"/>
    <mergeCell ref="C232:C233"/>
    <mergeCell ref="E232:E233"/>
    <mergeCell ref="B137:B138"/>
    <mergeCell ref="C137:C138"/>
    <mergeCell ref="E137:E138"/>
    <mergeCell ref="E184:E185"/>
    <mergeCell ref="O82:O83"/>
    <mergeCell ref="P137:P138"/>
    <mergeCell ref="F137:M137"/>
    <mergeCell ref="F103:M103"/>
    <mergeCell ref="B80:R80"/>
    <mergeCell ref="B81:R81"/>
    <mergeCell ref="B135:R135"/>
    <mergeCell ref="B136:R136"/>
    <mergeCell ref="Q82:R82"/>
    <mergeCell ref="F82:M82"/>
    <mergeCell ref="Q44:R44"/>
    <mergeCell ref="P184:P185"/>
    <mergeCell ref="F184:M184"/>
    <mergeCell ref="Q232:R232"/>
    <mergeCell ref="Q184:R184"/>
    <mergeCell ref="N184:N185"/>
    <mergeCell ref="O184:O185"/>
    <mergeCell ref="N232:N233"/>
    <mergeCell ref="B231:R231"/>
    <mergeCell ref="Q137:R137"/>
    <mergeCell ref="E18:E19"/>
    <mergeCell ref="B42:R42"/>
    <mergeCell ref="B43:R43"/>
    <mergeCell ref="B44:B45"/>
    <mergeCell ref="C44:C45"/>
    <mergeCell ref="E44:E45"/>
    <mergeCell ref="F44:M44"/>
    <mergeCell ref="N44:N45"/>
    <mergeCell ref="O44:O45"/>
    <mergeCell ref="P44:P45"/>
    <mergeCell ref="N18:N19"/>
    <mergeCell ref="O18:O19"/>
    <mergeCell ref="P18:P19"/>
    <mergeCell ref="Q18:R18"/>
    <mergeCell ref="A137:A138"/>
    <mergeCell ref="D137:D138"/>
    <mergeCell ref="E59:E60"/>
    <mergeCell ref="F59:M59"/>
    <mergeCell ref="N59:N60"/>
    <mergeCell ref="A18:A19"/>
    <mergeCell ref="D3:D4"/>
    <mergeCell ref="B16:D16"/>
    <mergeCell ref="B17:D17"/>
    <mergeCell ref="D18:D19"/>
    <mergeCell ref="A20:A36"/>
    <mergeCell ref="F18:M18"/>
    <mergeCell ref="A3:A4"/>
    <mergeCell ref="A5:A17"/>
    <mergeCell ref="B18:B19"/>
    <mergeCell ref="C18:C19"/>
    <mergeCell ref="B35:D35"/>
    <mergeCell ref="B36:D36"/>
    <mergeCell ref="A38:D38"/>
    <mergeCell ref="A44:A45"/>
    <mergeCell ref="D44:D45"/>
    <mergeCell ref="A82:A83"/>
    <mergeCell ref="D82:D83"/>
    <mergeCell ref="A76:D76"/>
    <mergeCell ref="A37:D37"/>
    <mergeCell ref="C82:C83"/>
    <mergeCell ref="A184:A185"/>
    <mergeCell ref="D184:D185"/>
    <mergeCell ref="A232:A233"/>
    <mergeCell ref="D232:D233"/>
    <mergeCell ref="B57:D57"/>
    <mergeCell ref="B58:D58"/>
    <mergeCell ref="A59:A60"/>
    <mergeCell ref="B59:B60"/>
    <mergeCell ref="C59:C60"/>
    <mergeCell ref="D59:D60"/>
    <mergeCell ref="E103:E104"/>
    <mergeCell ref="O59:O60"/>
    <mergeCell ref="P59:P60"/>
    <mergeCell ref="Q59:R59"/>
    <mergeCell ref="B73:D73"/>
    <mergeCell ref="B74:D74"/>
    <mergeCell ref="A75:D75"/>
    <mergeCell ref="P82:P83"/>
    <mergeCell ref="E82:E83"/>
    <mergeCell ref="N82:N83"/>
    <mergeCell ref="Q103:R103"/>
    <mergeCell ref="B129:D129"/>
    <mergeCell ref="B130:D130"/>
    <mergeCell ref="A131:D131"/>
    <mergeCell ref="A132:D132"/>
    <mergeCell ref="K133:L133"/>
    <mergeCell ref="A103:A104"/>
    <mergeCell ref="B103:B104"/>
    <mergeCell ref="C103:C104"/>
    <mergeCell ref="D103:D104"/>
    <mergeCell ref="K134:L134"/>
    <mergeCell ref="A46:A58"/>
    <mergeCell ref="A61:A74"/>
    <mergeCell ref="A84:A102"/>
    <mergeCell ref="A105:A130"/>
    <mergeCell ref="B148:D148"/>
    <mergeCell ref="K77:L77"/>
    <mergeCell ref="K78:L78"/>
    <mergeCell ref="B101:D101"/>
    <mergeCell ref="B102:D102"/>
    <mergeCell ref="N150:N151"/>
    <mergeCell ref="O150:O151"/>
    <mergeCell ref="P150:P151"/>
    <mergeCell ref="Q150:R150"/>
    <mergeCell ref="B176:D176"/>
    <mergeCell ref="B149:D149"/>
    <mergeCell ref="B150:B151"/>
    <mergeCell ref="C150:C151"/>
    <mergeCell ref="D150:D151"/>
    <mergeCell ref="E150:E151"/>
    <mergeCell ref="B177:D177"/>
    <mergeCell ref="A178:D178"/>
    <mergeCell ref="A179:D179"/>
    <mergeCell ref="K180:L180"/>
    <mergeCell ref="K181:L181"/>
    <mergeCell ref="A139:A149"/>
    <mergeCell ref="A152:A177"/>
    <mergeCell ref="F150:M150"/>
    <mergeCell ref="A150:A151"/>
    <mergeCell ref="B195:D195"/>
    <mergeCell ref="B196:D196"/>
    <mergeCell ref="A197:A198"/>
    <mergeCell ref="B197:B198"/>
    <mergeCell ref="C197:C198"/>
    <mergeCell ref="D197:D198"/>
    <mergeCell ref="A186:A196"/>
    <mergeCell ref="E197:E198"/>
    <mergeCell ref="F197:M197"/>
    <mergeCell ref="N197:N198"/>
    <mergeCell ref="O197:O198"/>
    <mergeCell ref="P197:P198"/>
    <mergeCell ref="Q197:R197"/>
    <mergeCell ref="B224:D224"/>
    <mergeCell ref="B225:D225"/>
    <mergeCell ref="A226:D226"/>
    <mergeCell ref="A227:D227"/>
    <mergeCell ref="K228:L228"/>
    <mergeCell ref="K229:L229"/>
  </mergeCells>
  <printOptions horizontalCentered="1"/>
  <pageMargins left="1.141732283464567" right="0.35433070866141736" top="0.7874015748031497" bottom="0.3937007874015748" header="0.11811023622047245" footer="0.11811023622047245"/>
  <pageSetup horizontalDpi="600" verticalDpi="600" orientation="landscape" paperSize="9" r:id="rId2"/>
  <headerFooter alignWithMargins="0">
    <oddHeader>&amp;R&amp;P</oddHeader>
  </headerFooter>
  <rowBreaks count="9" manualBreakCount="9">
    <brk id="17" max="255" man="1"/>
    <brk id="41" max="255" man="1"/>
    <brk id="58" max="255" man="1"/>
    <brk id="79" max="255" man="1"/>
    <brk id="102" max="255" man="1"/>
    <brk id="134" max="255" man="1"/>
    <brk id="149" max="255" man="1"/>
    <brk id="181" min="1" max="28" man="1"/>
    <brk id="229" max="255" man="1"/>
  </rowBreaks>
  <ignoredErrors>
    <ignoredError sqref="F16 F35:M35 F57:M57 F73:M73 F101:M101 F129:M129 F148:M148 F176:M176 F195:M195 F224:N224" formulaRange="1"/>
    <ignoredError sqref="G16" formula="1"/>
    <ignoredError sqref="H16:M1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"/>
  <sheetViews>
    <sheetView view="pageBreakPreview" zoomScaleSheetLayoutView="100" zoomScalePageLayoutView="0" workbookViewId="0" topLeftCell="A208">
      <selection activeCell="U226" sqref="U226"/>
    </sheetView>
  </sheetViews>
  <sheetFormatPr defaultColWidth="9.140625" defaultRowHeight="21.75"/>
  <cols>
    <col min="1" max="1" width="9.00390625" style="0" customWidth="1"/>
    <col min="2" max="2" width="27.28125" style="0" customWidth="1"/>
    <col min="3" max="3" width="5.421875" style="50" customWidth="1"/>
    <col min="4" max="4" width="8.421875" style="7" customWidth="1"/>
    <col min="5" max="12" width="6.140625" style="6" customWidth="1"/>
    <col min="13" max="13" width="8.28125" style="6" customWidth="1"/>
    <col min="14" max="17" width="6.8515625" style="6" customWidth="1"/>
  </cols>
  <sheetData>
    <row r="1" spans="1:17" ht="26.25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3.25">
      <c r="A2" s="115" t="s">
        <v>486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1.75">
      <c r="A3" s="134" t="s">
        <v>0</v>
      </c>
      <c r="B3" s="134" t="s">
        <v>1</v>
      </c>
      <c r="C3" s="131" t="s">
        <v>80</v>
      </c>
      <c r="D3" s="91" t="s">
        <v>3</v>
      </c>
      <c r="E3" s="128" t="s">
        <v>4</v>
      </c>
      <c r="F3" s="129"/>
      <c r="G3" s="129"/>
      <c r="H3" s="129"/>
      <c r="I3" s="129"/>
      <c r="J3" s="129"/>
      <c r="K3" s="129"/>
      <c r="L3" s="130"/>
      <c r="M3" s="95" t="s">
        <v>5</v>
      </c>
      <c r="N3" s="133" t="s">
        <v>6</v>
      </c>
      <c r="O3" s="133" t="s">
        <v>7</v>
      </c>
      <c r="P3" s="95" t="s">
        <v>8</v>
      </c>
      <c r="Q3" s="95"/>
    </row>
    <row r="4" spans="1:17" ht="21.75">
      <c r="A4" s="134"/>
      <c r="B4" s="134"/>
      <c r="C4" s="132"/>
      <c r="D4" s="91"/>
      <c r="E4" s="2">
        <v>0</v>
      </c>
      <c r="F4" s="2">
        <v>1</v>
      </c>
      <c r="G4" s="2">
        <v>1.5</v>
      </c>
      <c r="H4" s="2">
        <v>2</v>
      </c>
      <c r="I4" s="2">
        <v>2.5</v>
      </c>
      <c r="J4" s="2">
        <v>3</v>
      </c>
      <c r="K4" s="2">
        <v>3.5</v>
      </c>
      <c r="L4" s="2">
        <v>4</v>
      </c>
      <c r="M4" s="95"/>
      <c r="N4" s="133"/>
      <c r="O4" s="133"/>
      <c r="P4" s="2" t="s">
        <v>9</v>
      </c>
      <c r="Q4" s="2" t="s">
        <v>10</v>
      </c>
    </row>
    <row r="5" spans="1:17" ht="21.75">
      <c r="A5" s="69" t="s">
        <v>294</v>
      </c>
      <c r="B5" s="73" t="s">
        <v>565</v>
      </c>
      <c r="C5" s="80">
        <v>1</v>
      </c>
      <c r="D5" s="67">
        <f aca="true" t="shared" si="0" ref="D5:D17">SUM(E5:L5,P5:Q5)</f>
        <v>439</v>
      </c>
      <c r="E5" s="22">
        <v>28</v>
      </c>
      <c r="F5" s="22">
        <v>63</v>
      </c>
      <c r="G5" s="22">
        <v>55</v>
      </c>
      <c r="H5" s="22">
        <v>74</v>
      </c>
      <c r="I5" s="22">
        <v>49</v>
      </c>
      <c r="J5" s="22">
        <v>59</v>
      </c>
      <c r="K5" s="22">
        <v>43</v>
      </c>
      <c r="L5" s="22">
        <v>68</v>
      </c>
      <c r="M5" s="22">
        <f aca="true" t="shared" si="1" ref="M5:M17">SUM(E5:L5)</f>
        <v>439</v>
      </c>
      <c r="N5" s="68">
        <f aca="true" t="shared" si="2" ref="N5:N18">(1*F5+1.5*G5+2*H5+2.5*I5+3*J5+3.5*K5+4*L5)/M5</f>
        <v>2.3132118451025057</v>
      </c>
      <c r="O5" s="68">
        <f aca="true" t="shared" si="3" ref="O5:O18">SQRT((E5*0^2+F5*1^2+G5*1.5^2+H5*2^2+I5*2.5^2+J5*3^2+K5*3.5^2+L5*4^2)/M5-N5^2)</f>
        <v>1.155045750751433</v>
      </c>
      <c r="P5" s="22">
        <v>0</v>
      </c>
      <c r="Q5" s="22">
        <v>0</v>
      </c>
    </row>
    <row r="6" spans="1:17" ht="21.75">
      <c r="A6" s="69" t="s">
        <v>487</v>
      </c>
      <c r="B6" s="73" t="s">
        <v>563</v>
      </c>
      <c r="C6" s="80">
        <v>1</v>
      </c>
      <c r="D6" s="67">
        <f t="shared" si="0"/>
        <v>92</v>
      </c>
      <c r="E6" s="22">
        <v>0</v>
      </c>
      <c r="F6" s="22">
        <v>0</v>
      </c>
      <c r="G6" s="22">
        <v>1</v>
      </c>
      <c r="H6" s="22">
        <v>0</v>
      </c>
      <c r="I6" s="22">
        <v>4</v>
      </c>
      <c r="J6" s="22">
        <v>11</v>
      </c>
      <c r="K6" s="22">
        <v>14</v>
      </c>
      <c r="L6" s="22">
        <v>62</v>
      </c>
      <c r="M6" s="22">
        <f t="shared" si="1"/>
        <v>92</v>
      </c>
      <c r="N6" s="68">
        <f t="shared" si="2"/>
        <v>3.7119565217391304</v>
      </c>
      <c r="O6" s="68">
        <f t="shared" si="3"/>
        <v>0.49030655701180775</v>
      </c>
      <c r="P6" s="22">
        <v>0</v>
      </c>
      <c r="Q6" s="22">
        <v>0</v>
      </c>
    </row>
    <row r="7" spans="1:17" ht="21.75">
      <c r="A7" s="69" t="s">
        <v>488</v>
      </c>
      <c r="B7" s="73" t="s">
        <v>564</v>
      </c>
      <c r="C7" s="80">
        <v>0.5</v>
      </c>
      <c r="D7" s="67">
        <f t="shared" si="0"/>
        <v>439</v>
      </c>
      <c r="E7" s="22">
        <v>133</v>
      </c>
      <c r="F7" s="22">
        <v>34</v>
      </c>
      <c r="G7" s="22">
        <v>49</v>
      </c>
      <c r="H7" s="22">
        <v>60</v>
      </c>
      <c r="I7" s="22">
        <v>70</v>
      </c>
      <c r="J7" s="22">
        <v>36</v>
      </c>
      <c r="K7" s="22">
        <v>26</v>
      </c>
      <c r="L7" s="22">
        <v>31</v>
      </c>
      <c r="M7" s="22">
        <f t="shared" si="1"/>
        <v>439</v>
      </c>
      <c r="N7" s="68">
        <f t="shared" si="2"/>
        <v>1.652619589977221</v>
      </c>
      <c r="O7" s="68">
        <f t="shared" si="3"/>
        <v>1.3168562753092092</v>
      </c>
      <c r="P7" s="22">
        <v>0</v>
      </c>
      <c r="Q7" s="22">
        <v>0</v>
      </c>
    </row>
    <row r="8" spans="1:17" ht="21.75">
      <c r="A8" s="69" t="s">
        <v>493</v>
      </c>
      <c r="B8" s="73" t="s">
        <v>589</v>
      </c>
      <c r="C8" s="80">
        <v>1</v>
      </c>
      <c r="D8" s="67">
        <f t="shared" si="0"/>
        <v>422</v>
      </c>
      <c r="E8" s="22">
        <v>33</v>
      </c>
      <c r="F8" s="22">
        <v>52</v>
      </c>
      <c r="G8" s="22">
        <v>14</v>
      </c>
      <c r="H8" s="22">
        <v>30</v>
      </c>
      <c r="I8" s="22">
        <v>27</v>
      </c>
      <c r="J8" s="22">
        <v>65</v>
      </c>
      <c r="K8" s="22">
        <v>66</v>
      </c>
      <c r="L8" s="22">
        <v>133</v>
      </c>
      <c r="M8" s="22">
        <f t="shared" si="1"/>
        <v>420</v>
      </c>
      <c r="N8" s="68">
        <f t="shared" si="2"/>
        <v>2.7583333333333333</v>
      </c>
      <c r="O8" s="68">
        <f t="shared" si="3"/>
        <v>1.289352766141042</v>
      </c>
      <c r="P8" s="22">
        <v>2</v>
      </c>
      <c r="Q8" s="22">
        <v>0</v>
      </c>
    </row>
    <row r="9" spans="1:17" ht="21.75">
      <c r="A9" s="69" t="s">
        <v>492</v>
      </c>
      <c r="B9" s="73" t="s">
        <v>590</v>
      </c>
      <c r="C9" s="80">
        <v>1</v>
      </c>
      <c r="D9" s="67">
        <f t="shared" si="0"/>
        <v>86</v>
      </c>
      <c r="E9" s="22">
        <v>0</v>
      </c>
      <c r="F9" s="22">
        <v>1</v>
      </c>
      <c r="G9" s="22">
        <v>3</v>
      </c>
      <c r="H9" s="22">
        <v>6</v>
      </c>
      <c r="I9" s="22">
        <v>6</v>
      </c>
      <c r="J9" s="22">
        <v>20</v>
      </c>
      <c r="K9" s="22">
        <v>29</v>
      </c>
      <c r="L9" s="22">
        <v>21</v>
      </c>
      <c r="M9" s="22">
        <f t="shared" si="1"/>
        <v>86</v>
      </c>
      <c r="N9" s="68">
        <f t="shared" si="2"/>
        <v>3.2325581395348837</v>
      </c>
      <c r="O9" s="68">
        <f t="shared" si="3"/>
        <v>0.6975775126497981</v>
      </c>
      <c r="P9" s="22">
        <v>0</v>
      </c>
      <c r="Q9" s="22">
        <v>0</v>
      </c>
    </row>
    <row r="10" spans="1:17" ht="21.75">
      <c r="A10" s="22" t="s">
        <v>86</v>
      </c>
      <c r="B10" s="73" t="s">
        <v>17</v>
      </c>
      <c r="C10" s="80">
        <v>1</v>
      </c>
      <c r="D10" s="67">
        <f t="shared" si="0"/>
        <v>387</v>
      </c>
      <c r="E10" s="22">
        <v>50</v>
      </c>
      <c r="F10" s="22">
        <v>43</v>
      </c>
      <c r="G10" s="22">
        <v>29</v>
      </c>
      <c r="H10" s="22">
        <v>55</v>
      </c>
      <c r="I10" s="22">
        <v>43</v>
      </c>
      <c r="J10" s="22">
        <v>65</v>
      </c>
      <c r="K10" s="22">
        <v>52</v>
      </c>
      <c r="L10" s="22">
        <v>50</v>
      </c>
      <c r="M10" s="22">
        <f t="shared" si="1"/>
        <v>387</v>
      </c>
      <c r="N10" s="68">
        <f t="shared" si="2"/>
        <v>2.2764857881136953</v>
      </c>
      <c r="O10" s="68">
        <f t="shared" si="3"/>
        <v>1.2589894030457458</v>
      </c>
      <c r="P10" s="22">
        <v>0</v>
      </c>
      <c r="Q10" s="22">
        <v>0</v>
      </c>
    </row>
    <row r="11" spans="1:17" ht="21.75">
      <c r="A11" s="22" t="s">
        <v>96</v>
      </c>
      <c r="B11" s="73" t="s">
        <v>611</v>
      </c>
      <c r="C11" s="80">
        <v>1</v>
      </c>
      <c r="D11" s="67">
        <f t="shared" si="0"/>
        <v>44</v>
      </c>
      <c r="E11" s="22">
        <v>0</v>
      </c>
      <c r="F11" s="22">
        <v>0</v>
      </c>
      <c r="G11" s="22">
        <v>1</v>
      </c>
      <c r="H11" s="22">
        <v>3</v>
      </c>
      <c r="I11" s="22">
        <v>8</v>
      </c>
      <c r="J11" s="22">
        <v>0</v>
      </c>
      <c r="K11" s="22">
        <v>31</v>
      </c>
      <c r="L11" s="22">
        <v>1</v>
      </c>
      <c r="M11" s="22">
        <f t="shared" si="1"/>
        <v>44</v>
      </c>
      <c r="N11" s="68">
        <f t="shared" si="2"/>
        <v>3.1818181818181817</v>
      </c>
      <c r="O11" s="68">
        <f t="shared" si="3"/>
        <v>0.5749595745760696</v>
      </c>
      <c r="P11" s="22">
        <v>0</v>
      </c>
      <c r="Q11" s="22">
        <v>0</v>
      </c>
    </row>
    <row r="12" spans="1:17" ht="21.75">
      <c r="A12" s="22" t="s">
        <v>316</v>
      </c>
      <c r="B12" s="73" t="s">
        <v>612</v>
      </c>
      <c r="C12" s="80">
        <v>1</v>
      </c>
      <c r="D12" s="67">
        <f t="shared" si="0"/>
        <v>24</v>
      </c>
      <c r="E12" s="22">
        <v>5</v>
      </c>
      <c r="F12" s="22">
        <v>1</v>
      </c>
      <c r="G12" s="22">
        <v>3</v>
      </c>
      <c r="H12" s="22">
        <v>4</v>
      </c>
      <c r="I12" s="22">
        <v>5</v>
      </c>
      <c r="J12" s="22">
        <v>6</v>
      </c>
      <c r="K12" s="22">
        <v>0</v>
      </c>
      <c r="L12" s="22">
        <v>0</v>
      </c>
      <c r="M12" s="22">
        <f t="shared" si="1"/>
        <v>24</v>
      </c>
      <c r="N12" s="68">
        <f t="shared" si="2"/>
        <v>1.8333333333333333</v>
      </c>
      <c r="O12" s="68">
        <f t="shared" si="3"/>
        <v>1.0865337342004417</v>
      </c>
      <c r="P12" s="22">
        <v>0</v>
      </c>
      <c r="Q12" s="22">
        <v>0</v>
      </c>
    </row>
    <row r="13" spans="1:17" ht="21.75">
      <c r="A13" s="22" t="s">
        <v>249</v>
      </c>
      <c r="B13" s="73" t="s">
        <v>613</v>
      </c>
      <c r="C13" s="80">
        <v>1</v>
      </c>
      <c r="D13" s="67">
        <f t="shared" si="0"/>
        <v>359</v>
      </c>
      <c r="E13" s="22">
        <v>95</v>
      </c>
      <c r="F13" s="22">
        <v>23</v>
      </c>
      <c r="G13" s="22">
        <v>17</v>
      </c>
      <c r="H13" s="22">
        <v>36</v>
      </c>
      <c r="I13" s="22">
        <v>49</v>
      </c>
      <c r="J13" s="22">
        <v>52</v>
      </c>
      <c r="K13" s="22">
        <v>44</v>
      </c>
      <c r="L13" s="22">
        <v>43</v>
      </c>
      <c r="M13" s="22">
        <f t="shared" si="1"/>
        <v>359</v>
      </c>
      <c r="N13" s="68">
        <f t="shared" si="2"/>
        <v>2.01949860724234</v>
      </c>
      <c r="O13" s="68">
        <f t="shared" si="3"/>
        <v>1.438007277333393</v>
      </c>
      <c r="P13" s="22">
        <v>0</v>
      </c>
      <c r="Q13" s="22">
        <v>0</v>
      </c>
    </row>
    <row r="14" spans="1:17" ht="21.75">
      <c r="A14" s="22" t="s">
        <v>530</v>
      </c>
      <c r="B14" s="73" t="s">
        <v>645</v>
      </c>
      <c r="C14" s="80">
        <v>1</v>
      </c>
      <c r="D14" s="67">
        <f t="shared" si="0"/>
        <v>341</v>
      </c>
      <c r="E14" s="22">
        <v>13</v>
      </c>
      <c r="F14" s="22">
        <v>12</v>
      </c>
      <c r="G14" s="22">
        <v>21</v>
      </c>
      <c r="H14" s="22">
        <v>41</v>
      </c>
      <c r="I14" s="22">
        <v>61</v>
      </c>
      <c r="J14" s="22">
        <v>65</v>
      </c>
      <c r="K14" s="22">
        <v>57</v>
      </c>
      <c r="L14" s="22">
        <v>71</v>
      </c>
      <c r="M14" s="22">
        <f t="shared" si="1"/>
        <v>341</v>
      </c>
      <c r="N14" s="68">
        <f t="shared" si="2"/>
        <v>2.804985337243402</v>
      </c>
      <c r="O14" s="68">
        <f t="shared" si="3"/>
        <v>0.99967960399092</v>
      </c>
      <c r="P14" s="22">
        <v>0</v>
      </c>
      <c r="Q14" s="22">
        <v>0</v>
      </c>
    </row>
    <row r="15" spans="1:17" ht="21.75">
      <c r="A15" s="22" t="s">
        <v>529</v>
      </c>
      <c r="B15" s="73" t="s">
        <v>644</v>
      </c>
      <c r="C15" s="80">
        <v>1</v>
      </c>
      <c r="D15" s="67">
        <f t="shared" si="0"/>
        <v>101</v>
      </c>
      <c r="E15" s="22">
        <v>27</v>
      </c>
      <c r="F15" s="22">
        <v>2</v>
      </c>
      <c r="G15" s="22">
        <v>7</v>
      </c>
      <c r="H15" s="22">
        <v>16</v>
      </c>
      <c r="I15" s="22">
        <v>18</v>
      </c>
      <c r="J15" s="22">
        <v>10</v>
      </c>
      <c r="K15" s="22">
        <v>5</v>
      </c>
      <c r="L15" s="22">
        <v>16</v>
      </c>
      <c r="M15" s="22">
        <f t="shared" si="1"/>
        <v>101</v>
      </c>
      <c r="N15" s="68">
        <f t="shared" si="2"/>
        <v>1.99009900990099</v>
      </c>
      <c r="O15" s="68">
        <f t="shared" si="3"/>
        <v>1.4124275115366292</v>
      </c>
      <c r="P15" s="22">
        <v>0</v>
      </c>
      <c r="Q15" s="22">
        <v>0</v>
      </c>
    </row>
    <row r="16" spans="1:17" ht="21.75">
      <c r="A16" s="22" t="s">
        <v>329</v>
      </c>
      <c r="B16" s="73" t="s">
        <v>674</v>
      </c>
      <c r="C16" s="80">
        <v>1</v>
      </c>
      <c r="D16" s="67">
        <f t="shared" si="0"/>
        <v>55</v>
      </c>
      <c r="E16" s="22">
        <v>3</v>
      </c>
      <c r="F16" s="22">
        <v>5</v>
      </c>
      <c r="G16" s="22">
        <v>4</v>
      </c>
      <c r="H16" s="22">
        <v>5</v>
      </c>
      <c r="I16" s="22">
        <v>7</v>
      </c>
      <c r="J16" s="22">
        <v>7</v>
      </c>
      <c r="K16" s="22">
        <v>6</v>
      </c>
      <c r="L16" s="22">
        <v>18</v>
      </c>
      <c r="M16" s="22">
        <f t="shared" si="1"/>
        <v>55</v>
      </c>
      <c r="N16" s="68">
        <f t="shared" si="2"/>
        <v>2.772727272727273</v>
      </c>
      <c r="O16" s="68">
        <f t="shared" si="3"/>
        <v>1.2015829779472411</v>
      </c>
      <c r="P16" s="22">
        <v>0</v>
      </c>
      <c r="Q16" s="22">
        <v>0</v>
      </c>
    </row>
    <row r="17" spans="1:17" ht="21.75">
      <c r="A17" s="22" t="s">
        <v>36</v>
      </c>
      <c r="B17" s="73" t="s">
        <v>675</v>
      </c>
      <c r="C17" s="80">
        <v>1</v>
      </c>
      <c r="D17" s="67">
        <f t="shared" si="0"/>
        <v>281</v>
      </c>
      <c r="E17" s="22">
        <v>19</v>
      </c>
      <c r="F17" s="22">
        <v>20</v>
      </c>
      <c r="G17" s="22">
        <v>31</v>
      </c>
      <c r="H17" s="22">
        <v>49</v>
      </c>
      <c r="I17" s="22">
        <v>63</v>
      </c>
      <c r="J17" s="22">
        <v>78</v>
      </c>
      <c r="K17" s="22">
        <v>19</v>
      </c>
      <c r="L17" s="22">
        <v>2</v>
      </c>
      <c r="M17" s="22">
        <f t="shared" si="1"/>
        <v>281</v>
      </c>
      <c r="N17" s="68">
        <f t="shared" si="2"/>
        <v>2.2437722419928825</v>
      </c>
      <c r="O17" s="68">
        <f t="shared" si="3"/>
        <v>0.9077593576103402</v>
      </c>
      <c r="P17" s="22">
        <v>0</v>
      </c>
      <c r="Q17" s="22">
        <v>0</v>
      </c>
    </row>
    <row r="18" spans="1:17" ht="21.75">
      <c r="A18" s="128" t="s">
        <v>11</v>
      </c>
      <c r="B18" s="129"/>
      <c r="C18" s="130"/>
      <c r="D18" s="12">
        <f aca="true" t="shared" si="4" ref="D18:M18">SUM(D5:D15)</f>
        <v>2734</v>
      </c>
      <c r="E18" s="12">
        <f t="shared" si="4"/>
        <v>384</v>
      </c>
      <c r="F18" s="12">
        <f t="shared" si="4"/>
        <v>231</v>
      </c>
      <c r="G18" s="12">
        <f t="shared" si="4"/>
        <v>200</v>
      </c>
      <c r="H18" s="12">
        <f t="shared" si="4"/>
        <v>325</v>
      </c>
      <c r="I18" s="12">
        <f t="shared" si="4"/>
        <v>340</v>
      </c>
      <c r="J18" s="12">
        <f t="shared" si="4"/>
        <v>389</v>
      </c>
      <c r="K18" s="12">
        <f t="shared" si="4"/>
        <v>367</v>
      </c>
      <c r="L18" s="12">
        <f t="shared" si="4"/>
        <v>496</v>
      </c>
      <c r="M18" s="12">
        <f t="shared" si="4"/>
        <v>2732</v>
      </c>
      <c r="N18" s="9">
        <f t="shared" si="2"/>
        <v>2.36694729136164</v>
      </c>
      <c r="O18" s="9">
        <f t="shared" si="3"/>
        <v>1.316202296296699</v>
      </c>
      <c r="P18" s="12">
        <f>SUM(P5:P15)</f>
        <v>2</v>
      </c>
      <c r="Q18" s="12">
        <f>SUM(Q5:Q15)</f>
        <v>0</v>
      </c>
    </row>
    <row r="19" spans="1:17" ht="21.75">
      <c r="A19" s="128" t="s">
        <v>12</v>
      </c>
      <c r="B19" s="129"/>
      <c r="C19" s="130"/>
      <c r="D19" s="1">
        <f aca="true" t="shared" si="5" ref="D19:M19">D18*100/$D$18</f>
        <v>100</v>
      </c>
      <c r="E19" s="1">
        <f t="shared" si="5"/>
        <v>14.045354791514265</v>
      </c>
      <c r="F19" s="1">
        <f t="shared" si="5"/>
        <v>8.4491587417703</v>
      </c>
      <c r="G19" s="1">
        <f t="shared" si="5"/>
        <v>7.315288953913679</v>
      </c>
      <c r="H19" s="1">
        <f t="shared" si="5"/>
        <v>11.887344550109729</v>
      </c>
      <c r="I19" s="1">
        <f t="shared" si="5"/>
        <v>12.435991221653255</v>
      </c>
      <c r="J19" s="1">
        <f t="shared" si="5"/>
        <v>14.228237015362106</v>
      </c>
      <c r="K19" s="1">
        <f t="shared" si="5"/>
        <v>13.423555230431601</v>
      </c>
      <c r="L19" s="1">
        <f t="shared" si="5"/>
        <v>18.141916605705926</v>
      </c>
      <c r="M19" s="1">
        <f t="shared" si="5"/>
        <v>99.92684711046087</v>
      </c>
      <c r="N19" s="14"/>
      <c r="O19" s="14"/>
      <c r="P19" s="1">
        <f>P18*100/$D$18</f>
        <v>0.07315288953913679</v>
      </c>
      <c r="Q19" s="1">
        <f>Q18*100/$D$18</f>
        <v>0</v>
      </c>
    </row>
    <row r="20" spans="1:17" ht="21.75">
      <c r="A20" s="15"/>
      <c r="B20" s="26" t="s">
        <v>63</v>
      </c>
      <c r="C20" s="81"/>
      <c r="D20"/>
      <c r="E20"/>
      <c r="F20"/>
      <c r="G20"/>
      <c r="H20"/>
      <c r="I20" s="136">
        <f>(F18+G18+H18+I18+J18+K18+L18)*100/M18</f>
        <v>85.94436310395315</v>
      </c>
      <c r="J20" s="136"/>
      <c r="K20" s="17"/>
      <c r="L20" s="17"/>
      <c r="M20" s="17"/>
      <c r="N20" s="19"/>
      <c r="O20" s="19"/>
      <c r="P20" s="17"/>
      <c r="Q20" s="17"/>
    </row>
    <row r="21" spans="1:17" ht="21.75">
      <c r="A21" s="15"/>
      <c r="B21" s="27" t="s">
        <v>64</v>
      </c>
      <c r="C21" s="87"/>
      <c r="D21"/>
      <c r="E21"/>
      <c r="F21"/>
      <c r="G21"/>
      <c r="H21"/>
      <c r="I21" s="135">
        <f>(J18+K18+L18)*100/M18</f>
        <v>45.82723279648609</v>
      </c>
      <c r="J21" s="135"/>
      <c r="K21" s="17"/>
      <c r="L21" s="17"/>
      <c r="M21" s="17"/>
      <c r="N21" s="19"/>
      <c r="O21" s="19"/>
      <c r="P21" s="17"/>
      <c r="Q21" s="17"/>
    </row>
    <row r="22" spans="1:17" ht="21.75">
      <c r="A22" s="15"/>
      <c r="B22" s="15"/>
      <c r="C22" s="16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9"/>
      <c r="O22" s="19"/>
      <c r="P22" s="17"/>
      <c r="Q22" s="17"/>
    </row>
    <row r="23" spans="1:17" ht="26.25">
      <c r="A23" s="114" t="s">
        <v>29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23.25">
      <c r="A24" s="115" t="s">
        <v>486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ht="21.75">
      <c r="A25" s="134" t="s">
        <v>0</v>
      </c>
      <c r="B25" s="134" t="s">
        <v>1</v>
      </c>
      <c r="C25" s="131" t="s">
        <v>80</v>
      </c>
      <c r="D25" s="91" t="s">
        <v>3</v>
      </c>
      <c r="E25" s="128" t="s">
        <v>4</v>
      </c>
      <c r="F25" s="129"/>
      <c r="G25" s="129"/>
      <c r="H25" s="129"/>
      <c r="I25" s="129"/>
      <c r="J25" s="129"/>
      <c r="K25" s="129"/>
      <c r="L25" s="130"/>
      <c r="M25" s="95" t="s">
        <v>5</v>
      </c>
      <c r="N25" s="133" t="s">
        <v>6</v>
      </c>
      <c r="O25" s="133" t="s">
        <v>7</v>
      </c>
      <c r="P25" s="95" t="s">
        <v>8</v>
      </c>
      <c r="Q25" s="95"/>
    </row>
    <row r="26" spans="1:17" ht="21.75">
      <c r="A26" s="134"/>
      <c r="B26" s="134"/>
      <c r="C26" s="132"/>
      <c r="D26" s="91"/>
      <c r="E26" s="2">
        <v>0</v>
      </c>
      <c r="F26" s="2">
        <v>1</v>
      </c>
      <c r="G26" s="2">
        <v>1.5</v>
      </c>
      <c r="H26" s="2">
        <v>2</v>
      </c>
      <c r="I26" s="2">
        <v>2.5</v>
      </c>
      <c r="J26" s="2">
        <v>3</v>
      </c>
      <c r="K26" s="2">
        <v>3.5</v>
      </c>
      <c r="L26" s="2">
        <v>4</v>
      </c>
      <c r="M26" s="95"/>
      <c r="N26" s="133"/>
      <c r="O26" s="133"/>
      <c r="P26" s="2" t="s">
        <v>9</v>
      </c>
      <c r="Q26" s="2" t="s">
        <v>10</v>
      </c>
    </row>
    <row r="27" spans="1:17" ht="21.75">
      <c r="A27" s="69" t="s">
        <v>295</v>
      </c>
      <c r="B27" s="73" t="s">
        <v>566</v>
      </c>
      <c r="C27" s="80">
        <v>1</v>
      </c>
      <c r="D27" s="67">
        <f aca="true" t="shared" si="6" ref="D27:D41">SUM(E27:L27,P27:Q27)</f>
        <v>439</v>
      </c>
      <c r="E27" s="22">
        <v>27</v>
      </c>
      <c r="F27" s="22">
        <v>28</v>
      </c>
      <c r="G27" s="22">
        <v>45</v>
      </c>
      <c r="H27" s="22">
        <v>69</v>
      </c>
      <c r="I27" s="22">
        <v>89</v>
      </c>
      <c r="J27" s="22">
        <v>70</v>
      </c>
      <c r="K27" s="22">
        <v>39</v>
      </c>
      <c r="L27" s="22">
        <v>72</v>
      </c>
      <c r="M27" s="22">
        <f aca="true" t="shared" si="7" ref="M27:M38">SUM(E27:L27)</f>
        <v>439</v>
      </c>
      <c r="N27" s="68">
        <f aca="true" t="shared" si="8" ref="N27:N38">(1*F27+1.5*G27+2*H27+2.5*I27+3*J27+3.5*K27+4*L27)/M27</f>
        <v>2.4840546697038723</v>
      </c>
      <c r="O27" s="68">
        <f aca="true" t="shared" si="9" ref="O27:O38">SQRT((E27*0^2+F27*1^2+G27*1.5^2+H27*2^2+I27*2.5^2+J27*3^2+K27*3.5^2+L27*4^2)/M27-N27^2)</f>
        <v>1.0803572161794854</v>
      </c>
      <c r="P27" s="22">
        <v>0</v>
      </c>
      <c r="Q27" s="22">
        <v>0</v>
      </c>
    </row>
    <row r="28" spans="1:17" ht="21.75">
      <c r="A28" s="69" t="s">
        <v>296</v>
      </c>
      <c r="B28" s="73" t="s">
        <v>567</v>
      </c>
      <c r="C28" s="80">
        <v>1</v>
      </c>
      <c r="D28" s="67">
        <f t="shared" si="6"/>
        <v>213</v>
      </c>
      <c r="E28" s="22">
        <v>2</v>
      </c>
      <c r="F28" s="22">
        <v>25</v>
      </c>
      <c r="G28" s="22">
        <v>29</v>
      </c>
      <c r="H28" s="22">
        <v>41</v>
      </c>
      <c r="I28" s="22">
        <v>21</v>
      </c>
      <c r="J28" s="22">
        <v>28</v>
      </c>
      <c r="K28" s="22">
        <v>23</v>
      </c>
      <c r="L28" s="22">
        <v>44</v>
      </c>
      <c r="M28" s="22">
        <f t="shared" si="7"/>
        <v>213</v>
      </c>
      <c r="N28" s="68">
        <f t="shared" si="8"/>
        <v>2.551643192488263</v>
      </c>
      <c r="O28" s="68">
        <f t="shared" si="9"/>
        <v>1.0535696640505783</v>
      </c>
      <c r="P28" s="22">
        <v>0</v>
      </c>
      <c r="Q28" s="22">
        <v>0</v>
      </c>
    </row>
    <row r="29" spans="1:17" ht="21.75">
      <c r="A29" s="69" t="s">
        <v>494</v>
      </c>
      <c r="B29" s="73" t="s">
        <v>591</v>
      </c>
      <c r="C29" s="80">
        <v>1</v>
      </c>
      <c r="D29" s="67">
        <f t="shared" si="6"/>
        <v>422</v>
      </c>
      <c r="E29" s="22">
        <v>17</v>
      </c>
      <c r="F29" s="22">
        <v>64</v>
      </c>
      <c r="G29" s="22">
        <v>58</v>
      </c>
      <c r="H29" s="22">
        <v>72</v>
      </c>
      <c r="I29" s="22">
        <v>81</v>
      </c>
      <c r="J29" s="22">
        <v>47</v>
      </c>
      <c r="K29" s="22">
        <v>24</v>
      </c>
      <c r="L29" s="22">
        <v>59</v>
      </c>
      <c r="M29" s="22">
        <f t="shared" si="7"/>
        <v>422</v>
      </c>
      <c r="N29" s="68">
        <f t="shared" si="8"/>
        <v>2.2713270142180093</v>
      </c>
      <c r="O29" s="68">
        <f t="shared" si="9"/>
        <v>1.0583487282094028</v>
      </c>
      <c r="P29" s="22">
        <v>0</v>
      </c>
      <c r="Q29" s="22">
        <v>0</v>
      </c>
    </row>
    <row r="30" spans="1:17" ht="21.75">
      <c r="A30" s="69" t="s">
        <v>495</v>
      </c>
      <c r="B30" s="73" t="s">
        <v>592</v>
      </c>
      <c r="C30" s="80">
        <v>1</v>
      </c>
      <c r="D30" s="67">
        <f t="shared" si="6"/>
        <v>214</v>
      </c>
      <c r="E30" s="22">
        <v>0</v>
      </c>
      <c r="F30" s="22">
        <v>19</v>
      </c>
      <c r="G30" s="22">
        <v>16</v>
      </c>
      <c r="H30" s="22">
        <v>20</v>
      </c>
      <c r="I30" s="22">
        <v>37</v>
      </c>
      <c r="J30" s="22">
        <v>21</v>
      </c>
      <c r="K30" s="22">
        <v>33</v>
      </c>
      <c r="L30" s="22">
        <v>68</v>
      </c>
      <c r="M30" s="22">
        <f t="shared" si="7"/>
        <v>214</v>
      </c>
      <c r="N30" s="68">
        <f t="shared" si="8"/>
        <v>2.925233644859813</v>
      </c>
      <c r="O30" s="68">
        <f t="shared" si="9"/>
        <v>1.0053681576049474</v>
      </c>
      <c r="P30" s="22">
        <v>0</v>
      </c>
      <c r="Q30" s="22">
        <v>0</v>
      </c>
    </row>
    <row r="31" spans="1:17" ht="21.75">
      <c r="A31" s="22" t="s">
        <v>87</v>
      </c>
      <c r="B31" s="73" t="s">
        <v>19</v>
      </c>
      <c r="C31" s="80">
        <v>1</v>
      </c>
      <c r="D31" s="67">
        <f t="shared" si="6"/>
        <v>359</v>
      </c>
      <c r="E31" s="22">
        <v>19</v>
      </c>
      <c r="F31" s="22">
        <v>0</v>
      </c>
      <c r="G31" s="22">
        <v>5</v>
      </c>
      <c r="H31" s="22">
        <v>38</v>
      </c>
      <c r="I31" s="22">
        <v>78</v>
      </c>
      <c r="J31" s="22">
        <v>89</v>
      </c>
      <c r="K31" s="22">
        <v>53</v>
      </c>
      <c r="L31" s="22">
        <v>77</v>
      </c>
      <c r="M31" s="22">
        <f t="shared" si="7"/>
        <v>359</v>
      </c>
      <c r="N31" s="68">
        <f t="shared" si="8"/>
        <v>2.894150417827298</v>
      </c>
      <c r="O31" s="68">
        <f t="shared" si="9"/>
        <v>0.9528986943343828</v>
      </c>
      <c r="P31" s="22">
        <v>0</v>
      </c>
      <c r="Q31" s="22">
        <v>0</v>
      </c>
    </row>
    <row r="32" spans="1:17" ht="21.75">
      <c r="A32" s="22" t="s">
        <v>515</v>
      </c>
      <c r="B32" s="73" t="s">
        <v>614</v>
      </c>
      <c r="C32" s="80">
        <v>1</v>
      </c>
      <c r="D32" s="67">
        <f t="shared" si="6"/>
        <v>28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5</v>
      </c>
      <c r="K32" s="22">
        <v>5</v>
      </c>
      <c r="L32" s="22">
        <v>18</v>
      </c>
      <c r="M32" s="22">
        <f t="shared" si="7"/>
        <v>28</v>
      </c>
      <c r="N32" s="68">
        <f t="shared" si="8"/>
        <v>3.732142857142857</v>
      </c>
      <c r="O32" s="68">
        <f t="shared" si="9"/>
        <v>0.38918740567327353</v>
      </c>
      <c r="P32" s="22">
        <v>0</v>
      </c>
      <c r="Q32" s="22">
        <v>0</v>
      </c>
    </row>
    <row r="33" spans="1:17" ht="21.75">
      <c r="A33" s="22" t="s">
        <v>317</v>
      </c>
      <c r="B33" s="73" t="s">
        <v>615</v>
      </c>
      <c r="C33" s="80">
        <v>1</v>
      </c>
      <c r="D33" s="67">
        <f t="shared" si="6"/>
        <v>93</v>
      </c>
      <c r="E33" s="22">
        <v>0</v>
      </c>
      <c r="F33" s="22">
        <v>11</v>
      </c>
      <c r="G33" s="22">
        <v>13</v>
      </c>
      <c r="H33" s="22">
        <v>32</v>
      </c>
      <c r="I33" s="22">
        <v>22</v>
      </c>
      <c r="J33" s="22">
        <v>12</v>
      </c>
      <c r="K33" s="22">
        <v>2</v>
      </c>
      <c r="L33" s="22">
        <v>1</v>
      </c>
      <c r="M33" s="22">
        <f t="shared" si="7"/>
        <v>93</v>
      </c>
      <c r="N33" s="68">
        <f t="shared" si="8"/>
        <v>2.1129032258064515</v>
      </c>
      <c r="O33" s="68">
        <f t="shared" si="9"/>
        <v>0.6481115340180497</v>
      </c>
      <c r="P33" s="22">
        <v>0</v>
      </c>
      <c r="Q33" s="22">
        <v>0</v>
      </c>
    </row>
    <row r="34" spans="1:17" ht="21.75">
      <c r="A34" s="22" t="s">
        <v>516</v>
      </c>
      <c r="B34" s="73" t="s">
        <v>567</v>
      </c>
      <c r="C34" s="80">
        <v>1</v>
      </c>
      <c r="D34" s="67">
        <f t="shared" si="6"/>
        <v>86</v>
      </c>
      <c r="E34" s="22">
        <v>1</v>
      </c>
      <c r="F34" s="22">
        <v>42</v>
      </c>
      <c r="G34" s="22">
        <v>33</v>
      </c>
      <c r="H34" s="22">
        <v>9</v>
      </c>
      <c r="I34" s="22">
        <v>1</v>
      </c>
      <c r="J34" s="22">
        <v>0</v>
      </c>
      <c r="K34" s="22">
        <v>0</v>
      </c>
      <c r="L34" s="22">
        <v>0</v>
      </c>
      <c r="M34" s="22">
        <f t="shared" si="7"/>
        <v>86</v>
      </c>
      <c r="N34" s="68">
        <f t="shared" si="8"/>
        <v>1.302325581395349</v>
      </c>
      <c r="O34" s="68">
        <f t="shared" si="9"/>
        <v>0.38336840748452367</v>
      </c>
      <c r="P34" s="22">
        <v>0</v>
      </c>
      <c r="Q34" s="22">
        <v>0</v>
      </c>
    </row>
    <row r="35" spans="1:17" ht="21.75">
      <c r="A35" s="22" t="s">
        <v>517</v>
      </c>
      <c r="B35" s="73" t="s">
        <v>616</v>
      </c>
      <c r="C35" s="80">
        <v>1</v>
      </c>
      <c r="D35" s="67">
        <f t="shared" si="6"/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7</v>
      </c>
      <c r="L35" s="22">
        <v>21</v>
      </c>
      <c r="M35" s="22">
        <f t="shared" si="7"/>
        <v>28</v>
      </c>
      <c r="N35" s="68">
        <f t="shared" si="8"/>
        <v>3.875</v>
      </c>
      <c r="O35" s="68">
        <f t="shared" si="9"/>
        <v>0.21650635094610965</v>
      </c>
      <c r="P35" s="22">
        <v>0</v>
      </c>
      <c r="Q35" s="22">
        <v>0</v>
      </c>
    </row>
    <row r="36" spans="1:17" ht="21.75">
      <c r="A36" s="22" t="s">
        <v>531</v>
      </c>
      <c r="B36" s="73" t="s">
        <v>646</v>
      </c>
      <c r="C36" s="80">
        <v>1</v>
      </c>
      <c r="D36" s="67">
        <f t="shared" si="6"/>
        <v>344</v>
      </c>
      <c r="E36" s="22">
        <v>32</v>
      </c>
      <c r="F36" s="22">
        <v>30</v>
      </c>
      <c r="G36" s="22">
        <v>61</v>
      </c>
      <c r="H36" s="22">
        <v>88</v>
      </c>
      <c r="I36" s="22">
        <v>47</v>
      </c>
      <c r="J36" s="22">
        <v>36</v>
      </c>
      <c r="K36" s="22">
        <v>20</v>
      </c>
      <c r="L36" s="22">
        <v>20</v>
      </c>
      <c r="M36" s="22">
        <f t="shared" si="7"/>
        <v>334</v>
      </c>
      <c r="N36" s="68">
        <f t="shared" si="8"/>
        <v>2.0149700598802394</v>
      </c>
      <c r="O36" s="68">
        <f t="shared" si="9"/>
        <v>1.0176954559296005</v>
      </c>
      <c r="P36" s="22">
        <v>2</v>
      </c>
      <c r="Q36" s="22">
        <v>8</v>
      </c>
    </row>
    <row r="37" spans="1:17" ht="21.75">
      <c r="A37" s="22" t="s">
        <v>532</v>
      </c>
      <c r="B37" s="73" t="s">
        <v>647</v>
      </c>
      <c r="C37" s="80">
        <v>1</v>
      </c>
      <c r="D37" s="67">
        <f t="shared" si="6"/>
        <v>136</v>
      </c>
      <c r="E37" s="22">
        <v>3</v>
      </c>
      <c r="F37" s="22">
        <v>2</v>
      </c>
      <c r="G37" s="22">
        <v>15</v>
      </c>
      <c r="H37" s="22">
        <v>22</v>
      </c>
      <c r="I37" s="22">
        <v>31</v>
      </c>
      <c r="J37" s="22">
        <v>19</v>
      </c>
      <c r="K37" s="22">
        <v>14</v>
      </c>
      <c r="L37" s="22">
        <v>30</v>
      </c>
      <c r="M37" s="22">
        <f t="shared" si="7"/>
        <v>136</v>
      </c>
      <c r="N37" s="68">
        <f t="shared" si="8"/>
        <v>2.735294117647059</v>
      </c>
      <c r="O37" s="68">
        <f t="shared" si="9"/>
        <v>0.94895681205304</v>
      </c>
      <c r="P37" s="22">
        <v>0</v>
      </c>
      <c r="Q37" s="22">
        <v>0</v>
      </c>
    </row>
    <row r="38" spans="1:17" ht="21.75">
      <c r="A38" s="22" t="s">
        <v>533</v>
      </c>
      <c r="B38" s="73" t="s">
        <v>647</v>
      </c>
      <c r="C38" s="80">
        <v>1</v>
      </c>
      <c r="D38" s="67">
        <f t="shared" si="6"/>
        <v>85</v>
      </c>
      <c r="E38" s="22">
        <v>0</v>
      </c>
      <c r="F38" s="22">
        <v>5</v>
      </c>
      <c r="G38" s="22">
        <v>6</v>
      </c>
      <c r="H38" s="22">
        <v>10</v>
      </c>
      <c r="I38" s="22">
        <v>8</v>
      </c>
      <c r="J38" s="22">
        <v>17</v>
      </c>
      <c r="K38" s="22">
        <v>11</v>
      </c>
      <c r="L38" s="22">
        <v>28</v>
      </c>
      <c r="M38" s="22">
        <f t="shared" si="7"/>
        <v>85</v>
      </c>
      <c r="N38" s="68">
        <f t="shared" si="8"/>
        <v>3.0058823529411764</v>
      </c>
      <c r="O38" s="68">
        <f t="shared" si="9"/>
        <v>0.9471136264742926</v>
      </c>
      <c r="P38" s="22">
        <v>0</v>
      </c>
      <c r="Q38" s="22">
        <v>0</v>
      </c>
    </row>
    <row r="39" spans="1:17" ht="21.75">
      <c r="A39" s="22" t="s">
        <v>58</v>
      </c>
      <c r="B39" s="73" t="s">
        <v>676</v>
      </c>
      <c r="C39" s="80">
        <v>1</v>
      </c>
      <c r="D39" s="67">
        <f t="shared" si="6"/>
        <v>122</v>
      </c>
      <c r="E39" s="22">
        <v>2</v>
      </c>
      <c r="F39" s="22">
        <v>5</v>
      </c>
      <c r="G39" s="22">
        <v>10</v>
      </c>
      <c r="H39" s="22">
        <v>20</v>
      </c>
      <c r="I39" s="22">
        <v>38</v>
      </c>
      <c r="J39" s="22">
        <v>31</v>
      </c>
      <c r="K39" s="22">
        <v>8</v>
      </c>
      <c r="L39" s="22">
        <v>8</v>
      </c>
      <c r="M39" s="22">
        <f>SUM(E39:L39)</f>
        <v>122</v>
      </c>
      <c r="N39" s="68">
        <f>(1*F39+1.5*G39+2*H39+2.5*I39+3*J39+3.5*K39+4*L39)/M39</f>
        <v>2.5245901639344264</v>
      </c>
      <c r="O39" s="68">
        <f>SQRT((E39*0^2+F39*1^2+G39*1.5^2+H39*2^2+I39*2.5^2+J39*3^2+K39*3.5^2+L39*4^2)/M39-N39^2)</f>
        <v>0.7704918032786882</v>
      </c>
      <c r="P39" s="22">
        <v>0</v>
      </c>
      <c r="Q39" s="22">
        <v>0</v>
      </c>
    </row>
    <row r="40" spans="1:17" ht="21.75">
      <c r="A40" s="22" t="s">
        <v>37</v>
      </c>
      <c r="B40" s="73" t="s">
        <v>677</v>
      </c>
      <c r="C40" s="80">
        <v>1</v>
      </c>
      <c r="D40" s="67">
        <f t="shared" si="6"/>
        <v>67</v>
      </c>
      <c r="E40" s="22">
        <v>1</v>
      </c>
      <c r="F40" s="22">
        <v>3</v>
      </c>
      <c r="G40" s="22">
        <v>7</v>
      </c>
      <c r="H40" s="22">
        <v>17</v>
      </c>
      <c r="I40" s="22">
        <v>9</v>
      </c>
      <c r="J40" s="22">
        <v>18</v>
      </c>
      <c r="K40" s="22">
        <v>8</v>
      </c>
      <c r="L40" s="22">
        <v>4</v>
      </c>
      <c r="M40" s="22">
        <f>SUM(E40:L40)</f>
        <v>67</v>
      </c>
      <c r="N40" s="68">
        <f>(1*F40+1.5*G40+2*H40+2.5*I40+3*J40+3.5*K40+4*L40)/M40</f>
        <v>2.5074626865671643</v>
      </c>
      <c r="O40" s="68">
        <f>SQRT((E40*0^2+F40*1^2+G40*1.5^2+H40*2^2+I40*2.5^2+J40*3^2+K40*3.5^2+L40*4^2)/M40-N40^2)</f>
        <v>0.8263051066069498</v>
      </c>
      <c r="P40" s="22">
        <v>0</v>
      </c>
      <c r="Q40" s="22">
        <v>0</v>
      </c>
    </row>
    <row r="41" spans="1:17" ht="21.75">
      <c r="A41" s="22" t="s">
        <v>59</v>
      </c>
      <c r="B41" s="73" t="s">
        <v>678</v>
      </c>
      <c r="C41" s="80">
        <v>1</v>
      </c>
      <c r="D41" s="67">
        <f t="shared" si="6"/>
        <v>92</v>
      </c>
      <c r="E41" s="22">
        <v>3</v>
      </c>
      <c r="F41" s="22">
        <v>1</v>
      </c>
      <c r="G41" s="22">
        <v>3</v>
      </c>
      <c r="H41" s="22">
        <v>7</v>
      </c>
      <c r="I41" s="22">
        <v>18</v>
      </c>
      <c r="J41" s="22">
        <v>24</v>
      </c>
      <c r="K41" s="22">
        <v>21</v>
      </c>
      <c r="L41" s="22">
        <v>15</v>
      </c>
      <c r="M41" s="22">
        <f>SUM(E41:L41)</f>
        <v>92</v>
      </c>
      <c r="N41" s="68">
        <f>(1*F41+1.5*G41+2*H41+2.5*I41+3*J41+3.5*K41+4*L41)/M41</f>
        <v>2.9347826086956523</v>
      </c>
      <c r="O41" s="68">
        <f>SQRT((E41*0^2+F41*1^2+G41*1.5^2+H41*2^2+I41*2.5^2+J41*3^2+K41*3.5^2+L41*4^2)/M41-N41^2)</f>
        <v>0.8667072599673722</v>
      </c>
      <c r="P41" s="22">
        <v>0</v>
      </c>
      <c r="Q41" s="22">
        <v>0</v>
      </c>
    </row>
    <row r="42" spans="1:17" ht="21.75">
      <c r="A42" s="128" t="s">
        <v>11</v>
      </c>
      <c r="B42" s="129"/>
      <c r="C42" s="130"/>
      <c r="D42" s="12">
        <f aca="true" t="shared" si="10" ref="D42:M42">SUM(D27:D41)</f>
        <v>2728</v>
      </c>
      <c r="E42" s="12">
        <f t="shared" si="10"/>
        <v>107</v>
      </c>
      <c r="F42" s="12">
        <f t="shared" si="10"/>
        <v>235</v>
      </c>
      <c r="G42" s="12">
        <f t="shared" si="10"/>
        <v>301</v>
      </c>
      <c r="H42" s="12">
        <f t="shared" si="10"/>
        <v>445</v>
      </c>
      <c r="I42" s="12">
        <f t="shared" si="10"/>
        <v>480</v>
      </c>
      <c r="J42" s="12">
        <f t="shared" si="10"/>
        <v>417</v>
      </c>
      <c r="K42" s="12">
        <f t="shared" si="10"/>
        <v>268</v>
      </c>
      <c r="L42" s="12">
        <f t="shared" si="10"/>
        <v>465</v>
      </c>
      <c r="M42" s="12">
        <f t="shared" si="10"/>
        <v>2718</v>
      </c>
      <c r="N42" s="9">
        <f>(1*F42+1.5*G42+2*H42+2.5*I42+3*J42+3.5*K42+4*L42)/M42</f>
        <v>2.5112214863870492</v>
      </c>
      <c r="O42" s="9">
        <f>SQRT((E42*0^2+F42*1^2+G42*1.5^2+H42*2^2+I42*2.5^2+J42*3^2+K42*3.5^2+L42*4^2)/M42-N42^2)</f>
        <v>1.055471699972423</v>
      </c>
      <c r="P42" s="12">
        <f>SUM(P27:P41)</f>
        <v>2</v>
      </c>
      <c r="Q42" s="12">
        <f>SUM(Q27:Q41)</f>
        <v>8</v>
      </c>
    </row>
    <row r="43" spans="1:17" ht="21.75">
      <c r="A43" s="128" t="s">
        <v>12</v>
      </c>
      <c r="B43" s="129"/>
      <c r="C43" s="130"/>
      <c r="D43" s="1">
        <f>D42*100/$D$42</f>
        <v>100</v>
      </c>
      <c r="E43" s="1">
        <f aca="true" t="shared" si="11" ref="E43:M43">E42*100/$D$42</f>
        <v>3.9222873900293256</v>
      </c>
      <c r="F43" s="1">
        <f t="shared" si="11"/>
        <v>8.614369501466276</v>
      </c>
      <c r="G43" s="1">
        <f t="shared" si="11"/>
        <v>11.033724340175953</v>
      </c>
      <c r="H43" s="1">
        <f t="shared" si="11"/>
        <v>16.312316715542522</v>
      </c>
      <c r="I43" s="1">
        <f t="shared" si="11"/>
        <v>17.59530791788856</v>
      </c>
      <c r="J43" s="1">
        <f t="shared" si="11"/>
        <v>15.285923753665688</v>
      </c>
      <c r="K43" s="1">
        <f t="shared" si="11"/>
        <v>9.824046920821115</v>
      </c>
      <c r="L43" s="1">
        <f t="shared" si="11"/>
        <v>17.045454545454547</v>
      </c>
      <c r="M43" s="1">
        <f t="shared" si="11"/>
        <v>99.633431085044</v>
      </c>
      <c r="N43" s="14"/>
      <c r="O43" s="14"/>
      <c r="P43" s="1">
        <f>P42*100/$D$42</f>
        <v>0.07331378299120235</v>
      </c>
      <c r="Q43" s="1">
        <f>Q42*100/$D$42</f>
        <v>0.2932551319648094</v>
      </c>
    </row>
    <row r="44" spans="1:17" ht="21.75">
      <c r="A44" s="15"/>
      <c r="B44" s="26" t="s">
        <v>63</v>
      </c>
      <c r="C44" s="81"/>
      <c r="D44"/>
      <c r="E44"/>
      <c r="F44"/>
      <c r="G44"/>
      <c r="H44"/>
      <c r="I44" s="135">
        <f>(F42+G42+H42+I42+J42+K42+L42)*100/M42</f>
        <v>96.06328182487123</v>
      </c>
      <c r="J44" s="135"/>
      <c r="K44" s="21"/>
      <c r="L44" s="16"/>
      <c r="M44" s="16"/>
      <c r="N44" s="21"/>
      <c r="O44" s="21"/>
      <c r="P44" s="16"/>
      <c r="Q44" s="16"/>
    </row>
    <row r="45" spans="1:17" ht="21.75">
      <c r="A45" s="15"/>
      <c r="B45" s="27" t="s">
        <v>64</v>
      </c>
      <c r="C45" s="87"/>
      <c r="D45"/>
      <c r="E45"/>
      <c r="F45"/>
      <c r="G45"/>
      <c r="H45"/>
      <c r="I45" s="135">
        <f>(J42+K42+L42)*100/M42</f>
        <v>42.310522442972776</v>
      </c>
      <c r="J45" s="135"/>
      <c r="K45" s="21"/>
      <c r="L45" s="16"/>
      <c r="M45" s="16"/>
      <c r="N45" s="21"/>
      <c r="O45" s="21"/>
      <c r="P45" s="16"/>
      <c r="Q45" s="16"/>
    </row>
    <row r="46" spans="1:17" ht="26.25">
      <c r="A46" s="114" t="s">
        <v>30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23.25">
      <c r="A47" s="115" t="s">
        <v>486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ht="21.75">
      <c r="A48" s="134" t="s">
        <v>0</v>
      </c>
      <c r="B48" s="134" t="s">
        <v>1</v>
      </c>
      <c r="C48" s="131" t="s">
        <v>80</v>
      </c>
      <c r="D48" s="91" t="s">
        <v>3</v>
      </c>
      <c r="E48" s="128" t="s">
        <v>4</v>
      </c>
      <c r="F48" s="129"/>
      <c r="G48" s="129"/>
      <c r="H48" s="129"/>
      <c r="I48" s="129"/>
      <c r="J48" s="129"/>
      <c r="K48" s="129"/>
      <c r="L48" s="130"/>
      <c r="M48" s="95" t="s">
        <v>5</v>
      </c>
      <c r="N48" s="133" t="s">
        <v>6</v>
      </c>
      <c r="O48" s="133" t="s">
        <v>7</v>
      </c>
      <c r="P48" s="95" t="s">
        <v>8</v>
      </c>
      <c r="Q48" s="95"/>
    </row>
    <row r="49" spans="1:17" ht="21.75">
      <c r="A49" s="134"/>
      <c r="B49" s="134"/>
      <c r="C49" s="132"/>
      <c r="D49" s="91"/>
      <c r="E49" s="2">
        <v>0</v>
      </c>
      <c r="F49" s="2">
        <v>1</v>
      </c>
      <c r="G49" s="2">
        <v>1.5</v>
      </c>
      <c r="H49" s="2">
        <v>2</v>
      </c>
      <c r="I49" s="2">
        <v>2.5</v>
      </c>
      <c r="J49" s="2">
        <v>3</v>
      </c>
      <c r="K49" s="2">
        <v>3.5</v>
      </c>
      <c r="L49" s="2">
        <v>4</v>
      </c>
      <c r="M49" s="95"/>
      <c r="N49" s="133"/>
      <c r="O49" s="133"/>
      <c r="P49" s="2" t="s">
        <v>9</v>
      </c>
      <c r="Q49" s="2" t="s">
        <v>10</v>
      </c>
    </row>
    <row r="50" spans="1:17" ht="21.75">
      <c r="A50" s="69" t="s">
        <v>297</v>
      </c>
      <c r="B50" s="73" t="s">
        <v>568</v>
      </c>
      <c r="C50" s="80">
        <v>1</v>
      </c>
      <c r="D50" s="67">
        <f aca="true" t="shared" si="12" ref="D50:D60">SUM(E50:L50,P50:Q50)</f>
        <v>439</v>
      </c>
      <c r="E50" s="22">
        <v>5</v>
      </c>
      <c r="F50" s="22">
        <v>22</v>
      </c>
      <c r="G50" s="22">
        <v>30</v>
      </c>
      <c r="H50" s="22">
        <v>65</v>
      </c>
      <c r="I50" s="22">
        <v>71</v>
      </c>
      <c r="J50" s="22">
        <v>89</v>
      </c>
      <c r="K50" s="22">
        <v>79</v>
      </c>
      <c r="L50" s="22">
        <v>78</v>
      </c>
      <c r="M50" s="22">
        <f aca="true" t="shared" si="13" ref="M50:M60">SUM(E50:L50)</f>
        <v>439</v>
      </c>
      <c r="N50" s="68">
        <f aca="true" t="shared" si="14" ref="N50:N60">(1*F50+1.5*G50+2*H50+2.5*I50+3*J50+3.5*K50+4*L50)/M50</f>
        <v>2.8018223234624147</v>
      </c>
      <c r="O50" s="68">
        <f aca="true" t="shared" si="15" ref="O50:O60">SQRT((E50*0^2+F50*1^2+G50*1.5^2+H50*2^2+I50*2.5^2+J50*3^2+K50*3.5^2+L50*4^2)/M50-N50^2)</f>
        <v>0.910278615313524</v>
      </c>
      <c r="P50" s="22">
        <v>0</v>
      </c>
      <c r="Q50" s="22">
        <v>0</v>
      </c>
    </row>
    <row r="51" spans="1:17" ht="21.75">
      <c r="A51" s="69" t="s">
        <v>298</v>
      </c>
      <c r="B51" s="73" t="s">
        <v>569</v>
      </c>
      <c r="C51" s="80">
        <v>1</v>
      </c>
      <c r="D51" s="67">
        <f t="shared" si="12"/>
        <v>213</v>
      </c>
      <c r="E51" s="22">
        <v>16</v>
      </c>
      <c r="F51" s="22">
        <v>16</v>
      </c>
      <c r="G51" s="22">
        <v>21</v>
      </c>
      <c r="H51" s="22">
        <v>26</v>
      </c>
      <c r="I51" s="22">
        <v>21</v>
      </c>
      <c r="J51" s="22">
        <v>41</v>
      </c>
      <c r="K51" s="22">
        <v>34</v>
      </c>
      <c r="L51" s="22">
        <v>38</v>
      </c>
      <c r="M51" s="22">
        <f t="shared" si="13"/>
        <v>213</v>
      </c>
      <c r="N51" s="68">
        <f t="shared" si="14"/>
        <v>2.563380281690141</v>
      </c>
      <c r="O51" s="68">
        <f t="shared" si="15"/>
        <v>1.171641371441432</v>
      </c>
      <c r="P51" s="22">
        <v>0</v>
      </c>
      <c r="Q51" s="22">
        <v>0</v>
      </c>
    </row>
    <row r="52" spans="1:17" ht="21.75">
      <c r="A52" s="69" t="s">
        <v>496</v>
      </c>
      <c r="B52" s="73" t="s">
        <v>593</v>
      </c>
      <c r="C52" s="80">
        <v>1</v>
      </c>
      <c r="D52" s="67">
        <f t="shared" si="12"/>
        <v>422</v>
      </c>
      <c r="E52" s="22">
        <v>7</v>
      </c>
      <c r="F52" s="22">
        <v>35</v>
      </c>
      <c r="G52" s="22">
        <v>28</v>
      </c>
      <c r="H52" s="22">
        <v>68</v>
      </c>
      <c r="I52" s="22">
        <v>80</v>
      </c>
      <c r="J52" s="22">
        <v>87</v>
      </c>
      <c r="K52" s="22">
        <v>65</v>
      </c>
      <c r="L52" s="22">
        <v>52</v>
      </c>
      <c r="M52" s="22">
        <f t="shared" si="13"/>
        <v>422</v>
      </c>
      <c r="N52" s="68">
        <f t="shared" si="14"/>
        <v>2.6291469194312795</v>
      </c>
      <c r="O52" s="68">
        <f t="shared" si="15"/>
        <v>0.9290104464936346</v>
      </c>
      <c r="P52" s="22">
        <v>0</v>
      </c>
      <c r="Q52" s="22">
        <v>0</v>
      </c>
    </row>
    <row r="53" spans="1:17" ht="21.75">
      <c r="A53" s="69" t="s">
        <v>497</v>
      </c>
      <c r="B53" s="73" t="s">
        <v>594</v>
      </c>
      <c r="C53" s="80">
        <v>1</v>
      </c>
      <c r="D53" s="67">
        <f t="shared" si="12"/>
        <v>214</v>
      </c>
      <c r="E53" s="22">
        <v>0</v>
      </c>
      <c r="F53" s="22">
        <v>3</v>
      </c>
      <c r="G53" s="22">
        <v>9</v>
      </c>
      <c r="H53" s="22">
        <v>25</v>
      </c>
      <c r="I53" s="22">
        <v>23</v>
      </c>
      <c r="J53" s="22">
        <v>18</v>
      </c>
      <c r="K53" s="22">
        <v>46</v>
      </c>
      <c r="L53" s="22">
        <v>90</v>
      </c>
      <c r="M53" s="22">
        <f t="shared" si="13"/>
        <v>214</v>
      </c>
      <c r="N53" s="68">
        <f t="shared" si="14"/>
        <v>3.2663551401869158</v>
      </c>
      <c r="O53" s="68">
        <f t="shared" si="15"/>
        <v>0.8353122338868592</v>
      </c>
      <c r="P53" s="22">
        <v>0</v>
      </c>
      <c r="Q53" s="22">
        <v>0</v>
      </c>
    </row>
    <row r="54" spans="1:17" ht="21.75">
      <c r="A54" s="22" t="s">
        <v>88</v>
      </c>
      <c r="B54" s="73" t="s">
        <v>568</v>
      </c>
      <c r="C54" s="80">
        <v>1</v>
      </c>
      <c r="D54" s="67">
        <f t="shared" si="12"/>
        <v>359</v>
      </c>
      <c r="E54" s="22">
        <v>7</v>
      </c>
      <c r="F54" s="22">
        <v>20</v>
      </c>
      <c r="G54" s="22">
        <v>26</v>
      </c>
      <c r="H54" s="22">
        <v>59</v>
      </c>
      <c r="I54" s="22">
        <v>81</v>
      </c>
      <c r="J54" s="22">
        <v>75</v>
      </c>
      <c r="K54" s="22">
        <v>48</v>
      </c>
      <c r="L54" s="22">
        <v>35</v>
      </c>
      <c r="M54" s="22">
        <f t="shared" si="13"/>
        <v>351</v>
      </c>
      <c r="N54" s="68">
        <f t="shared" si="14"/>
        <v>2.5997150997150995</v>
      </c>
      <c r="O54" s="68">
        <f t="shared" si="15"/>
        <v>0.879507067830948</v>
      </c>
      <c r="P54" s="22">
        <v>8</v>
      </c>
      <c r="Q54" s="22">
        <v>0</v>
      </c>
    </row>
    <row r="55" spans="1:17" ht="21.75">
      <c r="A55" s="22" t="s">
        <v>318</v>
      </c>
      <c r="B55" s="73" t="s">
        <v>617</v>
      </c>
      <c r="C55" s="80">
        <v>1</v>
      </c>
      <c r="D55" s="67">
        <f t="shared" si="12"/>
        <v>139</v>
      </c>
      <c r="E55" s="22">
        <v>12</v>
      </c>
      <c r="F55" s="22">
        <v>14</v>
      </c>
      <c r="G55" s="22">
        <v>7</v>
      </c>
      <c r="H55" s="22">
        <v>21</v>
      </c>
      <c r="I55" s="22">
        <v>29</v>
      </c>
      <c r="J55" s="22">
        <v>23</v>
      </c>
      <c r="K55" s="22">
        <v>25</v>
      </c>
      <c r="L55" s="22">
        <v>8</v>
      </c>
      <c r="M55" s="22">
        <f t="shared" si="13"/>
        <v>139</v>
      </c>
      <c r="N55" s="68">
        <f t="shared" si="14"/>
        <v>2.356115107913669</v>
      </c>
      <c r="O55" s="68">
        <f t="shared" si="15"/>
        <v>1.0882706965880902</v>
      </c>
      <c r="P55" s="22">
        <v>0</v>
      </c>
      <c r="Q55" s="22">
        <v>0</v>
      </c>
    </row>
    <row r="56" spans="1:17" ht="21.75">
      <c r="A56" s="22" t="s">
        <v>319</v>
      </c>
      <c r="B56" s="73" t="s">
        <v>618</v>
      </c>
      <c r="C56" s="80">
        <v>1</v>
      </c>
      <c r="D56" s="67">
        <f t="shared" si="12"/>
        <v>359</v>
      </c>
      <c r="E56" s="22">
        <v>11</v>
      </c>
      <c r="F56" s="22">
        <v>50</v>
      </c>
      <c r="G56" s="22">
        <v>45</v>
      </c>
      <c r="H56" s="22">
        <v>54</v>
      </c>
      <c r="I56" s="22">
        <v>59</v>
      </c>
      <c r="J56" s="22">
        <v>55</v>
      </c>
      <c r="K56" s="22">
        <v>29</v>
      </c>
      <c r="L56" s="22">
        <v>43</v>
      </c>
      <c r="M56" s="22">
        <f t="shared" si="13"/>
        <v>346</v>
      </c>
      <c r="N56" s="68">
        <f t="shared" si="14"/>
        <v>2.3453757225433525</v>
      </c>
      <c r="O56" s="68">
        <f t="shared" si="15"/>
        <v>1.0354658848638925</v>
      </c>
      <c r="P56" s="22">
        <v>13</v>
      </c>
      <c r="Q56" s="22">
        <v>0</v>
      </c>
    </row>
    <row r="57" spans="1:17" ht="21.75">
      <c r="A57" s="22" t="s">
        <v>519</v>
      </c>
      <c r="B57" s="73" t="s">
        <v>619</v>
      </c>
      <c r="C57" s="80">
        <v>1</v>
      </c>
      <c r="D57" s="67">
        <f t="shared" si="12"/>
        <v>28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4</v>
      </c>
      <c r="K57" s="22">
        <v>8</v>
      </c>
      <c r="L57" s="22">
        <v>16</v>
      </c>
      <c r="M57" s="22">
        <f t="shared" si="13"/>
        <v>28</v>
      </c>
      <c r="N57" s="68">
        <f t="shared" si="14"/>
        <v>3.7142857142857144</v>
      </c>
      <c r="O57" s="68">
        <f t="shared" si="15"/>
        <v>0.3642156795423418</v>
      </c>
      <c r="P57" s="22">
        <v>0</v>
      </c>
      <c r="Q57" s="22">
        <v>0</v>
      </c>
    </row>
    <row r="58" spans="1:17" ht="21.75">
      <c r="A58" s="22" t="s">
        <v>520</v>
      </c>
      <c r="B58" s="73" t="s">
        <v>620</v>
      </c>
      <c r="C58" s="80">
        <v>1</v>
      </c>
      <c r="D58" s="67">
        <f t="shared" si="12"/>
        <v>28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4</v>
      </c>
      <c r="K58" s="22">
        <v>11</v>
      </c>
      <c r="L58" s="22">
        <v>13</v>
      </c>
      <c r="M58" s="22">
        <f t="shared" si="13"/>
        <v>28</v>
      </c>
      <c r="N58" s="68">
        <f t="shared" si="14"/>
        <v>3.6607142857142856</v>
      </c>
      <c r="O58" s="68">
        <f t="shared" si="15"/>
        <v>0.3549036948991388</v>
      </c>
      <c r="P58" s="22">
        <v>0</v>
      </c>
      <c r="Q58" s="22">
        <v>0</v>
      </c>
    </row>
    <row r="59" spans="1:17" ht="21.75">
      <c r="A59" s="22" t="s">
        <v>521</v>
      </c>
      <c r="B59" s="73" t="s">
        <v>621</v>
      </c>
      <c r="C59" s="80">
        <v>1</v>
      </c>
      <c r="D59" s="67">
        <f t="shared" si="12"/>
        <v>28</v>
      </c>
      <c r="E59" s="22">
        <v>0</v>
      </c>
      <c r="F59" s="22">
        <v>0</v>
      </c>
      <c r="G59" s="22">
        <v>0</v>
      </c>
      <c r="H59" s="22">
        <v>0</v>
      </c>
      <c r="I59" s="22">
        <v>3</v>
      </c>
      <c r="J59" s="22">
        <v>7</v>
      </c>
      <c r="K59" s="22">
        <v>14</v>
      </c>
      <c r="L59" s="22">
        <v>4</v>
      </c>
      <c r="M59" s="22">
        <f t="shared" si="13"/>
        <v>28</v>
      </c>
      <c r="N59" s="68">
        <f t="shared" si="14"/>
        <v>3.3392857142857144</v>
      </c>
      <c r="O59" s="68">
        <f t="shared" si="15"/>
        <v>0.42370751848945054</v>
      </c>
      <c r="P59" s="22">
        <v>0</v>
      </c>
      <c r="Q59" s="22">
        <v>0</v>
      </c>
    </row>
    <row r="60" spans="1:17" ht="21.75">
      <c r="A60" s="22" t="s">
        <v>522</v>
      </c>
      <c r="B60" s="73" t="s">
        <v>622</v>
      </c>
      <c r="C60" s="80">
        <v>1</v>
      </c>
      <c r="D60" s="67">
        <f t="shared" si="12"/>
        <v>28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5</v>
      </c>
      <c r="K60" s="22">
        <v>5</v>
      </c>
      <c r="L60" s="22">
        <v>18</v>
      </c>
      <c r="M60" s="22">
        <f t="shared" si="13"/>
        <v>28</v>
      </c>
      <c r="N60" s="68">
        <f t="shared" si="14"/>
        <v>3.732142857142857</v>
      </c>
      <c r="O60" s="68">
        <f t="shared" si="15"/>
        <v>0.38918740567327353</v>
      </c>
      <c r="P60" s="22">
        <v>0</v>
      </c>
      <c r="Q60" s="22">
        <v>0</v>
      </c>
    </row>
    <row r="61" spans="1:17" ht="21.75">
      <c r="A61" s="22" t="s">
        <v>518</v>
      </c>
      <c r="B61" s="73" t="s">
        <v>623</v>
      </c>
      <c r="C61" s="80">
        <v>1</v>
      </c>
      <c r="D61" s="67">
        <f>SUM(E61:L61,P61:Q61)</f>
        <v>28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28</v>
      </c>
      <c r="M61" s="22">
        <f>SUM(E61:L61)</f>
        <v>28</v>
      </c>
      <c r="N61" s="68">
        <f>(1*F61+1.5*G61+2*H61+2.5*I61+3*J61+3.5*K61+4*L61)/M61</f>
        <v>4</v>
      </c>
      <c r="O61" s="68">
        <f>SQRT((E61*0^2+F61*1^2+G61*1.5^2+H61*2^2+I61*2.5^2+J61*3^2+K61*3.5^2+L61*4^2)/M61-N61^2)</f>
        <v>0</v>
      </c>
      <c r="P61" s="22">
        <v>0</v>
      </c>
      <c r="Q61" s="22">
        <v>0</v>
      </c>
    </row>
    <row r="62" spans="1:17" ht="21.75">
      <c r="A62" s="22" t="s">
        <v>534</v>
      </c>
      <c r="B62" s="73" t="s">
        <v>648</v>
      </c>
      <c r="C62" s="80">
        <v>1</v>
      </c>
      <c r="D62" s="67">
        <f aca="true" t="shared" si="16" ref="D62:D69">SUM(E62:L62,P62:Q62)</f>
        <v>341</v>
      </c>
      <c r="E62" s="22">
        <v>17</v>
      </c>
      <c r="F62" s="22">
        <v>40</v>
      </c>
      <c r="G62" s="22">
        <v>46</v>
      </c>
      <c r="H62" s="22">
        <v>40</v>
      </c>
      <c r="I62" s="22">
        <v>51</v>
      </c>
      <c r="J62" s="22">
        <v>66</v>
      </c>
      <c r="K62" s="22">
        <v>40</v>
      </c>
      <c r="L62" s="22">
        <v>38</v>
      </c>
      <c r="M62" s="22">
        <f aca="true" t="shared" si="17" ref="M62:M69">SUM(E62:L62)</f>
        <v>338</v>
      </c>
      <c r="N62" s="68">
        <f aca="true" t="shared" si="18" ref="N62:N69">(1*F62+1.5*G62+2*H62+2.5*I62+3*J62+3.5*K62+4*L62)/M62</f>
        <v>2.386094674556213</v>
      </c>
      <c r="O62" s="68">
        <f aca="true" t="shared" si="19" ref="O62:O69">SQRT((E62*0^2+F62*1^2+G62*1.5^2+H62*2^2+I62*2.5^2+J62*3^2+K62*3.5^2+L62*4^2)/M62-N62^2)</f>
        <v>1.0739858915175469</v>
      </c>
      <c r="P62" s="22">
        <v>3</v>
      </c>
      <c r="Q62" s="22">
        <v>0</v>
      </c>
    </row>
    <row r="63" spans="1:17" ht="21.75">
      <c r="A63" s="22" t="s">
        <v>535</v>
      </c>
      <c r="B63" s="73" t="s">
        <v>649</v>
      </c>
      <c r="C63" s="80">
        <v>1</v>
      </c>
      <c r="D63" s="67">
        <f t="shared" si="16"/>
        <v>178</v>
      </c>
      <c r="E63" s="22">
        <v>2</v>
      </c>
      <c r="F63" s="22">
        <v>1</v>
      </c>
      <c r="G63" s="22">
        <v>12</v>
      </c>
      <c r="H63" s="22">
        <v>29</v>
      </c>
      <c r="I63" s="22">
        <v>47</v>
      </c>
      <c r="J63" s="22">
        <v>40</v>
      </c>
      <c r="K63" s="22">
        <v>23</v>
      </c>
      <c r="L63" s="22">
        <v>23</v>
      </c>
      <c r="M63" s="22">
        <f t="shared" si="17"/>
        <v>177</v>
      </c>
      <c r="N63" s="68">
        <f t="shared" si="18"/>
        <v>2.751412429378531</v>
      </c>
      <c r="O63" s="68">
        <f t="shared" si="19"/>
        <v>0.7795484238687452</v>
      </c>
      <c r="P63" s="22">
        <v>1</v>
      </c>
      <c r="Q63" s="22">
        <v>0</v>
      </c>
    </row>
    <row r="64" spans="1:17" ht="21.75">
      <c r="A64" s="22" t="s">
        <v>536</v>
      </c>
      <c r="B64" s="73" t="s">
        <v>650</v>
      </c>
      <c r="C64" s="80">
        <v>1</v>
      </c>
      <c r="D64" s="67">
        <f t="shared" si="16"/>
        <v>178</v>
      </c>
      <c r="E64" s="22">
        <v>9</v>
      </c>
      <c r="F64" s="22">
        <v>10</v>
      </c>
      <c r="G64" s="22">
        <v>9</v>
      </c>
      <c r="H64" s="22">
        <v>20</v>
      </c>
      <c r="I64" s="22">
        <v>45</v>
      </c>
      <c r="J64" s="22">
        <v>36</v>
      </c>
      <c r="K64" s="22">
        <v>23</v>
      </c>
      <c r="L64" s="22">
        <v>26</v>
      </c>
      <c r="M64" s="22">
        <f t="shared" si="17"/>
        <v>178</v>
      </c>
      <c r="N64" s="68">
        <f t="shared" si="18"/>
        <v>2.6320224719101124</v>
      </c>
      <c r="O64" s="68">
        <f t="shared" si="19"/>
        <v>1.0060141395294677</v>
      </c>
      <c r="P64" s="22">
        <v>0</v>
      </c>
      <c r="Q64" s="22">
        <v>0</v>
      </c>
    </row>
    <row r="65" spans="1:17" ht="21.75">
      <c r="A65" s="22" t="s">
        <v>537</v>
      </c>
      <c r="B65" s="73" t="s">
        <v>651</v>
      </c>
      <c r="C65" s="80">
        <v>1</v>
      </c>
      <c r="D65" s="67">
        <f t="shared" si="16"/>
        <v>178</v>
      </c>
      <c r="E65" s="22">
        <v>41</v>
      </c>
      <c r="F65" s="22">
        <v>43</v>
      </c>
      <c r="G65" s="22">
        <v>26</v>
      </c>
      <c r="H65" s="22">
        <v>38</v>
      </c>
      <c r="I65" s="22">
        <v>19</v>
      </c>
      <c r="J65" s="22">
        <v>7</v>
      </c>
      <c r="K65" s="22">
        <v>1</v>
      </c>
      <c r="L65" s="22">
        <v>3</v>
      </c>
      <c r="M65" s="22">
        <f t="shared" si="17"/>
        <v>178</v>
      </c>
      <c r="N65" s="68">
        <f t="shared" si="18"/>
        <v>1.3595505617977528</v>
      </c>
      <c r="O65" s="68">
        <f t="shared" si="19"/>
        <v>0.9671246740125877</v>
      </c>
      <c r="P65" s="22">
        <v>0</v>
      </c>
      <c r="Q65" s="22">
        <v>0</v>
      </c>
    </row>
    <row r="66" spans="1:17" ht="21.75">
      <c r="A66" s="22" t="s">
        <v>255</v>
      </c>
      <c r="B66" s="73" t="s">
        <v>679</v>
      </c>
      <c r="C66" s="80">
        <v>1</v>
      </c>
      <c r="D66" s="67">
        <f t="shared" si="16"/>
        <v>153</v>
      </c>
      <c r="E66" s="22">
        <v>2</v>
      </c>
      <c r="F66" s="22">
        <v>1</v>
      </c>
      <c r="G66" s="22">
        <v>3</v>
      </c>
      <c r="H66" s="22">
        <v>10</v>
      </c>
      <c r="I66" s="22">
        <v>41</v>
      </c>
      <c r="J66" s="22">
        <v>46</v>
      </c>
      <c r="K66" s="22">
        <v>37</v>
      </c>
      <c r="L66" s="22">
        <v>13</v>
      </c>
      <c r="M66" s="22">
        <f t="shared" si="17"/>
        <v>153</v>
      </c>
      <c r="N66" s="68">
        <f t="shared" si="18"/>
        <v>2.9248366013071894</v>
      </c>
      <c r="O66" s="68">
        <f t="shared" si="19"/>
        <v>0.6782600813896918</v>
      </c>
      <c r="P66" s="22">
        <v>0</v>
      </c>
      <c r="Q66" s="22">
        <v>0</v>
      </c>
    </row>
    <row r="67" spans="1:17" ht="21.75">
      <c r="A67" s="22" t="s">
        <v>62</v>
      </c>
      <c r="B67" s="73" t="s">
        <v>680</v>
      </c>
      <c r="C67" s="80">
        <v>1</v>
      </c>
      <c r="D67" s="67">
        <f t="shared" si="16"/>
        <v>153</v>
      </c>
      <c r="E67" s="22">
        <v>8</v>
      </c>
      <c r="F67" s="22">
        <v>2</v>
      </c>
      <c r="G67" s="22">
        <v>22</v>
      </c>
      <c r="H67" s="22">
        <v>32</v>
      </c>
      <c r="I67" s="22">
        <v>44</v>
      </c>
      <c r="J67" s="22">
        <v>24</v>
      </c>
      <c r="K67" s="22">
        <v>11</v>
      </c>
      <c r="L67" s="22">
        <v>10</v>
      </c>
      <c r="M67" s="22">
        <f t="shared" si="17"/>
        <v>153</v>
      </c>
      <c r="N67" s="68">
        <f t="shared" si="18"/>
        <v>2.349673202614379</v>
      </c>
      <c r="O67" s="68">
        <f t="shared" si="19"/>
        <v>0.887614426610818</v>
      </c>
      <c r="P67" s="22">
        <v>0</v>
      </c>
      <c r="Q67" s="22">
        <v>0</v>
      </c>
    </row>
    <row r="68" spans="1:17" ht="21.75">
      <c r="A68" s="22" t="s">
        <v>38</v>
      </c>
      <c r="B68" s="73" t="s">
        <v>681</v>
      </c>
      <c r="C68" s="80">
        <v>1</v>
      </c>
      <c r="D68" s="67">
        <f t="shared" si="16"/>
        <v>153</v>
      </c>
      <c r="E68" s="22">
        <v>2</v>
      </c>
      <c r="F68" s="22">
        <v>1</v>
      </c>
      <c r="G68" s="22">
        <v>1</v>
      </c>
      <c r="H68" s="22">
        <v>7</v>
      </c>
      <c r="I68" s="22">
        <v>19</v>
      </c>
      <c r="J68" s="22">
        <v>29</v>
      </c>
      <c r="K68" s="22">
        <v>40</v>
      </c>
      <c r="L68" s="22">
        <v>54</v>
      </c>
      <c r="M68" s="22">
        <f t="shared" si="17"/>
        <v>153</v>
      </c>
      <c r="N68" s="68">
        <f t="shared" si="18"/>
        <v>3.3137254901960786</v>
      </c>
      <c r="O68" s="68">
        <f t="shared" si="19"/>
        <v>0.7450980392156852</v>
      </c>
      <c r="P68" s="22">
        <v>0</v>
      </c>
      <c r="Q68" s="22">
        <v>0</v>
      </c>
    </row>
    <row r="69" spans="1:17" ht="21.75">
      <c r="A69" s="22" t="s">
        <v>56</v>
      </c>
      <c r="B69" s="73" t="s">
        <v>682</v>
      </c>
      <c r="C69" s="80">
        <v>1</v>
      </c>
      <c r="D69" s="67">
        <f t="shared" si="16"/>
        <v>281</v>
      </c>
      <c r="E69" s="22">
        <v>7</v>
      </c>
      <c r="F69" s="22">
        <v>2</v>
      </c>
      <c r="G69" s="22">
        <v>5</v>
      </c>
      <c r="H69" s="22">
        <v>20</v>
      </c>
      <c r="I69" s="22">
        <v>39</v>
      </c>
      <c r="J69" s="22">
        <v>50</v>
      </c>
      <c r="K69" s="22">
        <v>60</v>
      </c>
      <c r="L69" s="22">
        <v>98</v>
      </c>
      <c r="M69" s="22">
        <f t="shared" si="17"/>
        <v>281</v>
      </c>
      <c r="N69" s="68">
        <f t="shared" si="18"/>
        <v>3.199288256227758</v>
      </c>
      <c r="O69" s="68">
        <f t="shared" si="19"/>
        <v>0.8723508094235609</v>
      </c>
      <c r="P69" s="22">
        <v>0</v>
      </c>
      <c r="Q69" s="22">
        <v>0</v>
      </c>
    </row>
    <row r="70" spans="1:17" ht="21.75">
      <c r="A70" s="128" t="s">
        <v>11</v>
      </c>
      <c r="B70" s="129"/>
      <c r="C70" s="130"/>
      <c r="D70" s="12">
        <f aca="true" t="shared" si="20" ref="D70:M70">SUM(D50:D69)</f>
        <v>3900</v>
      </c>
      <c r="E70" s="12">
        <f t="shared" si="20"/>
        <v>146</v>
      </c>
      <c r="F70" s="12">
        <f t="shared" si="20"/>
        <v>260</v>
      </c>
      <c r="G70" s="12">
        <f t="shared" si="20"/>
        <v>290</v>
      </c>
      <c r="H70" s="12">
        <f t="shared" si="20"/>
        <v>514</v>
      </c>
      <c r="I70" s="12">
        <f t="shared" si="20"/>
        <v>672</v>
      </c>
      <c r="J70" s="12">
        <f t="shared" si="20"/>
        <v>706</v>
      </c>
      <c r="K70" s="12">
        <f t="shared" si="20"/>
        <v>599</v>
      </c>
      <c r="L70" s="12">
        <f t="shared" si="20"/>
        <v>688</v>
      </c>
      <c r="M70" s="12">
        <f t="shared" si="20"/>
        <v>3875</v>
      </c>
      <c r="N70" s="9">
        <f>(1*F70+1.5*G70+2*H70+2.5*I70+3*J70+3.5*K70+4*L70)/M70</f>
        <v>2.676</v>
      </c>
      <c r="O70" s="9">
        <f>SQRT((E70*0^2+F70*1^2+G70*1.5^2+H70*2^2+I70*2.5^2+J70*3^2+K70*3.5^2+L70*4^2)/M70-N70^2)</f>
        <v>1.0310618391391626</v>
      </c>
      <c r="P70" s="12">
        <f>SUM(P50:P69)</f>
        <v>25</v>
      </c>
      <c r="Q70" s="12">
        <f>SUM(Q50:Q69)</f>
        <v>0</v>
      </c>
    </row>
    <row r="71" spans="1:17" ht="21.75">
      <c r="A71" s="128" t="s">
        <v>12</v>
      </c>
      <c r="B71" s="129"/>
      <c r="C71" s="130"/>
      <c r="D71" s="1">
        <f aca="true" t="shared" si="21" ref="D71:M71">D70*100/$D$70</f>
        <v>100</v>
      </c>
      <c r="E71" s="1">
        <f t="shared" si="21"/>
        <v>3.7435897435897436</v>
      </c>
      <c r="F71" s="1">
        <f t="shared" si="21"/>
        <v>6.666666666666667</v>
      </c>
      <c r="G71" s="1">
        <f t="shared" si="21"/>
        <v>7.435897435897436</v>
      </c>
      <c r="H71" s="1">
        <f t="shared" si="21"/>
        <v>13.179487179487179</v>
      </c>
      <c r="I71" s="1">
        <f t="shared" si="21"/>
        <v>17.23076923076923</v>
      </c>
      <c r="J71" s="1">
        <f t="shared" si="21"/>
        <v>18.102564102564102</v>
      </c>
      <c r="K71" s="1">
        <f t="shared" si="21"/>
        <v>15.35897435897436</v>
      </c>
      <c r="L71" s="1">
        <f t="shared" si="21"/>
        <v>17.641025641025642</v>
      </c>
      <c r="M71" s="1">
        <f t="shared" si="21"/>
        <v>99.35897435897436</v>
      </c>
      <c r="N71" s="14"/>
      <c r="O71" s="14"/>
      <c r="P71" s="1">
        <f>P70*100/$D$70</f>
        <v>0.6410256410256411</v>
      </c>
      <c r="Q71" s="1">
        <f>Q70*100/$D$70</f>
        <v>0</v>
      </c>
    </row>
    <row r="72" spans="1:17" ht="21.75">
      <c r="A72" s="15"/>
      <c r="B72" s="26" t="s">
        <v>63</v>
      </c>
      <c r="C72" s="81"/>
      <c r="D72"/>
      <c r="E72"/>
      <c r="F72"/>
      <c r="G72"/>
      <c r="H72"/>
      <c r="I72" s="135">
        <f>(F70+G70+H70+I70+J70+K70+L70)*100/M70</f>
        <v>96.23225806451613</v>
      </c>
      <c r="J72" s="135"/>
      <c r="K72" s="16"/>
      <c r="L72" s="16"/>
      <c r="M72" s="16"/>
      <c r="N72" s="21"/>
      <c r="O72" s="21"/>
      <c r="P72" s="16"/>
      <c r="Q72" s="16"/>
    </row>
    <row r="73" spans="1:17" ht="21.75">
      <c r="A73" s="15"/>
      <c r="B73" s="27" t="s">
        <v>64</v>
      </c>
      <c r="C73" s="87"/>
      <c r="D73"/>
      <c r="E73"/>
      <c r="F73"/>
      <c r="G73"/>
      <c r="H73"/>
      <c r="I73" s="135">
        <f>(J70+K70+L70)*100/M70</f>
        <v>51.43225806451613</v>
      </c>
      <c r="J73" s="135"/>
      <c r="K73" s="16"/>
      <c r="L73" s="16"/>
      <c r="M73" s="16"/>
      <c r="N73" s="21"/>
      <c r="O73" s="21"/>
      <c r="P73" s="16"/>
      <c r="Q73" s="16"/>
    </row>
    <row r="74" spans="1:17" ht="26.25">
      <c r="A74" s="114" t="s">
        <v>52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23.25">
      <c r="A75" s="115" t="s">
        <v>486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ht="21.75">
      <c r="A76" s="134" t="s">
        <v>0</v>
      </c>
      <c r="B76" s="134" t="s">
        <v>1</v>
      </c>
      <c r="C76" s="131" t="s">
        <v>80</v>
      </c>
      <c r="D76" s="91" t="s">
        <v>3</v>
      </c>
      <c r="E76" s="128" t="s">
        <v>4</v>
      </c>
      <c r="F76" s="129"/>
      <c r="G76" s="129"/>
      <c r="H76" s="129"/>
      <c r="I76" s="129"/>
      <c r="J76" s="129"/>
      <c r="K76" s="129"/>
      <c r="L76" s="130"/>
      <c r="M76" s="95" t="s">
        <v>5</v>
      </c>
      <c r="N76" s="133" t="s">
        <v>6</v>
      </c>
      <c r="O76" s="133" t="s">
        <v>7</v>
      </c>
      <c r="P76" s="95" t="s">
        <v>8</v>
      </c>
      <c r="Q76" s="95"/>
    </row>
    <row r="77" spans="1:17" ht="21.75">
      <c r="A77" s="134"/>
      <c r="B77" s="134"/>
      <c r="C77" s="132"/>
      <c r="D77" s="91"/>
      <c r="E77" s="2">
        <v>0</v>
      </c>
      <c r="F77" s="2">
        <v>1</v>
      </c>
      <c r="G77" s="2">
        <v>1.5</v>
      </c>
      <c r="H77" s="2">
        <v>2</v>
      </c>
      <c r="I77" s="2">
        <v>2.5</v>
      </c>
      <c r="J77" s="2">
        <v>3</v>
      </c>
      <c r="K77" s="2">
        <v>3.5</v>
      </c>
      <c r="L77" s="2">
        <v>4</v>
      </c>
      <c r="M77" s="95"/>
      <c r="N77" s="133"/>
      <c r="O77" s="133"/>
      <c r="P77" s="2" t="s">
        <v>9</v>
      </c>
      <c r="Q77" s="2" t="s">
        <v>10</v>
      </c>
    </row>
    <row r="78" spans="1:17" ht="21.75">
      <c r="A78" s="69" t="s">
        <v>300</v>
      </c>
      <c r="B78" s="73" t="s">
        <v>570</v>
      </c>
      <c r="C78" s="80">
        <v>1</v>
      </c>
      <c r="D78" s="67">
        <f aca="true" t="shared" si="22" ref="D78:D86">SUM(E78:L78,P78:Q78)</f>
        <v>439</v>
      </c>
      <c r="E78" s="22">
        <v>8</v>
      </c>
      <c r="F78" s="22">
        <v>21</v>
      </c>
      <c r="G78" s="22">
        <v>41</v>
      </c>
      <c r="H78" s="22">
        <v>52</v>
      </c>
      <c r="I78" s="22">
        <v>63</v>
      </c>
      <c r="J78" s="22">
        <v>83</v>
      </c>
      <c r="K78" s="22">
        <v>100</v>
      </c>
      <c r="L78" s="22">
        <v>71</v>
      </c>
      <c r="M78" s="22">
        <f aca="true" t="shared" si="23" ref="M78:M86">SUM(E78:L78)</f>
        <v>439</v>
      </c>
      <c r="N78" s="68">
        <f aca="true" t="shared" si="24" ref="N78:N85">(1*F78+1.5*G78+2*H78+2.5*I78+3*J78+3.5*K78+4*L78)/M78</f>
        <v>2.79498861047836</v>
      </c>
      <c r="O78" s="68">
        <f aca="true" t="shared" si="25" ref="O78:O85">SQRT((E78*0^2+F78*1^2+G78*1.5^2+H78*2^2+I78*2.5^2+J78*3^2+K78*3.5^2+L78*4^2)/M78-N78^2)</f>
        <v>0.946819366780124</v>
      </c>
      <c r="P78" s="22">
        <v>0</v>
      </c>
      <c r="Q78" s="22">
        <v>0</v>
      </c>
    </row>
    <row r="79" spans="1:17" ht="21.75">
      <c r="A79" s="69" t="s">
        <v>301</v>
      </c>
      <c r="B79" s="73" t="s">
        <v>571</v>
      </c>
      <c r="C79" s="80">
        <v>1</v>
      </c>
      <c r="D79" s="67">
        <f t="shared" si="22"/>
        <v>439</v>
      </c>
      <c r="E79" s="22">
        <v>3</v>
      </c>
      <c r="F79" s="22">
        <v>81</v>
      </c>
      <c r="G79" s="22">
        <v>21</v>
      </c>
      <c r="H79" s="22">
        <v>49</v>
      </c>
      <c r="I79" s="22">
        <v>76</v>
      </c>
      <c r="J79" s="22">
        <v>123</v>
      </c>
      <c r="K79" s="22">
        <v>59</v>
      </c>
      <c r="L79" s="22">
        <v>27</v>
      </c>
      <c r="M79" s="22">
        <f t="shared" si="23"/>
        <v>439</v>
      </c>
      <c r="N79" s="68">
        <f t="shared" si="24"/>
        <v>2.469248291571754</v>
      </c>
      <c r="O79" s="68">
        <f t="shared" si="25"/>
        <v>0.9356698256509899</v>
      </c>
      <c r="P79" s="22">
        <v>0</v>
      </c>
      <c r="Q79" s="22">
        <v>0</v>
      </c>
    </row>
    <row r="80" spans="1:17" ht="21.75">
      <c r="A80" s="69" t="s">
        <v>302</v>
      </c>
      <c r="B80" s="73" t="s">
        <v>572</v>
      </c>
      <c r="C80" s="80">
        <v>1</v>
      </c>
      <c r="D80" s="67">
        <f t="shared" si="22"/>
        <v>439</v>
      </c>
      <c r="E80" s="22">
        <v>47</v>
      </c>
      <c r="F80" s="22">
        <v>56</v>
      </c>
      <c r="G80" s="22">
        <v>78</v>
      </c>
      <c r="H80" s="22">
        <v>113</v>
      </c>
      <c r="I80" s="22">
        <v>85</v>
      </c>
      <c r="J80" s="22">
        <v>39</v>
      </c>
      <c r="K80" s="22">
        <v>10</v>
      </c>
      <c r="L80" s="22">
        <v>11</v>
      </c>
      <c r="M80" s="22">
        <f t="shared" si="23"/>
        <v>439</v>
      </c>
      <c r="N80" s="68">
        <f t="shared" si="24"/>
        <v>1.8394077448747153</v>
      </c>
      <c r="O80" s="68">
        <f t="shared" si="25"/>
        <v>0.9290652784400497</v>
      </c>
      <c r="P80" s="22">
        <v>0</v>
      </c>
      <c r="Q80" s="22">
        <v>0</v>
      </c>
    </row>
    <row r="81" spans="1:17" ht="21.75">
      <c r="A81" s="69" t="s">
        <v>299</v>
      </c>
      <c r="B81" s="73" t="s">
        <v>573</v>
      </c>
      <c r="C81" s="80">
        <v>1</v>
      </c>
      <c r="D81" s="67">
        <f t="shared" si="22"/>
        <v>92</v>
      </c>
      <c r="E81" s="22">
        <v>0</v>
      </c>
      <c r="F81" s="22">
        <v>0</v>
      </c>
      <c r="G81" s="22">
        <v>1</v>
      </c>
      <c r="H81" s="22">
        <v>8</v>
      </c>
      <c r="I81" s="22">
        <v>22</v>
      </c>
      <c r="J81" s="22">
        <v>24</v>
      </c>
      <c r="K81" s="22">
        <v>26</v>
      </c>
      <c r="L81" s="22">
        <v>11</v>
      </c>
      <c r="M81" s="22">
        <f t="shared" si="23"/>
        <v>92</v>
      </c>
      <c r="N81" s="68">
        <f t="shared" si="24"/>
        <v>3.0380434782608696</v>
      </c>
      <c r="O81" s="68">
        <f t="shared" si="25"/>
        <v>0.5999714470206694</v>
      </c>
      <c r="P81" s="22">
        <v>0</v>
      </c>
      <c r="Q81" s="22">
        <v>0</v>
      </c>
    </row>
    <row r="82" spans="1:17" ht="21.75">
      <c r="A82" s="69" t="s">
        <v>489</v>
      </c>
      <c r="B82" s="73" t="s">
        <v>574</v>
      </c>
      <c r="C82" s="80">
        <v>1</v>
      </c>
      <c r="D82" s="67">
        <f t="shared" si="22"/>
        <v>439</v>
      </c>
      <c r="E82" s="22">
        <v>2</v>
      </c>
      <c r="F82" s="22">
        <v>31</v>
      </c>
      <c r="G82" s="22">
        <v>44</v>
      </c>
      <c r="H82" s="22">
        <v>92</v>
      </c>
      <c r="I82" s="22">
        <v>88</v>
      </c>
      <c r="J82" s="22">
        <v>63</v>
      </c>
      <c r="K82" s="22">
        <v>63</v>
      </c>
      <c r="L82" s="22">
        <v>56</v>
      </c>
      <c r="M82" s="22">
        <f t="shared" si="23"/>
        <v>439</v>
      </c>
      <c r="N82" s="68">
        <f t="shared" si="24"/>
        <v>2.584282460136674</v>
      </c>
      <c r="O82" s="68">
        <f t="shared" si="25"/>
        <v>0.8940215875647313</v>
      </c>
      <c r="P82" s="22">
        <v>0</v>
      </c>
      <c r="Q82" s="22">
        <v>0</v>
      </c>
    </row>
    <row r="83" spans="1:17" ht="21.75">
      <c r="A83" s="69" t="s">
        <v>499</v>
      </c>
      <c r="B83" s="73" t="s">
        <v>595</v>
      </c>
      <c r="C83" s="80">
        <v>1</v>
      </c>
      <c r="D83" s="67">
        <f t="shared" si="22"/>
        <v>422</v>
      </c>
      <c r="E83" s="22">
        <v>8</v>
      </c>
      <c r="F83" s="22">
        <v>27</v>
      </c>
      <c r="G83" s="22">
        <v>21</v>
      </c>
      <c r="H83" s="22">
        <v>26</v>
      </c>
      <c r="I83" s="22">
        <v>36</v>
      </c>
      <c r="J83" s="22">
        <v>67</v>
      </c>
      <c r="K83" s="22">
        <v>76</v>
      </c>
      <c r="L83" s="22">
        <v>160</v>
      </c>
      <c r="M83" s="22">
        <f t="shared" si="23"/>
        <v>421</v>
      </c>
      <c r="N83" s="68">
        <f t="shared" si="24"/>
        <v>3.1057007125890737</v>
      </c>
      <c r="O83" s="68">
        <f t="shared" si="25"/>
        <v>1.018296185708495</v>
      </c>
      <c r="P83" s="22">
        <v>1</v>
      </c>
      <c r="Q83" s="22">
        <v>0</v>
      </c>
    </row>
    <row r="84" spans="1:17" ht="21.75">
      <c r="A84" s="69" t="s">
        <v>500</v>
      </c>
      <c r="B84" s="73" t="s">
        <v>596</v>
      </c>
      <c r="C84" s="80">
        <v>1</v>
      </c>
      <c r="D84" s="67">
        <f t="shared" si="22"/>
        <v>422</v>
      </c>
      <c r="E84" s="22">
        <v>39</v>
      </c>
      <c r="F84" s="22">
        <v>83</v>
      </c>
      <c r="G84" s="22">
        <v>28</v>
      </c>
      <c r="H84" s="22">
        <v>40</v>
      </c>
      <c r="I84" s="22">
        <v>39</v>
      </c>
      <c r="J84" s="22">
        <v>52</v>
      </c>
      <c r="K84" s="22">
        <v>41</v>
      </c>
      <c r="L84" s="22">
        <v>99</v>
      </c>
      <c r="M84" s="22">
        <f t="shared" si="23"/>
        <v>421</v>
      </c>
      <c r="N84" s="68">
        <f t="shared" si="24"/>
        <v>2.370546318289786</v>
      </c>
      <c r="O84" s="68">
        <f t="shared" si="25"/>
        <v>1.3241721066555663</v>
      </c>
      <c r="P84" s="22">
        <v>1</v>
      </c>
      <c r="Q84" s="22">
        <v>0</v>
      </c>
    </row>
    <row r="85" spans="1:17" ht="21.75">
      <c r="A85" s="69" t="s">
        <v>501</v>
      </c>
      <c r="B85" s="73" t="s">
        <v>597</v>
      </c>
      <c r="C85" s="80">
        <v>1</v>
      </c>
      <c r="D85" s="67">
        <f t="shared" si="22"/>
        <v>422</v>
      </c>
      <c r="E85" s="22">
        <v>20</v>
      </c>
      <c r="F85" s="22">
        <v>38</v>
      </c>
      <c r="G85" s="22">
        <v>40</v>
      </c>
      <c r="H85" s="22">
        <v>33</v>
      </c>
      <c r="I85" s="22">
        <v>47</v>
      </c>
      <c r="J85" s="22">
        <v>52</v>
      </c>
      <c r="K85" s="22">
        <v>58</v>
      </c>
      <c r="L85" s="22">
        <v>134</v>
      </c>
      <c r="M85" s="22">
        <f t="shared" si="23"/>
        <v>422</v>
      </c>
      <c r="N85" s="68">
        <f t="shared" si="24"/>
        <v>2.787914691943128</v>
      </c>
      <c r="O85" s="68">
        <f t="shared" si="25"/>
        <v>1.1886791874732285</v>
      </c>
      <c r="P85" s="22">
        <v>0</v>
      </c>
      <c r="Q85" s="22">
        <v>0</v>
      </c>
    </row>
    <row r="86" spans="1:17" ht="21.75">
      <c r="A86" s="69" t="s">
        <v>498</v>
      </c>
      <c r="B86" s="73" t="s">
        <v>598</v>
      </c>
      <c r="C86" s="80">
        <v>1</v>
      </c>
      <c r="D86" s="67">
        <f t="shared" si="22"/>
        <v>86</v>
      </c>
      <c r="E86" s="22">
        <v>0</v>
      </c>
      <c r="F86" s="22">
        <v>0</v>
      </c>
      <c r="G86" s="22">
        <v>3</v>
      </c>
      <c r="H86" s="22">
        <v>3</v>
      </c>
      <c r="I86" s="22">
        <v>11</v>
      </c>
      <c r="J86" s="22">
        <v>13</v>
      </c>
      <c r="K86" s="22">
        <v>36</v>
      </c>
      <c r="L86" s="22">
        <v>20</v>
      </c>
      <c r="M86" s="22">
        <f t="shared" si="23"/>
        <v>86</v>
      </c>
      <c r="N86" s="68">
        <f>(1*F86+1.5*G86+2*H86+2.5*I86+3*J86+3.5*K86+4*L86)/M86</f>
        <v>3.2906976744186047</v>
      </c>
      <c r="O86" s="68">
        <f>SQRT((E86*0^2+F86*1^2+G86*1.5^2+H86*2^2+I86*2.5^2+J86*3^2+K86*3.5^2+L86*4^2)/M86-N86^2)</f>
        <v>0.6309144170349086</v>
      </c>
      <c r="P86" s="22">
        <v>0</v>
      </c>
      <c r="Q86" s="22">
        <v>0</v>
      </c>
    </row>
    <row r="87" spans="1:17" ht="21.75">
      <c r="A87" s="22" t="s">
        <v>89</v>
      </c>
      <c r="B87" s="73" t="s">
        <v>570</v>
      </c>
      <c r="C87" s="80">
        <v>1</v>
      </c>
      <c r="D87" s="67">
        <f>SUM(E87:L87,P87:Q87)</f>
        <v>387</v>
      </c>
      <c r="E87" s="22">
        <v>22</v>
      </c>
      <c r="F87" s="22">
        <v>42</v>
      </c>
      <c r="G87" s="22">
        <v>50</v>
      </c>
      <c r="H87" s="22">
        <v>65</v>
      </c>
      <c r="I87" s="22">
        <v>63</v>
      </c>
      <c r="J87" s="22">
        <v>60</v>
      </c>
      <c r="K87" s="22">
        <v>49</v>
      </c>
      <c r="L87" s="22">
        <v>28</v>
      </c>
      <c r="M87" s="22">
        <f>SUM(E87:L87)</f>
        <v>379</v>
      </c>
      <c r="N87" s="68">
        <f>(1*F87+1.5*G87+2*H87+2.5*I87+3*J87+3.5*K87+4*L87)/M87</f>
        <v>2.2902374670184695</v>
      </c>
      <c r="O87" s="68">
        <f>SQRT((E87*0^2+F87*1^2+G87*1.5^2+H87*2^2+I87*2.5^2+J87*3^2+K87*3.5^2+L87*4^2)/M87-N87^2)</f>
        <v>1.0382828815049887</v>
      </c>
      <c r="P87" s="22">
        <v>8</v>
      </c>
      <c r="Q87" s="22">
        <v>0</v>
      </c>
    </row>
    <row r="88" spans="1:17" ht="21.75">
      <c r="A88" s="22" t="s">
        <v>320</v>
      </c>
      <c r="B88" s="73" t="s">
        <v>625</v>
      </c>
      <c r="C88" s="80">
        <v>1</v>
      </c>
      <c r="D88" s="67">
        <f>SUM(E88:L88,P88:Q88)</f>
        <v>387</v>
      </c>
      <c r="E88" s="22">
        <v>42</v>
      </c>
      <c r="F88" s="22">
        <v>13</v>
      </c>
      <c r="G88" s="22">
        <v>29</v>
      </c>
      <c r="H88" s="22">
        <v>58</v>
      </c>
      <c r="I88" s="22">
        <v>57</v>
      </c>
      <c r="J88" s="22">
        <v>69</v>
      </c>
      <c r="K88" s="22">
        <v>66</v>
      </c>
      <c r="L88" s="22">
        <v>53</v>
      </c>
      <c r="M88" s="22">
        <f>SUM(E88:L88)</f>
        <v>387</v>
      </c>
      <c r="N88" s="68">
        <f>(1*F88+1.5*G88+2*H88+2.5*I88+3*J88+3.5*K88+4*L88)/M88</f>
        <v>2.4935400516795867</v>
      </c>
      <c r="O88" s="68">
        <f>SQRT((E88*0^2+F88*1^2+G88*1.5^2+H88*2^2+I88*2.5^2+J88*3^2+K88*3.5^2+L88*4^2)/M88-N88^2)</f>
        <v>1.1787676415598738</v>
      </c>
      <c r="P88" s="22">
        <v>0</v>
      </c>
      <c r="Q88" s="22">
        <v>0</v>
      </c>
    </row>
    <row r="89" spans="1:17" ht="21.75">
      <c r="A89" s="22" t="s">
        <v>321</v>
      </c>
      <c r="B89" s="73" t="s">
        <v>572</v>
      </c>
      <c r="C89" s="80">
        <v>1</v>
      </c>
      <c r="D89" s="67">
        <f>SUM(E89:L89,P89:Q89)</f>
        <v>359</v>
      </c>
      <c r="E89" s="22">
        <v>29</v>
      </c>
      <c r="F89" s="22">
        <v>43</v>
      </c>
      <c r="G89" s="22">
        <v>64</v>
      </c>
      <c r="H89" s="22">
        <v>69</v>
      </c>
      <c r="I89" s="22">
        <v>49</v>
      </c>
      <c r="J89" s="22">
        <v>42</v>
      </c>
      <c r="K89" s="22">
        <v>42</v>
      </c>
      <c r="L89" s="22">
        <v>21</v>
      </c>
      <c r="M89" s="22">
        <f>SUM(E89:L89)</f>
        <v>359</v>
      </c>
      <c r="N89" s="68">
        <f>(1*F89+1.5*G89+2*H89+2.5*I89+3*J89+3.5*K89+4*L89)/M89</f>
        <v>2.1072423398328692</v>
      </c>
      <c r="O89" s="68">
        <f>SQRT((E89*0^2+F89*1^2+G89*1.5^2+H89*2^2+I89*2.5^2+J89*3^2+K89*3.5^2+L89*4^2)/M89-N89^2)</f>
        <v>1.0603268139651407</v>
      </c>
      <c r="P89" s="22">
        <v>0</v>
      </c>
      <c r="Q89" s="22">
        <v>0</v>
      </c>
    </row>
    <row r="90" spans="1:17" ht="21.75">
      <c r="A90" s="22" t="s">
        <v>225</v>
      </c>
      <c r="B90" s="73" t="s">
        <v>624</v>
      </c>
      <c r="C90" s="80">
        <v>1</v>
      </c>
      <c r="D90" s="67">
        <f aca="true" t="shared" si="26" ref="D90:D100">SUM(E90:L90,P90:Q90)</f>
        <v>68</v>
      </c>
      <c r="E90" s="22">
        <v>5</v>
      </c>
      <c r="F90" s="22">
        <v>24</v>
      </c>
      <c r="G90" s="22">
        <v>16</v>
      </c>
      <c r="H90" s="22">
        <v>10</v>
      </c>
      <c r="I90" s="22">
        <v>8</v>
      </c>
      <c r="J90" s="22">
        <v>3</v>
      </c>
      <c r="K90" s="22">
        <v>0</v>
      </c>
      <c r="L90" s="22">
        <v>0</v>
      </c>
      <c r="M90" s="22">
        <f aca="true" t="shared" si="27" ref="M90:M100">SUM(E90:L90)</f>
        <v>66</v>
      </c>
      <c r="N90" s="68">
        <f aca="true" t="shared" si="28" ref="N90:N101">(1*F90+1.5*G90+2*H90+2.5*I90+3*J90+3.5*K90+4*L90)/M90</f>
        <v>1.4696969696969697</v>
      </c>
      <c r="O90" s="68">
        <f aca="true" t="shared" si="29" ref="O90:O101">SQRT((E90*0^2+F90*1^2+G90*1.5^2+H90*2^2+I90*2.5^2+J90*3^2+K90*3.5^2+L90*4^2)/M90-N90^2)</f>
        <v>0.7223634812763767</v>
      </c>
      <c r="P90" s="22">
        <v>2</v>
      </c>
      <c r="Q90" s="22">
        <v>0</v>
      </c>
    </row>
    <row r="91" spans="1:17" ht="21.75">
      <c r="A91" s="22" t="s">
        <v>523</v>
      </c>
      <c r="B91" s="73" t="s">
        <v>626</v>
      </c>
      <c r="C91" s="80">
        <v>1</v>
      </c>
      <c r="D91" s="67">
        <f t="shared" si="26"/>
        <v>387</v>
      </c>
      <c r="E91" s="22">
        <v>4</v>
      </c>
      <c r="F91" s="22">
        <v>17</v>
      </c>
      <c r="G91" s="22">
        <v>21</v>
      </c>
      <c r="H91" s="22">
        <v>45</v>
      </c>
      <c r="I91" s="22">
        <v>52</v>
      </c>
      <c r="J91" s="22">
        <v>131</v>
      </c>
      <c r="K91" s="22">
        <v>89</v>
      </c>
      <c r="L91" s="22">
        <v>21</v>
      </c>
      <c r="M91" s="22">
        <f t="shared" si="27"/>
        <v>380</v>
      </c>
      <c r="N91" s="68">
        <f t="shared" si="28"/>
        <v>2.781578947368421</v>
      </c>
      <c r="O91" s="68">
        <f t="shared" si="29"/>
        <v>0.7853444645363202</v>
      </c>
      <c r="P91" s="22">
        <v>7</v>
      </c>
      <c r="Q91" s="22">
        <v>0</v>
      </c>
    </row>
    <row r="92" spans="1:17" ht="21.75">
      <c r="A92" s="22" t="s">
        <v>524</v>
      </c>
      <c r="B92" s="73" t="s">
        <v>630</v>
      </c>
      <c r="C92" s="80">
        <v>1</v>
      </c>
      <c r="D92" s="67">
        <f t="shared" si="26"/>
        <v>28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4</v>
      </c>
      <c r="K92" s="22">
        <v>11</v>
      </c>
      <c r="L92" s="22">
        <v>13</v>
      </c>
      <c r="M92" s="22">
        <f t="shared" si="27"/>
        <v>28</v>
      </c>
      <c r="N92" s="68">
        <f t="shared" si="28"/>
        <v>3.6607142857142856</v>
      </c>
      <c r="O92" s="68">
        <f t="shared" si="29"/>
        <v>0.3549036948991388</v>
      </c>
      <c r="P92" s="22">
        <v>0</v>
      </c>
      <c r="Q92" s="22">
        <v>0</v>
      </c>
    </row>
    <row r="93" spans="1:17" ht="21.75">
      <c r="A93" s="22" t="s">
        <v>539</v>
      </c>
      <c r="B93" s="73" t="s">
        <v>652</v>
      </c>
      <c r="C93" s="80">
        <v>1</v>
      </c>
      <c r="D93" s="67">
        <f t="shared" si="26"/>
        <v>344</v>
      </c>
      <c r="E93" s="22">
        <v>109</v>
      </c>
      <c r="F93" s="22">
        <v>69</v>
      </c>
      <c r="G93" s="22">
        <v>68</v>
      </c>
      <c r="H93" s="22">
        <v>46</v>
      </c>
      <c r="I93" s="22">
        <v>28</v>
      </c>
      <c r="J93" s="22">
        <v>11</v>
      </c>
      <c r="K93" s="22">
        <v>6</v>
      </c>
      <c r="L93" s="22">
        <v>2</v>
      </c>
      <c r="M93" s="22">
        <f t="shared" si="27"/>
        <v>339</v>
      </c>
      <c r="N93" s="68">
        <f t="shared" si="28"/>
        <v>1.1651917404129795</v>
      </c>
      <c r="O93" s="68">
        <f t="shared" si="29"/>
        <v>0.9795087302398813</v>
      </c>
      <c r="P93" s="22">
        <v>5</v>
      </c>
      <c r="Q93" s="22">
        <v>0</v>
      </c>
    </row>
    <row r="94" spans="1:17" ht="21.75">
      <c r="A94" s="22" t="s">
        <v>540</v>
      </c>
      <c r="B94" s="73" t="s">
        <v>596</v>
      </c>
      <c r="C94" s="80">
        <v>1</v>
      </c>
      <c r="D94" s="67">
        <f t="shared" si="26"/>
        <v>341</v>
      </c>
      <c r="E94" s="22">
        <v>5</v>
      </c>
      <c r="F94" s="22">
        <v>0</v>
      </c>
      <c r="G94" s="22">
        <v>0</v>
      </c>
      <c r="H94" s="22">
        <v>3</v>
      </c>
      <c r="I94" s="22">
        <v>8</v>
      </c>
      <c r="J94" s="22">
        <v>30</v>
      </c>
      <c r="K94" s="22">
        <v>56</v>
      </c>
      <c r="L94" s="22">
        <v>238</v>
      </c>
      <c r="M94" s="22">
        <f t="shared" si="27"/>
        <v>340</v>
      </c>
      <c r="N94" s="68">
        <f t="shared" si="28"/>
        <v>3.7176470588235295</v>
      </c>
      <c r="O94" s="68">
        <f t="shared" si="29"/>
        <v>0.6109157004690445</v>
      </c>
      <c r="P94" s="22">
        <v>1</v>
      </c>
      <c r="Q94" s="22">
        <v>0</v>
      </c>
    </row>
    <row r="95" spans="1:17" ht="21.75">
      <c r="A95" s="22" t="s">
        <v>538</v>
      </c>
      <c r="B95" s="73" t="s">
        <v>653</v>
      </c>
      <c r="C95" s="80">
        <v>1</v>
      </c>
      <c r="D95" s="67">
        <f t="shared" si="26"/>
        <v>124</v>
      </c>
      <c r="E95" s="22">
        <v>30</v>
      </c>
      <c r="F95" s="22">
        <v>12</v>
      </c>
      <c r="G95" s="22">
        <v>39</v>
      </c>
      <c r="H95" s="22">
        <v>14</v>
      </c>
      <c r="I95" s="22">
        <v>10</v>
      </c>
      <c r="J95" s="22">
        <v>7</v>
      </c>
      <c r="K95" s="22">
        <v>1</v>
      </c>
      <c r="L95" s="22">
        <v>0</v>
      </c>
      <c r="M95" s="22">
        <f t="shared" si="27"/>
        <v>113</v>
      </c>
      <c r="N95" s="68">
        <f t="shared" si="28"/>
        <v>1.3097345132743363</v>
      </c>
      <c r="O95" s="68">
        <f t="shared" si="29"/>
        <v>0.9391169455831366</v>
      </c>
      <c r="P95" s="22">
        <v>11</v>
      </c>
      <c r="Q95" s="22">
        <v>0</v>
      </c>
    </row>
    <row r="96" spans="1:17" ht="21.75">
      <c r="A96" s="22" t="s">
        <v>330</v>
      </c>
      <c r="B96" s="73" t="s">
        <v>683</v>
      </c>
      <c r="C96" s="80">
        <v>1</v>
      </c>
      <c r="D96" s="67">
        <f t="shared" si="26"/>
        <v>55</v>
      </c>
      <c r="E96" s="22">
        <v>3</v>
      </c>
      <c r="F96" s="22">
        <v>2</v>
      </c>
      <c r="G96" s="22">
        <v>5</v>
      </c>
      <c r="H96" s="22">
        <v>8</v>
      </c>
      <c r="I96" s="22">
        <v>22</v>
      </c>
      <c r="J96" s="22">
        <v>9</v>
      </c>
      <c r="K96" s="22">
        <v>6</v>
      </c>
      <c r="L96" s="22">
        <v>0</v>
      </c>
      <c r="M96" s="22">
        <f t="shared" si="27"/>
        <v>55</v>
      </c>
      <c r="N96" s="68">
        <f t="shared" si="28"/>
        <v>2.3363636363636364</v>
      </c>
      <c r="O96" s="68">
        <f t="shared" si="29"/>
        <v>0.8205017614215508</v>
      </c>
      <c r="P96" s="22">
        <v>0</v>
      </c>
      <c r="Q96" s="22">
        <v>0</v>
      </c>
    </row>
    <row r="97" spans="1:17" ht="21.75">
      <c r="A97" s="22" t="s">
        <v>39</v>
      </c>
      <c r="B97" s="73" t="s">
        <v>684</v>
      </c>
      <c r="C97" s="80">
        <v>1</v>
      </c>
      <c r="D97" s="67">
        <f t="shared" si="26"/>
        <v>281</v>
      </c>
      <c r="E97" s="22">
        <v>9</v>
      </c>
      <c r="F97" s="22">
        <v>21</v>
      </c>
      <c r="G97" s="22">
        <v>37</v>
      </c>
      <c r="H97" s="22">
        <v>63</v>
      </c>
      <c r="I97" s="22">
        <v>52</v>
      </c>
      <c r="J97" s="22">
        <v>48</v>
      </c>
      <c r="K97" s="22">
        <v>35</v>
      </c>
      <c r="L97" s="22">
        <v>16</v>
      </c>
      <c r="M97" s="22">
        <f t="shared" si="27"/>
        <v>281</v>
      </c>
      <c r="N97" s="68">
        <f t="shared" si="28"/>
        <v>2.3594306049822062</v>
      </c>
      <c r="O97" s="68">
        <f t="shared" si="29"/>
        <v>0.91195599275887</v>
      </c>
      <c r="P97" s="22">
        <v>0</v>
      </c>
      <c r="Q97" s="22">
        <v>0</v>
      </c>
    </row>
    <row r="98" spans="1:17" ht="21.75">
      <c r="A98" s="22" t="s">
        <v>40</v>
      </c>
      <c r="B98" s="73" t="s">
        <v>685</v>
      </c>
      <c r="C98" s="80">
        <v>1</v>
      </c>
      <c r="D98" s="67">
        <f t="shared" si="26"/>
        <v>281</v>
      </c>
      <c r="E98" s="22">
        <v>6</v>
      </c>
      <c r="F98" s="22">
        <v>0</v>
      </c>
      <c r="G98" s="22">
        <v>0</v>
      </c>
      <c r="H98" s="22">
        <v>1</v>
      </c>
      <c r="I98" s="22">
        <v>21</v>
      </c>
      <c r="J98" s="22">
        <v>49</v>
      </c>
      <c r="K98" s="22">
        <v>104</v>
      </c>
      <c r="L98" s="22">
        <v>99</v>
      </c>
      <c r="M98" s="22">
        <f t="shared" si="27"/>
        <v>280</v>
      </c>
      <c r="N98" s="68">
        <f t="shared" si="28"/>
        <v>3.4339285714285714</v>
      </c>
      <c r="O98" s="68">
        <f t="shared" si="29"/>
        <v>0.6879775706773447</v>
      </c>
      <c r="P98" s="22">
        <v>1</v>
      </c>
      <c r="Q98" s="22">
        <v>0</v>
      </c>
    </row>
    <row r="99" spans="1:17" ht="21.75">
      <c r="A99" s="22" t="s">
        <v>559</v>
      </c>
      <c r="B99" s="73" t="s">
        <v>686</v>
      </c>
      <c r="C99" s="80">
        <v>1</v>
      </c>
      <c r="D99" s="67">
        <f t="shared" si="26"/>
        <v>281</v>
      </c>
      <c r="E99" s="22">
        <v>9</v>
      </c>
      <c r="F99" s="22">
        <v>0</v>
      </c>
      <c r="G99" s="22">
        <v>0</v>
      </c>
      <c r="H99" s="22">
        <v>60</v>
      </c>
      <c r="I99" s="22">
        <v>72</v>
      </c>
      <c r="J99" s="22">
        <v>66</v>
      </c>
      <c r="K99" s="22">
        <v>41</v>
      </c>
      <c r="L99" s="22">
        <v>32</v>
      </c>
      <c r="M99" s="22">
        <f t="shared" si="27"/>
        <v>280</v>
      </c>
      <c r="N99" s="68">
        <f t="shared" si="28"/>
        <v>2.7482142857142855</v>
      </c>
      <c r="O99" s="68">
        <f t="shared" si="29"/>
        <v>0.8095393468396908</v>
      </c>
      <c r="P99" s="22">
        <v>1</v>
      </c>
      <c r="Q99" s="22">
        <v>0</v>
      </c>
    </row>
    <row r="100" spans="1:17" ht="21.75">
      <c r="A100" s="22" t="s">
        <v>32</v>
      </c>
      <c r="B100" s="73" t="s">
        <v>687</v>
      </c>
      <c r="C100" s="80">
        <v>1</v>
      </c>
      <c r="D100" s="67">
        <f t="shared" si="26"/>
        <v>74</v>
      </c>
      <c r="E100" s="22">
        <v>7</v>
      </c>
      <c r="F100" s="22">
        <v>19</v>
      </c>
      <c r="G100" s="22">
        <v>14</v>
      </c>
      <c r="H100" s="22">
        <v>17</v>
      </c>
      <c r="I100" s="22">
        <v>7</v>
      </c>
      <c r="J100" s="22">
        <v>5</v>
      </c>
      <c r="K100" s="22">
        <v>5</v>
      </c>
      <c r="L100" s="22">
        <v>0</v>
      </c>
      <c r="M100" s="22">
        <f t="shared" si="27"/>
        <v>74</v>
      </c>
      <c r="N100" s="68">
        <f t="shared" si="28"/>
        <v>1.6756756756756757</v>
      </c>
      <c r="O100" s="68">
        <f t="shared" si="29"/>
        <v>0.9058087040469673</v>
      </c>
      <c r="P100" s="22">
        <v>0</v>
      </c>
      <c r="Q100" s="22">
        <v>0</v>
      </c>
    </row>
    <row r="101" spans="1:17" ht="21.75">
      <c r="A101" s="128" t="s">
        <v>11</v>
      </c>
      <c r="B101" s="129"/>
      <c r="C101" s="130"/>
      <c r="D101" s="12">
        <f aca="true" t="shared" si="30" ref="D101:M101">SUM(D78:D100)</f>
        <v>6597</v>
      </c>
      <c r="E101" s="12">
        <f t="shared" si="30"/>
        <v>407</v>
      </c>
      <c r="F101" s="12">
        <f t="shared" si="30"/>
        <v>599</v>
      </c>
      <c r="G101" s="12">
        <f t="shared" si="30"/>
        <v>620</v>
      </c>
      <c r="H101" s="12">
        <f t="shared" si="30"/>
        <v>875</v>
      </c>
      <c r="I101" s="12">
        <f t="shared" si="30"/>
        <v>916</v>
      </c>
      <c r="J101" s="12">
        <f t="shared" si="30"/>
        <v>1050</v>
      </c>
      <c r="K101" s="12">
        <f t="shared" si="30"/>
        <v>980</v>
      </c>
      <c r="L101" s="12">
        <f t="shared" si="30"/>
        <v>1112</v>
      </c>
      <c r="M101" s="12">
        <f t="shared" si="30"/>
        <v>6559</v>
      </c>
      <c r="N101" s="9">
        <f t="shared" si="28"/>
        <v>2.5304162219850586</v>
      </c>
      <c r="O101" s="9">
        <f t="shared" si="29"/>
        <v>1.1362897688278257</v>
      </c>
      <c r="P101" s="12">
        <f>SUM(P78:P100)</f>
        <v>38</v>
      </c>
      <c r="Q101" s="12">
        <f>SUM(Q78:Q100)</f>
        <v>0</v>
      </c>
    </row>
    <row r="102" spans="1:17" ht="21.75">
      <c r="A102" s="128" t="s">
        <v>12</v>
      </c>
      <c r="B102" s="129"/>
      <c r="C102" s="130"/>
      <c r="D102" s="1">
        <f>D101*100/$D$101</f>
        <v>100</v>
      </c>
      <c r="E102" s="1">
        <f aca="true" t="shared" si="31" ref="E102:M102">E101*100/$D$101</f>
        <v>6.169470971653782</v>
      </c>
      <c r="F102" s="1">
        <f t="shared" si="31"/>
        <v>9.079884796119448</v>
      </c>
      <c r="G102" s="1">
        <f t="shared" si="31"/>
        <v>9.39821130817038</v>
      </c>
      <c r="H102" s="1">
        <f t="shared" si="31"/>
        <v>13.263604668788844</v>
      </c>
      <c r="I102" s="1">
        <f t="shared" si="31"/>
        <v>13.885099287554949</v>
      </c>
      <c r="J102" s="1">
        <f t="shared" si="31"/>
        <v>15.916325602546612</v>
      </c>
      <c r="K102" s="1">
        <f t="shared" si="31"/>
        <v>14.855237229043505</v>
      </c>
      <c r="L102" s="1">
        <f t="shared" si="31"/>
        <v>16.85614673336365</v>
      </c>
      <c r="M102" s="1">
        <f t="shared" si="31"/>
        <v>99.42398059724117</v>
      </c>
      <c r="N102" s="14"/>
      <c r="O102" s="14"/>
      <c r="P102" s="1">
        <f>P101*100/$D$101</f>
        <v>0.5760194027588298</v>
      </c>
      <c r="Q102" s="1">
        <f>Q101*100/$D$101</f>
        <v>0</v>
      </c>
    </row>
    <row r="103" spans="1:17" ht="21.75">
      <c r="A103" s="15"/>
      <c r="B103" s="26" t="s">
        <v>63</v>
      </c>
      <c r="C103" s="81"/>
      <c r="D103"/>
      <c r="E103"/>
      <c r="F103"/>
      <c r="G103"/>
      <c r="H103"/>
      <c r="I103" s="135">
        <f>(F101+G101+H101+I101+J101+K101+L101)*100/M101</f>
        <v>93.79478579051684</v>
      </c>
      <c r="J103" s="135"/>
      <c r="K103" s="16"/>
      <c r="L103" s="16"/>
      <c r="M103" s="16"/>
      <c r="N103" s="21"/>
      <c r="O103" s="21"/>
      <c r="P103" s="16"/>
      <c r="Q103" s="16"/>
    </row>
    <row r="104" spans="1:17" ht="21.75">
      <c r="A104" s="15"/>
      <c r="B104" s="27" t="s">
        <v>64</v>
      </c>
      <c r="C104" s="87"/>
      <c r="D104"/>
      <c r="E104"/>
      <c r="F104"/>
      <c r="G104"/>
      <c r="H104"/>
      <c r="I104" s="135">
        <f>(J101+K101+L101)*100/M101</f>
        <v>47.90364384814758</v>
      </c>
      <c r="J104" s="135"/>
      <c r="K104" s="16"/>
      <c r="L104" s="16"/>
      <c r="M104" s="16"/>
      <c r="N104" s="21"/>
      <c r="O104" s="21"/>
      <c r="P104" s="16"/>
      <c r="Q104" s="16"/>
    </row>
    <row r="105" spans="1:17" ht="26.25">
      <c r="A105" s="114" t="s">
        <v>51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1:17" ht="23.25">
      <c r="A106" s="115" t="s">
        <v>486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21.75">
      <c r="A107" s="134" t="s">
        <v>0</v>
      </c>
      <c r="B107" s="134" t="s">
        <v>1</v>
      </c>
      <c r="C107" s="131" t="s">
        <v>80</v>
      </c>
      <c r="D107" s="91" t="s">
        <v>3</v>
      </c>
      <c r="E107" s="128" t="s">
        <v>4</v>
      </c>
      <c r="F107" s="129"/>
      <c r="G107" s="129"/>
      <c r="H107" s="129"/>
      <c r="I107" s="129"/>
      <c r="J107" s="129"/>
      <c r="K107" s="129"/>
      <c r="L107" s="130"/>
      <c r="M107" s="95" t="s">
        <v>5</v>
      </c>
      <c r="N107" s="133" t="s">
        <v>6</v>
      </c>
      <c r="O107" s="133" t="s">
        <v>7</v>
      </c>
      <c r="P107" s="95" t="s">
        <v>8</v>
      </c>
      <c r="Q107" s="95"/>
    </row>
    <row r="108" spans="1:17" ht="21.75">
      <c r="A108" s="134"/>
      <c r="B108" s="134"/>
      <c r="C108" s="132"/>
      <c r="D108" s="91"/>
      <c r="E108" s="2">
        <v>0</v>
      </c>
      <c r="F108" s="2">
        <v>1</v>
      </c>
      <c r="G108" s="2">
        <v>1.5</v>
      </c>
      <c r="H108" s="2">
        <v>2</v>
      </c>
      <c r="I108" s="2">
        <v>2.5</v>
      </c>
      <c r="J108" s="2">
        <v>3</v>
      </c>
      <c r="K108" s="2">
        <v>3.5</v>
      </c>
      <c r="L108" s="2">
        <v>4</v>
      </c>
      <c r="M108" s="95"/>
      <c r="N108" s="133"/>
      <c r="O108" s="133"/>
      <c r="P108" s="2" t="s">
        <v>9</v>
      </c>
      <c r="Q108" s="2" t="s">
        <v>10</v>
      </c>
    </row>
    <row r="109" spans="1:17" ht="21.75">
      <c r="A109" s="69" t="s">
        <v>304</v>
      </c>
      <c r="B109" s="73" t="s">
        <v>575</v>
      </c>
      <c r="C109" s="80">
        <v>1</v>
      </c>
      <c r="D109" s="67">
        <f aca="true" t="shared" si="32" ref="D109:D123">SUM(E109:L109,P109:Q109)</f>
        <v>439</v>
      </c>
      <c r="E109" s="22">
        <v>2</v>
      </c>
      <c r="F109" s="22">
        <v>10</v>
      </c>
      <c r="G109" s="22">
        <v>31</v>
      </c>
      <c r="H109" s="22">
        <v>50</v>
      </c>
      <c r="I109" s="22">
        <v>48</v>
      </c>
      <c r="J109" s="22">
        <v>84</v>
      </c>
      <c r="K109" s="22">
        <v>87</v>
      </c>
      <c r="L109" s="22">
        <v>127</v>
      </c>
      <c r="M109" s="22">
        <f aca="true" t="shared" si="33" ref="M109:M123">SUM(E109:L109)</f>
        <v>439</v>
      </c>
      <c r="N109" s="68">
        <f aca="true" t="shared" si="34" ref="N109:N124">(1*F109+1.5*G109+2*H109+2.5*I109+3*J109+3.5*K109+4*L109)/M109</f>
        <v>3.0546697038724373</v>
      </c>
      <c r="O109" s="68">
        <f aca="true" t="shared" si="35" ref="O109:O124">SQRT((E109*0^2+F109*1^2+G109*1.5^2+H109*2^2+I109*2.5^2+J109*3^2+K109*3.5^2+L109*4^2)/M109-N109^2)</f>
        <v>0.8764027832638767</v>
      </c>
      <c r="P109" s="22">
        <v>0</v>
      </c>
      <c r="Q109" s="22">
        <v>0</v>
      </c>
    </row>
    <row r="110" spans="1:17" ht="21.75">
      <c r="A110" s="69" t="s">
        <v>305</v>
      </c>
      <c r="B110" s="73" t="s">
        <v>576</v>
      </c>
      <c r="C110" s="80">
        <v>1</v>
      </c>
      <c r="D110" s="67">
        <f t="shared" si="32"/>
        <v>439</v>
      </c>
      <c r="E110" s="22">
        <v>10</v>
      </c>
      <c r="F110" s="22">
        <v>0</v>
      </c>
      <c r="G110" s="22">
        <v>0</v>
      </c>
      <c r="H110" s="22">
        <v>0</v>
      </c>
      <c r="I110" s="22">
        <v>51</v>
      </c>
      <c r="J110" s="22">
        <v>145</v>
      </c>
      <c r="K110" s="22">
        <v>123</v>
      </c>
      <c r="L110" s="22">
        <v>110</v>
      </c>
      <c r="M110" s="22">
        <f t="shared" si="33"/>
        <v>439</v>
      </c>
      <c r="N110" s="68">
        <f t="shared" si="34"/>
        <v>3.264236902050114</v>
      </c>
      <c r="O110" s="68">
        <f t="shared" si="35"/>
        <v>0.6963106802766958</v>
      </c>
      <c r="P110" s="22">
        <v>0</v>
      </c>
      <c r="Q110" s="22">
        <v>0</v>
      </c>
    </row>
    <row r="111" spans="1:17" ht="21.75">
      <c r="A111" s="69" t="s">
        <v>303</v>
      </c>
      <c r="B111" s="73" t="s">
        <v>577</v>
      </c>
      <c r="C111" s="80">
        <v>1</v>
      </c>
      <c r="D111" s="67">
        <f t="shared" si="32"/>
        <v>44</v>
      </c>
      <c r="E111" s="22">
        <v>0</v>
      </c>
      <c r="F111" s="22">
        <v>0</v>
      </c>
      <c r="G111" s="22">
        <v>1</v>
      </c>
      <c r="H111" s="22">
        <v>7</v>
      </c>
      <c r="I111" s="22">
        <v>4</v>
      </c>
      <c r="J111" s="22">
        <v>14</v>
      </c>
      <c r="K111" s="22">
        <v>9</v>
      </c>
      <c r="L111" s="22">
        <v>9</v>
      </c>
      <c r="M111" s="22">
        <f t="shared" si="33"/>
        <v>44</v>
      </c>
      <c r="N111" s="68">
        <f t="shared" si="34"/>
        <v>3.0681818181818183</v>
      </c>
      <c r="O111" s="68">
        <f t="shared" si="35"/>
        <v>0.6956921756824529</v>
      </c>
      <c r="P111" s="22">
        <v>0</v>
      </c>
      <c r="Q111" s="22">
        <v>0</v>
      </c>
    </row>
    <row r="112" spans="1:17" ht="21.75">
      <c r="A112" s="69" t="s">
        <v>503</v>
      </c>
      <c r="B112" s="73" t="s">
        <v>599</v>
      </c>
      <c r="C112" s="80">
        <v>1</v>
      </c>
      <c r="D112" s="67">
        <f t="shared" si="32"/>
        <v>422</v>
      </c>
      <c r="E112" s="22">
        <v>0</v>
      </c>
      <c r="F112" s="22">
        <v>5</v>
      </c>
      <c r="G112" s="22">
        <v>6</v>
      </c>
      <c r="H112" s="22">
        <v>31</v>
      </c>
      <c r="I112" s="22">
        <v>29</v>
      </c>
      <c r="J112" s="22">
        <v>64</v>
      </c>
      <c r="K112" s="22">
        <v>70</v>
      </c>
      <c r="L112" s="22">
        <v>215</v>
      </c>
      <c r="M112" s="22">
        <f t="shared" si="33"/>
        <v>420</v>
      </c>
      <c r="N112" s="68">
        <f t="shared" si="34"/>
        <v>3.441666666666667</v>
      </c>
      <c r="O112" s="68">
        <f t="shared" si="35"/>
        <v>0.7275543398676937</v>
      </c>
      <c r="P112" s="22">
        <v>2</v>
      </c>
      <c r="Q112" s="22">
        <v>0</v>
      </c>
    </row>
    <row r="113" spans="1:17" ht="21.75">
      <c r="A113" s="69" t="s">
        <v>504</v>
      </c>
      <c r="B113" s="73" t="s">
        <v>600</v>
      </c>
      <c r="C113" s="80">
        <v>1</v>
      </c>
      <c r="D113" s="67">
        <f t="shared" si="32"/>
        <v>422</v>
      </c>
      <c r="E113" s="22">
        <v>0</v>
      </c>
      <c r="F113" s="22">
        <v>0</v>
      </c>
      <c r="G113" s="22">
        <v>0</v>
      </c>
      <c r="H113" s="22">
        <v>8</v>
      </c>
      <c r="I113" s="22">
        <v>45</v>
      </c>
      <c r="J113" s="22">
        <v>66</v>
      </c>
      <c r="K113" s="22">
        <v>95</v>
      </c>
      <c r="L113" s="22">
        <v>208</v>
      </c>
      <c r="M113" s="22">
        <f t="shared" si="33"/>
        <v>422</v>
      </c>
      <c r="N113" s="68">
        <f t="shared" si="34"/>
        <v>3.5331753554502368</v>
      </c>
      <c r="O113" s="68">
        <f t="shared" si="35"/>
        <v>0.5572349326795066</v>
      </c>
      <c r="P113" s="22">
        <v>0</v>
      </c>
      <c r="Q113" s="22">
        <v>0</v>
      </c>
    </row>
    <row r="114" spans="1:17" ht="21.75">
      <c r="A114" s="69" t="s">
        <v>502</v>
      </c>
      <c r="B114" s="73" t="s">
        <v>601</v>
      </c>
      <c r="C114" s="80">
        <v>1</v>
      </c>
      <c r="D114" s="67">
        <f t="shared" si="32"/>
        <v>36</v>
      </c>
      <c r="E114" s="22">
        <v>0</v>
      </c>
      <c r="F114" s="22">
        <v>0</v>
      </c>
      <c r="G114" s="22">
        <v>0</v>
      </c>
      <c r="H114" s="22">
        <v>1</v>
      </c>
      <c r="I114" s="22">
        <v>4</v>
      </c>
      <c r="J114" s="22">
        <v>2</v>
      </c>
      <c r="K114" s="22">
        <v>14</v>
      </c>
      <c r="L114" s="22">
        <v>15</v>
      </c>
      <c r="M114" s="22">
        <f t="shared" si="33"/>
        <v>36</v>
      </c>
      <c r="N114" s="68">
        <f t="shared" si="34"/>
        <v>3.5277777777777777</v>
      </c>
      <c r="O114" s="68">
        <f t="shared" si="35"/>
        <v>0.5393468844152116</v>
      </c>
      <c r="P114" s="22">
        <v>0</v>
      </c>
      <c r="Q114" s="22">
        <v>0</v>
      </c>
    </row>
    <row r="115" spans="1:17" ht="21.75">
      <c r="A115" s="22" t="s">
        <v>90</v>
      </c>
      <c r="B115" s="73" t="s">
        <v>628</v>
      </c>
      <c r="C115" s="80">
        <v>1</v>
      </c>
      <c r="D115" s="67">
        <f t="shared" si="32"/>
        <v>387</v>
      </c>
      <c r="E115" s="22">
        <v>28</v>
      </c>
      <c r="F115" s="22">
        <v>44</v>
      </c>
      <c r="G115" s="22">
        <v>32</v>
      </c>
      <c r="H115" s="22">
        <v>93</v>
      </c>
      <c r="I115" s="22">
        <v>82</v>
      </c>
      <c r="J115" s="22">
        <v>61</v>
      </c>
      <c r="K115" s="22">
        <v>34</v>
      </c>
      <c r="L115" s="22">
        <v>13</v>
      </c>
      <c r="M115" s="22">
        <f t="shared" si="33"/>
        <v>387</v>
      </c>
      <c r="N115" s="68">
        <f t="shared" si="34"/>
        <v>2.1627906976744184</v>
      </c>
      <c r="O115" s="68">
        <f t="shared" si="35"/>
        <v>0.9694882451502579</v>
      </c>
      <c r="P115" s="22">
        <v>0</v>
      </c>
      <c r="Q115" s="22">
        <v>0</v>
      </c>
    </row>
    <row r="116" spans="1:17" ht="21.75">
      <c r="A116" s="22" t="s">
        <v>322</v>
      </c>
      <c r="B116" s="73" t="s">
        <v>627</v>
      </c>
      <c r="C116" s="80">
        <v>1</v>
      </c>
      <c r="D116" s="67">
        <f t="shared" si="32"/>
        <v>47</v>
      </c>
      <c r="E116" s="22">
        <v>0</v>
      </c>
      <c r="F116" s="22">
        <v>6</v>
      </c>
      <c r="G116" s="22">
        <v>4</v>
      </c>
      <c r="H116" s="22">
        <v>7</v>
      </c>
      <c r="I116" s="22">
        <v>8</v>
      </c>
      <c r="J116" s="22">
        <v>8</v>
      </c>
      <c r="K116" s="22">
        <v>10</v>
      </c>
      <c r="L116" s="22">
        <v>4</v>
      </c>
      <c r="M116" s="22">
        <f t="shared" si="33"/>
        <v>47</v>
      </c>
      <c r="N116" s="68">
        <f t="shared" si="34"/>
        <v>2.574468085106383</v>
      </c>
      <c r="O116" s="68">
        <f t="shared" si="35"/>
        <v>0.9224085228487394</v>
      </c>
      <c r="P116" s="22">
        <v>0</v>
      </c>
      <c r="Q116" s="22">
        <v>0</v>
      </c>
    </row>
    <row r="117" spans="1:17" ht="21.75">
      <c r="A117" s="22" t="s">
        <v>232</v>
      </c>
      <c r="B117" s="73" t="s">
        <v>629</v>
      </c>
      <c r="C117" s="80">
        <v>1</v>
      </c>
      <c r="D117" s="67">
        <f t="shared" si="32"/>
        <v>47</v>
      </c>
      <c r="E117" s="22">
        <v>0</v>
      </c>
      <c r="F117" s="22">
        <v>6</v>
      </c>
      <c r="G117" s="22">
        <v>0</v>
      </c>
      <c r="H117" s="22">
        <v>0</v>
      </c>
      <c r="I117" s="22">
        <v>0</v>
      </c>
      <c r="J117" s="22">
        <v>12</v>
      </c>
      <c r="K117" s="22">
        <v>7</v>
      </c>
      <c r="L117" s="22">
        <v>22</v>
      </c>
      <c r="M117" s="22">
        <f t="shared" si="33"/>
        <v>47</v>
      </c>
      <c r="N117" s="68">
        <f t="shared" si="34"/>
        <v>3.2872340425531914</v>
      </c>
      <c r="O117" s="68">
        <f t="shared" si="35"/>
        <v>0.9661542587015093</v>
      </c>
      <c r="P117" s="22">
        <v>0</v>
      </c>
      <c r="Q117" s="22">
        <v>0</v>
      </c>
    </row>
    <row r="118" spans="1:17" ht="21.75">
      <c r="A118" s="22" t="s">
        <v>544</v>
      </c>
      <c r="B118" s="73" t="s">
        <v>657</v>
      </c>
      <c r="C118" s="80">
        <v>1</v>
      </c>
      <c r="D118" s="67">
        <f t="shared" si="32"/>
        <v>344</v>
      </c>
      <c r="E118" s="22">
        <v>7</v>
      </c>
      <c r="F118" s="22">
        <v>0</v>
      </c>
      <c r="G118" s="22">
        <v>0</v>
      </c>
      <c r="H118" s="22">
        <v>15</v>
      </c>
      <c r="I118" s="22">
        <v>4</v>
      </c>
      <c r="J118" s="22">
        <v>9</v>
      </c>
      <c r="K118" s="22">
        <v>30</v>
      </c>
      <c r="L118" s="22">
        <v>279</v>
      </c>
      <c r="M118" s="22">
        <f t="shared" si="33"/>
        <v>344</v>
      </c>
      <c r="N118" s="68">
        <f t="shared" si="34"/>
        <v>3.744186046511628</v>
      </c>
      <c r="O118" s="68">
        <f t="shared" si="35"/>
        <v>0.7132230563977823</v>
      </c>
      <c r="P118" s="22">
        <v>0</v>
      </c>
      <c r="Q118" s="22">
        <v>0</v>
      </c>
    </row>
    <row r="119" spans="1:17" ht="21.75">
      <c r="A119" s="22" t="s">
        <v>541</v>
      </c>
      <c r="B119" s="73" t="s">
        <v>654</v>
      </c>
      <c r="C119" s="80">
        <v>1</v>
      </c>
      <c r="D119" s="67">
        <f t="shared" si="32"/>
        <v>20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7</v>
      </c>
      <c r="K119" s="22">
        <v>7</v>
      </c>
      <c r="L119" s="22">
        <v>6</v>
      </c>
      <c r="M119" s="22">
        <f t="shared" si="33"/>
        <v>20</v>
      </c>
      <c r="N119" s="68">
        <f t="shared" si="34"/>
        <v>3.475</v>
      </c>
      <c r="O119" s="68">
        <f t="shared" si="35"/>
        <v>0.4023369234857773</v>
      </c>
      <c r="P119" s="22">
        <v>0</v>
      </c>
      <c r="Q119" s="22">
        <v>0</v>
      </c>
    </row>
    <row r="120" spans="1:17" ht="21.75">
      <c r="A120" s="22" t="s">
        <v>542</v>
      </c>
      <c r="B120" s="73" t="s">
        <v>655</v>
      </c>
      <c r="C120" s="80">
        <v>1</v>
      </c>
      <c r="D120" s="67">
        <f t="shared" si="32"/>
        <v>20</v>
      </c>
      <c r="E120" s="22">
        <v>1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2</v>
      </c>
      <c r="L120" s="22">
        <v>17</v>
      </c>
      <c r="M120" s="22">
        <f t="shared" si="33"/>
        <v>20</v>
      </c>
      <c r="N120" s="68">
        <f t="shared" si="34"/>
        <v>3.75</v>
      </c>
      <c r="O120" s="68">
        <f t="shared" si="35"/>
        <v>0.8732124598286486</v>
      </c>
      <c r="P120" s="22">
        <v>0</v>
      </c>
      <c r="Q120" s="22">
        <v>0</v>
      </c>
    </row>
    <row r="121" spans="1:17" ht="21.75">
      <c r="A121" s="22" t="s">
        <v>543</v>
      </c>
      <c r="B121" s="73" t="s">
        <v>656</v>
      </c>
      <c r="C121" s="80">
        <v>1</v>
      </c>
      <c r="D121" s="67">
        <f t="shared" si="32"/>
        <v>20</v>
      </c>
      <c r="E121" s="22">
        <v>1</v>
      </c>
      <c r="F121" s="22">
        <v>0</v>
      </c>
      <c r="G121" s="22">
        <v>0</v>
      </c>
      <c r="H121" s="22">
        <v>0</v>
      </c>
      <c r="I121" s="22">
        <v>1</v>
      </c>
      <c r="J121" s="22">
        <v>3</v>
      </c>
      <c r="K121" s="22">
        <v>4</v>
      </c>
      <c r="L121" s="22">
        <v>11</v>
      </c>
      <c r="M121" s="22">
        <f t="shared" si="33"/>
        <v>20</v>
      </c>
      <c r="N121" s="68">
        <f t="shared" si="34"/>
        <v>3.475</v>
      </c>
      <c r="O121" s="68">
        <f t="shared" si="35"/>
        <v>0.9148087231765989</v>
      </c>
      <c r="P121" s="22">
        <v>0</v>
      </c>
      <c r="Q121" s="22">
        <v>0</v>
      </c>
    </row>
    <row r="122" spans="1:17" ht="21.75">
      <c r="A122" s="22" t="s">
        <v>41</v>
      </c>
      <c r="B122" s="73" t="s">
        <v>688</v>
      </c>
      <c r="C122" s="80">
        <v>1</v>
      </c>
      <c r="D122" s="67">
        <f t="shared" si="32"/>
        <v>281</v>
      </c>
      <c r="E122" s="22">
        <v>12</v>
      </c>
      <c r="F122" s="22">
        <v>4</v>
      </c>
      <c r="G122" s="22">
        <v>9</v>
      </c>
      <c r="H122" s="22">
        <v>16</v>
      </c>
      <c r="I122" s="22">
        <v>41</v>
      </c>
      <c r="J122" s="22">
        <v>81</v>
      </c>
      <c r="K122" s="22">
        <v>66</v>
      </c>
      <c r="L122" s="22">
        <v>52</v>
      </c>
      <c r="M122" s="22">
        <f t="shared" si="33"/>
        <v>281</v>
      </c>
      <c r="N122" s="68">
        <f t="shared" si="34"/>
        <v>2.9679715302491103</v>
      </c>
      <c r="O122" s="68">
        <f t="shared" si="35"/>
        <v>0.921687574482046</v>
      </c>
      <c r="P122" s="22">
        <v>0</v>
      </c>
      <c r="Q122" s="22">
        <v>0</v>
      </c>
    </row>
    <row r="123" spans="1:17" ht="21.75">
      <c r="A123" s="22" t="s">
        <v>42</v>
      </c>
      <c r="B123" s="73" t="s">
        <v>689</v>
      </c>
      <c r="C123" s="80">
        <v>1</v>
      </c>
      <c r="D123" s="67">
        <f t="shared" si="32"/>
        <v>281</v>
      </c>
      <c r="E123" s="22">
        <v>7</v>
      </c>
      <c r="F123" s="22">
        <v>0</v>
      </c>
      <c r="G123" s="22">
        <v>0</v>
      </c>
      <c r="H123" s="22">
        <v>0</v>
      </c>
      <c r="I123" s="22">
        <v>1</v>
      </c>
      <c r="J123" s="22">
        <v>8</v>
      </c>
      <c r="K123" s="22">
        <v>11</v>
      </c>
      <c r="L123" s="22">
        <v>254</v>
      </c>
      <c r="M123" s="22">
        <f t="shared" si="33"/>
        <v>281</v>
      </c>
      <c r="N123" s="68">
        <f t="shared" si="34"/>
        <v>3.8469750889679717</v>
      </c>
      <c r="O123" s="68">
        <f t="shared" si="35"/>
        <v>0.6491711902532988</v>
      </c>
      <c r="P123" s="22">
        <v>0</v>
      </c>
      <c r="Q123" s="22">
        <v>0</v>
      </c>
    </row>
    <row r="124" spans="1:17" ht="21.75">
      <c r="A124" s="128" t="s">
        <v>11</v>
      </c>
      <c r="B124" s="129"/>
      <c r="C124" s="130"/>
      <c r="D124" s="12">
        <f aca="true" t="shared" si="36" ref="D124:M124">SUM(D109:D121)</f>
        <v>2687</v>
      </c>
      <c r="E124" s="12">
        <f t="shared" si="36"/>
        <v>49</v>
      </c>
      <c r="F124" s="12">
        <f t="shared" si="36"/>
        <v>71</v>
      </c>
      <c r="G124" s="12">
        <f t="shared" si="36"/>
        <v>74</v>
      </c>
      <c r="H124" s="12">
        <f t="shared" si="36"/>
        <v>212</v>
      </c>
      <c r="I124" s="12">
        <f t="shared" si="36"/>
        <v>276</v>
      </c>
      <c r="J124" s="12">
        <f t="shared" si="36"/>
        <v>475</v>
      </c>
      <c r="K124" s="12">
        <f t="shared" si="36"/>
        <v>492</v>
      </c>
      <c r="L124" s="12">
        <f t="shared" si="36"/>
        <v>1036</v>
      </c>
      <c r="M124" s="12">
        <f t="shared" si="36"/>
        <v>2685</v>
      </c>
      <c r="N124" s="9">
        <f t="shared" si="34"/>
        <v>3.1981378026070764</v>
      </c>
      <c r="O124" s="9">
        <f t="shared" si="35"/>
        <v>0.9105405293002264</v>
      </c>
      <c r="P124" s="12">
        <f>SUM(P109:P121)</f>
        <v>2</v>
      </c>
      <c r="Q124" s="12">
        <f>SUM(Q109:Q121)</f>
        <v>0</v>
      </c>
    </row>
    <row r="125" spans="1:17" ht="21.75">
      <c r="A125" s="128" t="s">
        <v>12</v>
      </c>
      <c r="B125" s="129"/>
      <c r="C125" s="130"/>
      <c r="D125" s="1">
        <f aca="true" t="shared" si="37" ref="D125:M125">D124*100/$D$124</f>
        <v>100</v>
      </c>
      <c r="E125" s="1">
        <f t="shared" si="37"/>
        <v>1.8235950874581317</v>
      </c>
      <c r="F125" s="1">
        <f t="shared" si="37"/>
        <v>2.642352065500558</v>
      </c>
      <c r="G125" s="1">
        <f t="shared" si="37"/>
        <v>2.7540007443245256</v>
      </c>
      <c r="H125" s="1">
        <f t="shared" si="37"/>
        <v>7.889839970227019</v>
      </c>
      <c r="I125" s="1">
        <f t="shared" si="37"/>
        <v>10.271678451804988</v>
      </c>
      <c r="J125" s="1">
        <f t="shared" si="37"/>
        <v>17.677707480461482</v>
      </c>
      <c r="K125" s="1">
        <f t="shared" si="37"/>
        <v>18.31038332713063</v>
      </c>
      <c r="L125" s="1">
        <f t="shared" si="37"/>
        <v>38.55601042054336</v>
      </c>
      <c r="M125" s="1">
        <f t="shared" si="37"/>
        <v>99.92556754745068</v>
      </c>
      <c r="N125" s="14"/>
      <c r="O125" s="14"/>
      <c r="P125" s="1">
        <f>P124*100/$D$124</f>
        <v>0.0744324525493115</v>
      </c>
      <c r="Q125" s="1">
        <f>Q124*100/$D$124</f>
        <v>0</v>
      </c>
    </row>
    <row r="126" spans="1:17" ht="21.75">
      <c r="A126" s="15"/>
      <c r="B126" s="26" t="s">
        <v>63</v>
      </c>
      <c r="C126" s="81"/>
      <c r="D126"/>
      <c r="E126"/>
      <c r="F126"/>
      <c r="G126"/>
      <c r="H126"/>
      <c r="I126" s="135">
        <f>(F124+G124+H124+I124+J124+K124+L124)*100/M124</f>
        <v>98.17504655493482</v>
      </c>
      <c r="J126" s="135"/>
      <c r="K126" s="18"/>
      <c r="L126" s="18"/>
      <c r="M126" s="17"/>
      <c r="N126" s="19"/>
      <c r="O126" s="19"/>
      <c r="P126" s="17"/>
      <c r="Q126" s="17"/>
    </row>
    <row r="127" spans="1:17" ht="21.75">
      <c r="A127" s="15"/>
      <c r="B127" s="27" t="s">
        <v>64</v>
      </c>
      <c r="C127" s="87"/>
      <c r="D127"/>
      <c r="E127"/>
      <c r="F127"/>
      <c r="G127"/>
      <c r="H127"/>
      <c r="I127" s="135">
        <f>(J124+K124+L124)*100/M124</f>
        <v>74.59962756052141</v>
      </c>
      <c r="J127" s="135"/>
      <c r="K127" s="18"/>
      <c r="L127" s="18"/>
      <c r="M127" s="17"/>
      <c r="N127" s="19"/>
      <c r="O127" s="19"/>
      <c r="P127" s="17"/>
      <c r="Q127" s="17"/>
    </row>
    <row r="128" spans="1:17" ht="26.25">
      <c r="A128" s="114" t="s">
        <v>256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1:17" ht="23.25">
      <c r="A129" s="115" t="s">
        <v>486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1:17" ht="21.75">
      <c r="A130" s="134" t="s">
        <v>0</v>
      </c>
      <c r="B130" s="134" t="s">
        <v>1</v>
      </c>
      <c r="C130" s="131" t="s">
        <v>80</v>
      </c>
      <c r="D130" s="91" t="s">
        <v>3</v>
      </c>
      <c r="E130" s="128" t="s">
        <v>4</v>
      </c>
      <c r="F130" s="129"/>
      <c r="G130" s="129"/>
      <c r="H130" s="129"/>
      <c r="I130" s="129"/>
      <c r="J130" s="129"/>
      <c r="K130" s="129"/>
      <c r="L130" s="130"/>
      <c r="M130" s="95" t="s">
        <v>5</v>
      </c>
      <c r="N130" s="133" t="s">
        <v>6</v>
      </c>
      <c r="O130" s="133" t="s">
        <v>7</v>
      </c>
      <c r="P130" s="95" t="s">
        <v>8</v>
      </c>
      <c r="Q130" s="95"/>
    </row>
    <row r="131" spans="1:17" ht="21.75">
      <c r="A131" s="134"/>
      <c r="B131" s="134"/>
      <c r="C131" s="132"/>
      <c r="D131" s="91"/>
      <c r="E131" s="2">
        <v>0</v>
      </c>
      <c r="F131" s="2">
        <v>1</v>
      </c>
      <c r="G131" s="2">
        <v>1.5</v>
      </c>
      <c r="H131" s="2">
        <v>2</v>
      </c>
      <c r="I131" s="2">
        <v>2.5</v>
      </c>
      <c r="J131" s="2">
        <v>3</v>
      </c>
      <c r="K131" s="2">
        <v>3.5</v>
      </c>
      <c r="L131" s="2">
        <v>4</v>
      </c>
      <c r="M131" s="95"/>
      <c r="N131" s="133"/>
      <c r="O131" s="133"/>
      <c r="P131" s="2" t="s">
        <v>9</v>
      </c>
      <c r="Q131" s="2" t="s">
        <v>10</v>
      </c>
    </row>
    <row r="132" spans="1:17" ht="21.75">
      <c r="A132" s="69" t="s">
        <v>307</v>
      </c>
      <c r="B132" s="73" t="s">
        <v>578</v>
      </c>
      <c r="C132" s="80">
        <v>1</v>
      </c>
      <c r="D132" s="67">
        <f aca="true" t="shared" si="38" ref="D132:D144">SUM(E132:L132,P132:Q132)</f>
        <v>439</v>
      </c>
      <c r="E132" s="22">
        <v>9</v>
      </c>
      <c r="F132" s="22">
        <v>3</v>
      </c>
      <c r="G132" s="22">
        <v>3</v>
      </c>
      <c r="H132" s="22">
        <v>5</v>
      </c>
      <c r="I132" s="22">
        <v>14</v>
      </c>
      <c r="J132" s="22">
        <v>51</v>
      </c>
      <c r="K132" s="22">
        <v>75</v>
      </c>
      <c r="L132" s="22">
        <v>279</v>
      </c>
      <c r="M132" s="22">
        <f aca="true" t="shared" si="39" ref="M132:M144">SUM(E132:L132)</f>
        <v>439</v>
      </c>
      <c r="N132" s="68">
        <f aca="true" t="shared" si="40" ref="N132:N145">(1*F132+1.5*G132+2*H132+2.5*I132+3*J132+3.5*K132+4*L132)/M132</f>
        <v>3.6082004555808656</v>
      </c>
      <c r="O132" s="68">
        <f aca="true" t="shared" si="41" ref="O132:O145">SQRT((E132*0^2+F132*1^2+G132*1.5^2+H132*2^2+I132*2.5^2+J132*3^2+K132*3.5^2+L132*4^2)/M132-N132^2)</f>
        <v>0.7449304417236725</v>
      </c>
      <c r="P132" s="22">
        <v>0</v>
      </c>
      <c r="Q132" s="22">
        <v>0</v>
      </c>
    </row>
    <row r="133" spans="1:17" ht="21.75">
      <c r="A133" s="69" t="s">
        <v>306</v>
      </c>
      <c r="B133" s="73" t="s">
        <v>579</v>
      </c>
      <c r="C133" s="80">
        <v>1</v>
      </c>
      <c r="D133" s="67">
        <f t="shared" si="38"/>
        <v>44</v>
      </c>
      <c r="E133" s="22">
        <v>0</v>
      </c>
      <c r="F133" s="22">
        <v>0</v>
      </c>
      <c r="G133" s="22">
        <v>0</v>
      </c>
      <c r="H133" s="22">
        <v>1</v>
      </c>
      <c r="I133" s="22">
        <v>4</v>
      </c>
      <c r="J133" s="22">
        <v>3</v>
      </c>
      <c r="K133" s="22">
        <v>12</v>
      </c>
      <c r="L133" s="22">
        <v>24</v>
      </c>
      <c r="M133" s="22">
        <f t="shared" si="39"/>
        <v>44</v>
      </c>
      <c r="N133" s="68">
        <f t="shared" si="40"/>
        <v>3.6136363636363638</v>
      </c>
      <c r="O133" s="68">
        <f t="shared" si="41"/>
        <v>0.531546161978477</v>
      </c>
      <c r="P133" s="22">
        <v>0</v>
      </c>
      <c r="Q133" s="22">
        <v>0</v>
      </c>
    </row>
    <row r="134" spans="1:17" ht="21.75">
      <c r="A134" s="69" t="s">
        <v>506</v>
      </c>
      <c r="B134" s="73" t="s">
        <v>21</v>
      </c>
      <c r="C134" s="80">
        <v>1</v>
      </c>
      <c r="D134" s="67">
        <f t="shared" si="38"/>
        <v>422</v>
      </c>
      <c r="E134" s="22">
        <v>0</v>
      </c>
      <c r="F134" s="22">
        <v>50</v>
      </c>
      <c r="G134" s="22">
        <v>18</v>
      </c>
      <c r="H134" s="22">
        <v>56</v>
      </c>
      <c r="I134" s="22">
        <v>44</v>
      </c>
      <c r="J134" s="22">
        <v>71</v>
      </c>
      <c r="K134" s="22">
        <v>57</v>
      </c>
      <c r="L134" s="22">
        <v>126</v>
      </c>
      <c r="M134" s="22">
        <f t="shared" si="39"/>
        <v>422</v>
      </c>
      <c r="N134" s="68">
        <f t="shared" si="40"/>
        <v>2.8803317535545023</v>
      </c>
      <c r="O134" s="68">
        <f t="shared" si="41"/>
        <v>1.0230828256493367</v>
      </c>
      <c r="P134" s="22">
        <v>0</v>
      </c>
      <c r="Q134" s="22">
        <v>0</v>
      </c>
    </row>
    <row r="135" spans="1:17" ht="21.75">
      <c r="A135" s="69" t="s">
        <v>505</v>
      </c>
      <c r="B135" s="73" t="s">
        <v>602</v>
      </c>
      <c r="C135" s="80">
        <v>1</v>
      </c>
      <c r="D135" s="67">
        <f t="shared" si="38"/>
        <v>36</v>
      </c>
      <c r="E135" s="22">
        <v>0</v>
      </c>
      <c r="F135" s="22">
        <v>1</v>
      </c>
      <c r="G135" s="22">
        <v>2</v>
      </c>
      <c r="H135" s="22">
        <v>1</v>
      </c>
      <c r="I135" s="22">
        <v>4</v>
      </c>
      <c r="J135" s="22">
        <v>11</v>
      </c>
      <c r="K135" s="22">
        <v>4</v>
      </c>
      <c r="L135" s="22">
        <v>13</v>
      </c>
      <c r="M135" s="22">
        <f t="shared" si="39"/>
        <v>36</v>
      </c>
      <c r="N135" s="68">
        <f t="shared" si="40"/>
        <v>3.1944444444444446</v>
      </c>
      <c r="O135" s="68">
        <f t="shared" si="41"/>
        <v>0.8017149827589883</v>
      </c>
      <c r="P135" s="22">
        <v>0</v>
      </c>
      <c r="Q135" s="22">
        <v>0</v>
      </c>
    </row>
    <row r="136" spans="1:17" ht="21.75">
      <c r="A136" s="22" t="s">
        <v>91</v>
      </c>
      <c r="B136" s="73" t="s">
        <v>632</v>
      </c>
      <c r="C136" s="80">
        <v>1</v>
      </c>
      <c r="D136" s="67">
        <f t="shared" si="38"/>
        <v>387</v>
      </c>
      <c r="E136" s="22">
        <v>14</v>
      </c>
      <c r="F136" s="22">
        <v>5</v>
      </c>
      <c r="G136" s="22">
        <v>3</v>
      </c>
      <c r="H136" s="22">
        <v>15</v>
      </c>
      <c r="I136" s="22">
        <v>60</v>
      </c>
      <c r="J136" s="22">
        <v>41</v>
      </c>
      <c r="K136" s="22">
        <v>130</v>
      </c>
      <c r="L136" s="22">
        <v>119</v>
      </c>
      <c r="M136" s="22">
        <f t="shared" si="39"/>
        <v>387</v>
      </c>
      <c r="N136" s="68">
        <f t="shared" si="40"/>
        <v>3.2131782945736433</v>
      </c>
      <c r="O136" s="68">
        <f t="shared" si="41"/>
        <v>0.9045717799942409</v>
      </c>
      <c r="P136" s="22">
        <v>0</v>
      </c>
      <c r="Q136" s="22">
        <v>0</v>
      </c>
    </row>
    <row r="137" spans="1:17" ht="21.75">
      <c r="A137" s="22" t="s">
        <v>525</v>
      </c>
      <c r="B137" s="73" t="s">
        <v>602</v>
      </c>
      <c r="C137" s="80">
        <v>1</v>
      </c>
      <c r="D137" s="67">
        <f t="shared" si="38"/>
        <v>47</v>
      </c>
      <c r="E137" s="22">
        <v>2</v>
      </c>
      <c r="F137" s="22">
        <v>3</v>
      </c>
      <c r="G137" s="22">
        <v>3</v>
      </c>
      <c r="H137" s="22">
        <v>6</v>
      </c>
      <c r="I137" s="22">
        <v>1</v>
      </c>
      <c r="J137" s="22">
        <v>4</v>
      </c>
      <c r="K137" s="22">
        <v>8</v>
      </c>
      <c r="L137" s="22">
        <v>20</v>
      </c>
      <c r="M137" s="22">
        <f t="shared" si="39"/>
        <v>47</v>
      </c>
      <c r="N137" s="68">
        <f t="shared" si="40"/>
        <v>3.021276595744681</v>
      </c>
      <c r="O137" s="68">
        <f t="shared" si="41"/>
        <v>1.1758086706083484</v>
      </c>
      <c r="P137" s="22">
        <v>0</v>
      </c>
      <c r="Q137" s="22">
        <v>0</v>
      </c>
    </row>
    <row r="138" spans="1:17" ht="21.75">
      <c r="A138" s="22" t="s">
        <v>124</v>
      </c>
      <c r="B138" s="73" t="s">
        <v>631</v>
      </c>
      <c r="C138" s="80">
        <v>1</v>
      </c>
      <c r="D138" s="67">
        <f t="shared" si="38"/>
        <v>47</v>
      </c>
      <c r="E138" s="22">
        <v>24</v>
      </c>
      <c r="F138" s="22">
        <v>5</v>
      </c>
      <c r="G138" s="22">
        <v>3</v>
      </c>
      <c r="H138" s="22">
        <v>2</v>
      </c>
      <c r="I138" s="22">
        <v>3</v>
      </c>
      <c r="J138" s="22">
        <v>2</v>
      </c>
      <c r="K138" s="22">
        <v>0</v>
      </c>
      <c r="L138" s="22">
        <v>4</v>
      </c>
      <c r="M138" s="22">
        <f t="shared" si="39"/>
        <v>43</v>
      </c>
      <c r="N138" s="68">
        <f t="shared" si="40"/>
        <v>1</v>
      </c>
      <c r="O138" s="68">
        <f t="shared" si="41"/>
        <v>1.342507199755498</v>
      </c>
      <c r="P138" s="22">
        <v>0</v>
      </c>
      <c r="Q138" s="22">
        <v>4</v>
      </c>
    </row>
    <row r="139" spans="1:17" ht="21.75">
      <c r="A139" s="22" t="s">
        <v>547</v>
      </c>
      <c r="B139" s="73" t="s">
        <v>660</v>
      </c>
      <c r="C139" s="80">
        <v>1</v>
      </c>
      <c r="D139" s="67">
        <f t="shared" si="38"/>
        <v>341</v>
      </c>
      <c r="E139" s="22">
        <v>47</v>
      </c>
      <c r="F139" s="22">
        <v>7</v>
      </c>
      <c r="G139" s="22">
        <v>0</v>
      </c>
      <c r="H139" s="22">
        <v>21</v>
      </c>
      <c r="I139" s="22">
        <v>2</v>
      </c>
      <c r="J139" s="22">
        <v>6</v>
      </c>
      <c r="K139" s="22">
        <v>258</v>
      </c>
      <c r="L139" s="22">
        <v>0</v>
      </c>
      <c r="M139" s="22">
        <f t="shared" si="39"/>
        <v>341</v>
      </c>
      <c r="N139" s="68">
        <f t="shared" si="40"/>
        <v>2.8592375366568916</v>
      </c>
      <c r="O139" s="68">
        <f t="shared" si="41"/>
        <v>1.2469827535153024</v>
      </c>
      <c r="P139" s="22">
        <v>0</v>
      </c>
      <c r="Q139" s="22">
        <v>0</v>
      </c>
    </row>
    <row r="140" spans="1:17" ht="21.75">
      <c r="A140" s="22" t="s">
        <v>545</v>
      </c>
      <c r="B140" s="73" t="s">
        <v>658</v>
      </c>
      <c r="C140" s="80">
        <v>1</v>
      </c>
      <c r="D140" s="67">
        <f t="shared" si="38"/>
        <v>20</v>
      </c>
      <c r="E140" s="22">
        <v>6</v>
      </c>
      <c r="F140" s="22">
        <v>0</v>
      </c>
      <c r="G140" s="22">
        <v>0</v>
      </c>
      <c r="H140" s="22">
        <v>2</v>
      </c>
      <c r="I140" s="22">
        <v>2</v>
      </c>
      <c r="J140" s="22">
        <v>6</v>
      </c>
      <c r="K140" s="22">
        <v>0</v>
      </c>
      <c r="L140" s="22">
        <v>4</v>
      </c>
      <c r="M140" s="22">
        <f t="shared" si="39"/>
        <v>20</v>
      </c>
      <c r="N140" s="68">
        <f t="shared" si="40"/>
        <v>2.15</v>
      </c>
      <c r="O140" s="68">
        <f t="shared" si="41"/>
        <v>1.517399090549352</v>
      </c>
      <c r="P140" s="22">
        <v>0</v>
      </c>
      <c r="Q140" s="22">
        <v>0</v>
      </c>
    </row>
    <row r="141" spans="1:17" ht="21.75">
      <c r="A141" s="22" t="s">
        <v>546</v>
      </c>
      <c r="B141" s="73" t="s">
        <v>659</v>
      </c>
      <c r="C141" s="80">
        <v>1</v>
      </c>
      <c r="D141" s="67">
        <f t="shared" si="38"/>
        <v>20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8</v>
      </c>
      <c r="L141" s="22">
        <v>12</v>
      </c>
      <c r="M141" s="22">
        <f t="shared" si="39"/>
        <v>20</v>
      </c>
      <c r="N141" s="68">
        <f t="shared" si="40"/>
        <v>3.8</v>
      </c>
      <c r="O141" s="68">
        <f t="shared" si="41"/>
        <v>0.24494897427831883</v>
      </c>
      <c r="P141" s="22">
        <v>0</v>
      </c>
      <c r="Q141" s="22">
        <v>0</v>
      </c>
    </row>
    <row r="142" spans="1:17" ht="21.75">
      <c r="A142" s="22" t="s">
        <v>61</v>
      </c>
      <c r="B142" s="73" t="s">
        <v>690</v>
      </c>
      <c r="C142" s="80">
        <v>1</v>
      </c>
      <c r="D142" s="67">
        <f t="shared" si="38"/>
        <v>9</v>
      </c>
      <c r="E142" s="22">
        <v>0</v>
      </c>
      <c r="F142" s="22">
        <v>0</v>
      </c>
      <c r="G142" s="22">
        <v>0</v>
      </c>
      <c r="H142" s="22">
        <v>0</v>
      </c>
      <c r="I142" s="22">
        <v>1</v>
      </c>
      <c r="J142" s="22">
        <v>0</v>
      </c>
      <c r="K142" s="22">
        <v>0</v>
      </c>
      <c r="L142" s="22">
        <v>8</v>
      </c>
      <c r="M142" s="22">
        <f t="shared" si="39"/>
        <v>9</v>
      </c>
      <c r="N142" s="68">
        <f t="shared" si="40"/>
        <v>3.8333333333333335</v>
      </c>
      <c r="O142" s="68">
        <f t="shared" si="41"/>
        <v>0.47140452079102896</v>
      </c>
      <c r="P142" s="22">
        <v>0</v>
      </c>
      <c r="Q142" s="22">
        <v>0</v>
      </c>
    </row>
    <row r="143" spans="1:17" ht="21.75">
      <c r="A143" s="22" t="s">
        <v>43</v>
      </c>
      <c r="B143" s="73" t="s">
        <v>691</v>
      </c>
      <c r="C143" s="80">
        <v>1</v>
      </c>
      <c r="D143" s="67">
        <f t="shared" si="38"/>
        <v>281</v>
      </c>
      <c r="E143" s="22">
        <v>15</v>
      </c>
      <c r="F143" s="22">
        <v>9</v>
      </c>
      <c r="G143" s="22">
        <v>2</v>
      </c>
      <c r="H143" s="22">
        <v>20</v>
      </c>
      <c r="I143" s="22">
        <v>13</v>
      </c>
      <c r="J143" s="22">
        <v>13</v>
      </c>
      <c r="K143" s="22">
        <v>14</v>
      </c>
      <c r="L143" s="22">
        <v>195</v>
      </c>
      <c r="M143" s="22">
        <f t="shared" si="39"/>
        <v>281</v>
      </c>
      <c r="N143" s="68">
        <f t="shared" si="40"/>
        <v>3.389679715302491</v>
      </c>
      <c r="O143" s="68">
        <f t="shared" si="41"/>
        <v>1.1233213196131497</v>
      </c>
      <c r="P143" s="22">
        <v>0</v>
      </c>
      <c r="Q143" s="22">
        <v>0</v>
      </c>
    </row>
    <row r="144" spans="1:17" ht="21.75">
      <c r="A144" s="22" t="s">
        <v>328</v>
      </c>
      <c r="B144" s="73" t="s">
        <v>692</v>
      </c>
      <c r="C144" s="80">
        <v>1</v>
      </c>
      <c r="D144" s="67">
        <f t="shared" si="38"/>
        <v>23</v>
      </c>
      <c r="E144" s="22">
        <v>3</v>
      </c>
      <c r="F144" s="22">
        <v>0</v>
      </c>
      <c r="G144" s="22">
        <v>1</v>
      </c>
      <c r="H144" s="22">
        <v>1</v>
      </c>
      <c r="I144" s="22">
        <v>0</v>
      </c>
      <c r="J144" s="22">
        <v>9</v>
      </c>
      <c r="K144" s="22">
        <v>1</v>
      </c>
      <c r="L144" s="22">
        <v>8</v>
      </c>
      <c r="M144" s="22">
        <f t="shared" si="39"/>
        <v>23</v>
      </c>
      <c r="N144" s="68">
        <f t="shared" si="40"/>
        <v>2.869565217391304</v>
      </c>
      <c r="O144" s="68">
        <f t="shared" si="41"/>
        <v>1.2872062037467362</v>
      </c>
      <c r="P144" s="22">
        <v>0</v>
      </c>
      <c r="Q144" s="22">
        <v>0</v>
      </c>
    </row>
    <row r="145" spans="1:17" ht="21.75">
      <c r="A145" s="128" t="s">
        <v>11</v>
      </c>
      <c r="B145" s="129"/>
      <c r="C145" s="130"/>
      <c r="D145" s="12">
        <f aca="true" t="shared" si="42" ref="D145:M145">SUM(D132:D144)</f>
        <v>2116</v>
      </c>
      <c r="E145" s="12">
        <f t="shared" si="42"/>
        <v>120</v>
      </c>
      <c r="F145" s="12">
        <f t="shared" si="42"/>
        <v>83</v>
      </c>
      <c r="G145" s="12">
        <f t="shared" si="42"/>
        <v>35</v>
      </c>
      <c r="H145" s="12">
        <f t="shared" si="42"/>
        <v>130</v>
      </c>
      <c r="I145" s="12">
        <f t="shared" si="42"/>
        <v>148</v>
      </c>
      <c r="J145" s="12">
        <f t="shared" si="42"/>
        <v>217</v>
      </c>
      <c r="K145" s="12">
        <f t="shared" si="42"/>
        <v>567</v>
      </c>
      <c r="L145" s="12">
        <f t="shared" si="42"/>
        <v>812</v>
      </c>
      <c r="M145" s="12">
        <f t="shared" si="42"/>
        <v>2112</v>
      </c>
      <c r="N145" s="9">
        <f t="shared" si="40"/>
        <v>3.148200757575758</v>
      </c>
      <c r="O145" s="9">
        <f t="shared" si="41"/>
        <v>1.1020627102266696</v>
      </c>
      <c r="P145" s="12">
        <f>SUM(P132:P144)</f>
        <v>0</v>
      </c>
      <c r="Q145" s="12">
        <f>SUM(Q132:Q144)</f>
        <v>4</v>
      </c>
    </row>
    <row r="146" spans="1:17" ht="21.75">
      <c r="A146" s="128" t="s">
        <v>12</v>
      </c>
      <c r="B146" s="129"/>
      <c r="C146" s="130"/>
      <c r="D146" s="1">
        <f aca="true" t="shared" si="43" ref="D146:M146">D145*100/$D$145</f>
        <v>100</v>
      </c>
      <c r="E146" s="1">
        <f t="shared" si="43"/>
        <v>5.671077504725898</v>
      </c>
      <c r="F146" s="1">
        <f t="shared" si="43"/>
        <v>3.9224952741020793</v>
      </c>
      <c r="G146" s="1">
        <f t="shared" si="43"/>
        <v>1.6540642722117203</v>
      </c>
      <c r="H146" s="1">
        <f t="shared" si="43"/>
        <v>6.143667296786389</v>
      </c>
      <c r="I146" s="1">
        <f t="shared" si="43"/>
        <v>6.994328922495274</v>
      </c>
      <c r="J146" s="1">
        <f t="shared" si="43"/>
        <v>10.255198487712665</v>
      </c>
      <c r="K146" s="1">
        <f t="shared" si="43"/>
        <v>26.795841209829867</v>
      </c>
      <c r="L146" s="1">
        <f t="shared" si="43"/>
        <v>38.37429111531191</v>
      </c>
      <c r="M146" s="1">
        <f t="shared" si="43"/>
        <v>99.8109640831758</v>
      </c>
      <c r="N146" s="14"/>
      <c r="O146" s="14"/>
      <c r="P146" s="1">
        <f>P145*100/$D$145</f>
        <v>0</v>
      </c>
      <c r="Q146" s="1">
        <f>Q145*100/$D$145</f>
        <v>0.1890359168241966</v>
      </c>
    </row>
    <row r="147" spans="1:17" ht="21.75">
      <c r="A147" s="15"/>
      <c r="B147" s="26" t="s">
        <v>63</v>
      </c>
      <c r="C147" s="81"/>
      <c r="D147"/>
      <c r="E147"/>
      <c r="F147"/>
      <c r="G147"/>
      <c r="H147"/>
      <c r="I147" s="135">
        <f>(F145+G145+H145+I145+J145+K145+L145)*100/M145</f>
        <v>94.31818181818181</v>
      </c>
      <c r="J147" s="135"/>
      <c r="K147" s="16"/>
      <c r="L147" s="16"/>
      <c r="M147" s="16"/>
      <c r="N147" s="21"/>
      <c r="O147" s="21"/>
      <c r="P147" s="16"/>
      <c r="Q147" s="16"/>
    </row>
    <row r="148" spans="1:17" ht="21.75">
      <c r="A148" s="15"/>
      <c r="B148" s="27" t="s">
        <v>64</v>
      </c>
      <c r="C148" s="87"/>
      <c r="D148"/>
      <c r="E148"/>
      <c r="F148"/>
      <c r="G148"/>
      <c r="H148"/>
      <c r="I148" s="135">
        <f>(J145+K145+L145)*100/M145</f>
        <v>75.56818181818181</v>
      </c>
      <c r="J148" s="135"/>
      <c r="K148" s="16"/>
      <c r="L148" s="16"/>
      <c r="M148" s="16"/>
      <c r="N148" s="21"/>
      <c r="O148" s="21"/>
      <c r="P148" s="16"/>
      <c r="Q148" s="16"/>
    </row>
    <row r="149" spans="1:17" ht="26.25">
      <c r="A149" s="114" t="s">
        <v>49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1:17" ht="23.25">
      <c r="A150" s="115" t="s">
        <v>486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1:17" ht="21.75">
      <c r="A151" s="134" t="s">
        <v>0</v>
      </c>
      <c r="B151" s="134" t="s">
        <v>1</v>
      </c>
      <c r="C151" s="131" t="s">
        <v>80</v>
      </c>
      <c r="D151" s="91" t="s">
        <v>3</v>
      </c>
      <c r="E151" s="128" t="s">
        <v>4</v>
      </c>
      <c r="F151" s="129"/>
      <c r="G151" s="129"/>
      <c r="H151" s="129"/>
      <c r="I151" s="129"/>
      <c r="J151" s="129"/>
      <c r="K151" s="129"/>
      <c r="L151" s="130"/>
      <c r="M151" s="95" t="s">
        <v>5</v>
      </c>
      <c r="N151" s="133" t="s">
        <v>6</v>
      </c>
      <c r="O151" s="133" t="s">
        <v>7</v>
      </c>
      <c r="P151" s="95" t="s">
        <v>8</v>
      </c>
      <c r="Q151" s="95"/>
    </row>
    <row r="152" spans="1:17" ht="21.75">
      <c r="A152" s="134"/>
      <c r="B152" s="134"/>
      <c r="C152" s="132"/>
      <c r="D152" s="91"/>
      <c r="E152" s="2">
        <v>0</v>
      </c>
      <c r="F152" s="2">
        <v>1</v>
      </c>
      <c r="G152" s="2">
        <v>1.5</v>
      </c>
      <c r="H152" s="2">
        <v>2</v>
      </c>
      <c r="I152" s="2">
        <v>2.5</v>
      </c>
      <c r="J152" s="2">
        <v>3</v>
      </c>
      <c r="K152" s="2">
        <v>3.5</v>
      </c>
      <c r="L152" s="2">
        <v>4</v>
      </c>
      <c r="M152" s="95"/>
      <c r="N152" s="133"/>
      <c r="O152" s="133"/>
      <c r="P152" s="2" t="s">
        <v>9</v>
      </c>
      <c r="Q152" s="2" t="s">
        <v>10</v>
      </c>
    </row>
    <row r="153" spans="1:17" ht="21.75">
      <c r="A153" s="69" t="s">
        <v>312</v>
      </c>
      <c r="B153" s="73" t="s">
        <v>585</v>
      </c>
      <c r="C153" s="80">
        <v>1</v>
      </c>
      <c r="D153" s="67">
        <f aca="true" t="shared" si="44" ref="D153:D163">SUM(E153:L153,P153:Q153)</f>
        <v>439</v>
      </c>
      <c r="E153" s="22">
        <v>11</v>
      </c>
      <c r="F153" s="22">
        <v>10</v>
      </c>
      <c r="G153" s="22">
        <v>18</v>
      </c>
      <c r="H153" s="22">
        <v>25</v>
      </c>
      <c r="I153" s="22">
        <v>30</v>
      </c>
      <c r="J153" s="22">
        <v>46</v>
      </c>
      <c r="K153" s="22">
        <v>55</v>
      </c>
      <c r="L153" s="22">
        <v>244</v>
      </c>
      <c r="M153" s="22">
        <f aca="true" t="shared" si="45" ref="M153:M163">SUM(E153:L153)</f>
        <v>439</v>
      </c>
      <c r="N153" s="68">
        <f aca="true" t="shared" si="46" ref="N153:N159">(1*F153+1.5*G153+2*H153+2.5*I153+3*J153+3.5*K153+4*L153)/M153</f>
        <v>3.345102505694761</v>
      </c>
      <c r="O153" s="68">
        <f aca="true" t="shared" si="47" ref="O153:O159">SQRT((E153*0^2+F153*1^2+G153*1.5^2+H153*2^2+I153*2.5^2+J153*3^2+K153*3.5^2+L153*4^2)/M153-N153^2)</f>
        <v>0.9751665594398514</v>
      </c>
      <c r="P153" s="22">
        <v>0</v>
      </c>
      <c r="Q153" s="22">
        <v>0</v>
      </c>
    </row>
    <row r="154" spans="1:17" ht="21.75">
      <c r="A154" s="69" t="s">
        <v>308</v>
      </c>
      <c r="B154" s="73" t="s">
        <v>580</v>
      </c>
      <c r="C154" s="80">
        <v>1</v>
      </c>
      <c r="D154" s="67">
        <f t="shared" si="44"/>
        <v>15</v>
      </c>
      <c r="E154" s="22">
        <v>1</v>
      </c>
      <c r="F154" s="22">
        <v>0</v>
      </c>
      <c r="G154" s="22">
        <v>0</v>
      </c>
      <c r="H154" s="22">
        <v>2</v>
      </c>
      <c r="I154" s="22">
        <v>1</v>
      </c>
      <c r="J154" s="22">
        <v>5</v>
      </c>
      <c r="K154" s="22">
        <v>6</v>
      </c>
      <c r="L154" s="22">
        <v>0</v>
      </c>
      <c r="M154" s="22">
        <f t="shared" si="45"/>
        <v>15</v>
      </c>
      <c r="N154" s="68">
        <f t="shared" si="46"/>
        <v>2.8333333333333335</v>
      </c>
      <c r="O154" s="68">
        <f t="shared" si="47"/>
        <v>0.9067647005823622</v>
      </c>
      <c r="P154" s="22">
        <v>0</v>
      </c>
      <c r="Q154" s="22">
        <v>0</v>
      </c>
    </row>
    <row r="155" spans="1:17" ht="21.75">
      <c r="A155" s="69" t="s">
        <v>309</v>
      </c>
      <c r="B155" s="73" t="s">
        <v>581</v>
      </c>
      <c r="C155" s="80">
        <v>1</v>
      </c>
      <c r="D155" s="67">
        <f t="shared" si="44"/>
        <v>15</v>
      </c>
      <c r="E155" s="22">
        <v>1</v>
      </c>
      <c r="F155" s="22">
        <v>0</v>
      </c>
      <c r="G155" s="22">
        <v>1</v>
      </c>
      <c r="H155" s="22">
        <v>0</v>
      </c>
      <c r="I155" s="22">
        <v>0</v>
      </c>
      <c r="J155" s="22">
        <v>0</v>
      </c>
      <c r="K155" s="22">
        <v>1</v>
      </c>
      <c r="L155" s="22">
        <v>12</v>
      </c>
      <c r="M155" s="22">
        <f t="shared" si="45"/>
        <v>15</v>
      </c>
      <c r="N155" s="68">
        <f t="shared" si="46"/>
        <v>3.533333333333333</v>
      </c>
      <c r="O155" s="68">
        <f t="shared" si="47"/>
        <v>1.1323525167642026</v>
      </c>
      <c r="P155" s="22">
        <v>0</v>
      </c>
      <c r="Q155" s="22">
        <v>0</v>
      </c>
    </row>
    <row r="156" spans="1:17" ht="21.75">
      <c r="A156" s="69" t="s">
        <v>310</v>
      </c>
      <c r="B156" s="73" t="s">
        <v>582</v>
      </c>
      <c r="C156" s="80">
        <v>1</v>
      </c>
      <c r="D156" s="67">
        <f t="shared" si="44"/>
        <v>25</v>
      </c>
      <c r="E156" s="22">
        <v>1</v>
      </c>
      <c r="F156" s="22">
        <v>0</v>
      </c>
      <c r="G156" s="22">
        <v>0</v>
      </c>
      <c r="H156" s="22">
        <v>0</v>
      </c>
      <c r="I156" s="22">
        <v>0</v>
      </c>
      <c r="J156" s="22">
        <v>2</v>
      </c>
      <c r="K156" s="22">
        <v>3</v>
      </c>
      <c r="L156" s="22">
        <v>19</v>
      </c>
      <c r="M156" s="22">
        <f t="shared" si="45"/>
        <v>25</v>
      </c>
      <c r="N156" s="68">
        <f t="shared" si="46"/>
        <v>3.7</v>
      </c>
      <c r="O156" s="68">
        <f t="shared" si="47"/>
        <v>0.812403840463595</v>
      </c>
      <c r="P156" s="22">
        <v>0</v>
      </c>
      <c r="Q156" s="22">
        <v>0</v>
      </c>
    </row>
    <row r="157" spans="1:17" ht="21.75">
      <c r="A157" s="69" t="s">
        <v>490</v>
      </c>
      <c r="B157" s="73" t="s">
        <v>583</v>
      </c>
      <c r="C157" s="80">
        <v>1</v>
      </c>
      <c r="D157" s="67">
        <f t="shared" si="44"/>
        <v>439</v>
      </c>
      <c r="E157" s="22">
        <v>29</v>
      </c>
      <c r="F157" s="22">
        <v>179</v>
      </c>
      <c r="G157" s="22">
        <v>36</v>
      </c>
      <c r="H157" s="22">
        <v>43</v>
      </c>
      <c r="I157" s="22">
        <v>36</v>
      </c>
      <c r="J157" s="22">
        <v>52</v>
      </c>
      <c r="K157" s="22">
        <v>47</v>
      </c>
      <c r="L157" s="22">
        <v>17</v>
      </c>
      <c r="M157" s="22">
        <f t="shared" si="45"/>
        <v>439</v>
      </c>
      <c r="N157" s="68">
        <f t="shared" si="46"/>
        <v>1.816628701594533</v>
      </c>
      <c r="O157" s="68">
        <f t="shared" si="47"/>
        <v>1.0925181571218443</v>
      </c>
      <c r="P157" s="22">
        <v>0</v>
      </c>
      <c r="Q157" s="22">
        <v>0</v>
      </c>
    </row>
    <row r="158" spans="1:17" ht="21.75">
      <c r="A158" s="69" t="s">
        <v>311</v>
      </c>
      <c r="B158" s="73" t="s">
        <v>584</v>
      </c>
      <c r="C158" s="80">
        <v>1</v>
      </c>
      <c r="D158" s="67">
        <f t="shared" si="44"/>
        <v>30</v>
      </c>
      <c r="E158" s="22">
        <v>1</v>
      </c>
      <c r="F158" s="22">
        <v>1</v>
      </c>
      <c r="G158" s="22">
        <v>1</v>
      </c>
      <c r="H158" s="22">
        <v>2</v>
      </c>
      <c r="I158" s="22">
        <v>7</v>
      </c>
      <c r="J158" s="22">
        <v>7</v>
      </c>
      <c r="K158" s="22">
        <v>6</v>
      </c>
      <c r="L158" s="22">
        <v>5</v>
      </c>
      <c r="M158" s="22">
        <f t="shared" si="45"/>
        <v>30</v>
      </c>
      <c r="N158" s="68">
        <f t="shared" si="46"/>
        <v>2.8666666666666667</v>
      </c>
      <c r="O158" s="68">
        <f t="shared" si="47"/>
        <v>0.9122621455602675</v>
      </c>
      <c r="P158" s="22">
        <v>0</v>
      </c>
      <c r="Q158" s="22">
        <v>0</v>
      </c>
    </row>
    <row r="159" spans="1:17" ht="21.75">
      <c r="A159" s="69" t="s">
        <v>511</v>
      </c>
      <c r="B159" s="73" t="s">
        <v>603</v>
      </c>
      <c r="C159" s="80">
        <v>1</v>
      </c>
      <c r="D159" s="67">
        <f t="shared" si="44"/>
        <v>422</v>
      </c>
      <c r="E159" s="22">
        <v>21</v>
      </c>
      <c r="F159" s="22">
        <v>29</v>
      </c>
      <c r="G159" s="22">
        <v>20</v>
      </c>
      <c r="H159" s="22">
        <v>40</v>
      </c>
      <c r="I159" s="22">
        <v>35</v>
      </c>
      <c r="J159" s="22">
        <v>47</v>
      </c>
      <c r="K159" s="22">
        <v>32</v>
      </c>
      <c r="L159" s="22">
        <v>198</v>
      </c>
      <c r="M159" s="22">
        <f t="shared" si="45"/>
        <v>422</v>
      </c>
      <c r="N159" s="68">
        <f t="shared" si="46"/>
        <v>3.0130331753554502</v>
      </c>
      <c r="O159" s="68">
        <f t="shared" si="47"/>
        <v>1.1970325845097405</v>
      </c>
      <c r="P159" s="22">
        <v>0</v>
      </c>
      <c r="Q159" s="22">
        <v>0</v>
      </c>
    </row>
    <row r="160" spans="1:17" ht="21.75">
      <c r="A160" s="69" t="s">
        <v>507</v>
      </c>
      <c r="B160" s="73" t="s">
        <v>604</v>
      </c>
      <c r="C160" s="80">
        <v>1</v>
      </c>
      <c r="D160" s="67">
        <f t="shared" si="44"/>
        <v>14</v>
      </c>
      <c r="E160" s="22">
        <v>1</v>
      </c>
      <c r="F160" s="22">
        <v>3</v>
      </c>
      <c r="G160" s="22">
        <v>1</v>
      </c>
      <c r="H160" s="22">
        <v>0</v>
      </c>
      <c r="I160" s="22">
        <v>1</v>
      </c>
      <c r="J160" s="22">
        <v>3</v>
      </c>
      <c r="K160" s="22">
        <v>0</v>
      </c>
      <c r="L160" s="22">
        <v>5</v>
      </c>
      <c r="M160" s="22">
        <f t="shared" si="45"/>
        <v>14</v>
      </c>
      <c r="N160" s="68">
        <f>(1*F160+1.5*G160+2*H160+2.5*I160+3*J160+3.5*K160+4*L160)/M160</f>
        <v>2.5714285714285716</v>
      </c>
      <c r="O160" s="68">
        <f>SQRT((E160*0^2+F160*1^2+G160*1.5^2+H160*2^2+I160*2.5^2+J160*3^2+K160*3.5^2+L160*4^2)/M160-N160^2)</f>
        <v>1.3608970630898314</v>
      </c>
      <c r="P160" s="22">
        <v>0</v>
      </c>
      <c r="Q160" s="22">
        <v>0</v>
      </c>
    </row>
    <row r="161" spans="1:17" ht="21.75">
      <c r="A161" s="69" t="s">
        <v>508</v>
      </c>
      <c r="B161" s="73" t="s">
        <v>605</v>
      </c>
      <c r="C161" s="80">
        <v>1</v>
      </c>
      <c r="D161" s="67">
        <f t="shared" si="44"/>
        <v>14</v>
      </c>
      <c r="E161" s="22">
        <v>1</v>
      </c>
      <c r="F161" s="22">
        <v>0</v>
      </c>
      <c r="G161" s="22">
        <v>0</v>
      </c>
      <c r="H161" s="22">
        <v>1</v>
      </c>
      <c r="I161" s="22">
        <v>0</v>
      </c>
      <c r="J161" s="22">
        <v>3</v>
      </c>
      <c r="K161" s="22">
        <v>1</v>
      </c>
      <c r="L161" s="22">
        <v>8</v>
      </c>
      <c r="M161" s="22">
        <f t="shared" si="45"/>
        <v>14</v>
      </c>
      <c r="N161" s="68">
        <f>(1*F161+1.5*G161+2*H161+2.5*I161+3*J161+3.5*K161+4*L161)/M161</f>
        <v>3.3214285714285716</v>
      </c>
      <c r="O161" s="68">
        <f>SQRT((E161*0^2+F161*1^2+G161*1.5^2+H161*2^2+I161*2.5^2+J161*3^2+K161*3.5^2+L161*4^2)/M161-N161^2)</f>
        <v>1.095561546441283</v>
      </c>
      <c r="P161" s="22">
        <v>0</v>
      </c>
      <c r="Q161" s="22">
        <v>0</v>
      </c>
    </row>
    <row r="162" spans="1:17" ht="21.75">
      <c r="A162" s="69" t="s">
        <v>509</v>
      </c>
      <c r="B162" s="73" t="s">
        <v>606</v>
      </c>
      <c r="C162" s="80">
        <v>1</v>
      </c>
      <c r="D162" s="67">
        <f t="shared" si="44"/>
        <v>32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3</v>
      </c>
      <c r="K162" s="22">
        <v>10</v>
      </c>
      <c r="L162" s="22">
        <v>19</v>
      </c>
      <c r="M162" s="22">
        <f t="shared" si="45"/>
        <v>32</v>
      </c>
      <c r="N162" s="68">
        <f>(1*F162+1.5*G162+2*H162+2.5*I162+3*J162+3.5*K162+4*L162)/M162</f>
        <v>3.75</v>
      </c>
      <c r="O162" s="68">
        <f>SQRT((E162*0^2+F162*1^2+G162*1.5^2+H162*2^2+I162*2.5^2+J162*3^2+K162*3.5^2+L162*4^2)/M162-N162^2)</f>
        <v>0.33071891388307384</v>
      </c>
      <c r="P162" s="22">
        <v>0</v>
      </c>
      <c r="Q162" s="22">
        <v>0</v>
      </c>
    </row>
    <row r="163" spans="1:17" ht="21.75">
      <c r="A163" s="69" t="s">
        <v>510</v>
      </c>
      <c r="B163" s="73" t="s">
        <v>607</v>
      </c>
      <c r="C163" s="80">
        <v>1</v>
      </c>
      <c r="D163" s="67">
        <f t="shared" si="44"/>
        <v>32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3</v>
      </c>
      <c r="L163" s="22">
        <v>29</v>
      </c>
      <c r="M163" s="22">
        <f t="shared" si="45"/>
        <v>32</v>
      </c>
      <c r="N163" s="68">
        <f>(1*F163+1.5*G163+2*H163+2.5*I163+3*J163+3.5*K163+4*L163)/M163</f>
        <v>3.953125</v>
      </c>
      <c r="O163" s="68">
        <f>SQRT((E163*0^2+F163*1^2+G163*1.5^2+H163*2^2+I163*2.5^2+J163*3^2+K163*3.5^2+L163*4^2)/M163-N163^2)</f>
        <v>0.14574029770451274</v>
      </c>
      <c r="P163" s="22">
        <v>0</v>
      </c>
      <c r="Q163" s="22">
        <v>0</v>
      </c>
    </row>
    <row r="164" spans="1:17" ht="21.75">
      <c r="A164" s="22" t="s">
        <v>98</v>
      </c>
      <c r="B164" s="73" t="s">
        <v>633</v>
      </c>
      <c r="C164" s="80">
        <v>1</v>
      </c>
      <c r="D164" s="67">
        <f>SUM(E164:L164,P164:Q164)</f>
        <v>44</v>
      </c>
      <c r="E164" s="22">
        <v>9</v>
      </c>
      <c r="F164" s="22">
        <v>4</v>
      </c>
      <c r="G164" s="22">
        <v>4</v>
      </c>
      <c r="H164" s="22">
        <v>5</v>
      </c>
      <c r="I164" s="22">
        <v>4</v>
      </c>
      <c r="J164" s="22">
        <v>7</v>
      </c>
      <c r="K164" s="22">
        <v>2</v>
      </c>
      <c r="L164" s="22">
        <v>9</v>
      </c>
      <c r="M164" s="22">
        <f>SUM(E164:L164)</f>
        <v>44</v>
      </c>
      <c r="N164" s="68">
        <f>(1*F164+1.5*G164+2*H164+2.5*I164+3*J164+3.5*K164+4*L164)/M164</f>
        <v>2.1363636363636362</v>
      </c>
      <c r="O164" s="68">
        <f>SQRT((E164*0^2+F164*1^2+G164*1.5^2+H164*2^2+I164*2.5^2+J164*3^2+K164*3.5^2+L164*4^2)/M164-N164^2)</f>
        <v>1.4196816078855834</v>
      </c>
      <c r="P164" s="22">
        <v>0</v>
      </c>
      <c r="Q164" s="22">
        <v>0</v>
      </c>
    </row>
    <row r="165" spans="1:17" ht="21.75">
      <c r="A165" s="22" t="s">
        <v>323</v>
      </c>
      <c r="B165" s="73" t="s">
        <v>634</v>
      </c>
      <c r="C165" s="80">
        <v>1</v>
      </c>
      <c r="D165" s="67">
        <f>SUM(E165:L165,P165:Q165)</f>
        <v>44</v>
      </c>
      <c r="E165" s="22">
        <v>3</v>
      </c>
      <c r="F165" s="22">
        <v>3</v>
      </c>
      <c r="G165" s="22">
        <v>6</v>
      </c>
      <c r="H165" s="22">
        <v>2</v>
      </c>
      <c r="I165" s="22">
        <v>8</v>
      </c>
      <c r="J165" s="22">
        <v>7</v>
      </c>
      <c r="K165" s="22">
        <v>4</v>
      </c>
      <c r="L165" s="22">
        <v>11</v>
      </c>
      <c r="M165" s="22">
        <f>SUM(E165:L165)</f>
        <v>44</v>
      </c>
      <c r="N165" s="68">
        <f>(1*F165+1.5*G165+2*H165+2.5*I165+3*J165+3.5*K165+4*L165)/M165</f>
        <v>2.6136363636363638</v>
      </c>
      <c r="O165" s="68">
        <f>SQRT((E165*0^2+F165*1^2+G165*1.5^2+H165*2^2+I165*2.5^2+J165*3^2+K165*3.5^2+L165*4^2)/M165-N165^2)</f>
        <v>1.186398466921653</v>
      </c>
      <c r="P165" s="22">
        <v>0</v>
      </c>
      <c r="Q165" s="22">
        <v>0</v>
      </c>
    </row>
    <row r="166" spans="1:17" ht="21.75">
      <c r="A166" s="22" t="s">
        <v>154</v>
      </c>
      <c r="B166" s="73" t="s">
        <v>635</v>
      </c>
      <c r="C166" s="80">
        <v>1</v>
      </c>
      <c r="D166" s="67">
        <f>SUM(E166:L166,P166:Q166)</f>
        <v>44</v>
      </c>
      <c r="E166" s="22">
        <v>6</v>
      </c>
      <c r="F166" s="22">
        <v>0</v>
      </c>
      <c r="G166" s="22">
        <v>0</v>
      </c>
      <c r="H166" s="22">
        <v>0</v>
      </c>
      <c r="I166" s="22">
        <v>0</v>
      </c>
      <c r="J166" s="22">
        <v>1</v>
      </c>
      <c r="K166" s="22">
        <v>5</v>
      </c>
      <c r="L166" s="22">
        <v>32</v>
      </c>
      <c r="M166" s="22">
        <f>SUM(E166:L166)</f>
        <v>44</v>
      </c>
      <c r="N166" s="68">
        <f>(1*F166+1.5*G166+2*H166+2.5*I166+3*J166+3.5*K166+4*L166)/M166</f>
        <v>3.375</v>
      </c>
      <c r="O166" s="68">
        <f>SQRT((E166*0^2+F166*1^2+G166*1.5^2+H166*2^2+I166*2.5^2+J166*3^2+K166*3.5^2+L166*4^2)/M166-N166^2)</f>
        <v>1.3573244068587822</v>
      </c>
      <c r="P166" s="22">
        <v>0</v>
      </c>
      <c r="Q166" s="22">
        <v>0</v>
      </c>
    </row>
    <row r="167" spans="1:17" ht="21.75">
      <c r="A167" s="22" t="s">
        <v>92</v>
      </c>
      <c r="B167" s="73" t="s">
        <v>636</v>
      </c>
      <c r="C167" s="80">
        <v>1</v>
      </c>
      <c r="D167" s="67">
        <f>SUM(E167:L167,P167:Q167)</f>
        <v>387</v>
      </c>
      <c r="E167" s="22">
        <v>0</v>
      </c>
      <c r="F167" s="22">
        <v>2</v>
      </c>
      <c r="G167" s="22">
        <v>5</v>
      </c>
      <c r="H167" s="22">
        <v>19</v>
      </c>
      <c r="I167" s="22">
        <v>26</v>
      </c>
      <c r="J167" s="22">
        <v>36</v>
      </c>
      <c r="K167" s="22">
        <v>44</v>
      </c>
      <c r="L167" s="22">
        <v>247</v>
      </c>
      <c r="M167" s="22">
        <f>SUM(E167:L167)</f>
        <v>379</v>
      </c>
      <c r="N167" s="68">
        <f>(1*F167+1.5*G167+2*H167+2.5*I167+3*J167+3.5*K167+4*L167)/M167</f>
        <v>3.594986807387863</v>
      </c>
      <c r="O167" s="68">
        <f>SQRT((E167*0^2+F167*1^2+G167*1.5^2+H167*2^2+I167*2.5^2+J167*3^2+K167*3.5^2+L167*4^2)/M167-N167^2)</f>
        <v>0.6669358019645145</v>
      </c>
      <c r="P167" s="22">
        <v>8</v>
      </c>
      <c r="Q167" s="22">
        <v>0</v>
      </c>
    </row>
    <row r="168" spans="1:17" ht="21.75">
      <c r="A168" s="22" t="s">
        <v>324</v>
      </c>
      <c r="B168" s="73" t="s">
        <v>637</v>
      </c>
      <c r="C168" s="80">
        <v>1</v>
      </c>
      <c r="D168" s="67">
        <f>SUM(E168:L168,P168:Q168)</f>
        <v>44</v>
      </c>
      <c r="E168" s="22">
        <v>12</v>
      </c>
      <c r="F168" s="22">
        <v>3</v>
      </c>
      <c r="G168" s="22">
        <v>0</v>
      </c>
      <c r="H168" s="22">
        <v>5</v>
      </c>
      <c r="I168" s="22">
        <v>3</v>
      </c>
      <c r="J168" s="22">
        <v>4</v>
      </c>
      <c r="K168" s="22">
        <v>1</v>
      </c>
      <c r="L168" s="22">
        <v>16</v>
      </c>
      <c r="M168" s="22">
        <f>SUM(E168:L168)</f>
        <v>44</v>
      </c>
      <c r="N168" s="68">
        <f>(1*F168+1.5*G168+2*H168+2.5*I168+3*J168+3.5*K168+4*L168)/M168</f>
        <v>2.272727272727273</v>
      </c>
      <c r="O168" s="68">
        <f>SQRT((E168*0^2+F168*1^2+G168*1.5^2+H168*2^2+I168*2.5^2+J168*3^2+K168*3.5^2+L168*4^2)/M168-N168^2)</f>
        <v>1.6426646363266042</v>
      </c>
      <c r="P168" s="22">
        <v>0</v>
      </c>
      <c r="Q168" s="22">
        <v>0</v>
      </c>
    </row>
    <row r="169" spans="1:17" ht="21.75">
      <c r="A169" s="22" t="s">
        <v>526</v>
      </c>
      <c r="B169" s="73" t="s">
        <v>638</v>
      </c>
      <c r="C169" s="80">
        <v>1</v>
      </c>
      <c r="D169" s="67">
        <f>SUM(E169:L169,P169:Q169)</f>
        <v>46</v>
      </c>
      <c r="E169" s="22">
        <v>3</v>
      </c>
      <c r="F169" s="22">
        <v>3</v>
      </c>
      <c r="G169" s="22">
        <v>1</v>
      </c>
      <c r="H169" s="22">
        <v>6</v>
      </c>
      <c r="I169" s="22">
        <v>5</v>
      </c>
      <c r="J169" s="22">
        <v>8</v>
      </c>
      <c r="K169" s="22">
        <v>1</v>
      </c>
      <c r="L169" s="22">
        <v>19</v>
      </c>
      <c r="M169" s="22">
        <f>SUM(E169:L169)</f>
        <v>46</v>
      </c>
      <c r="N169" s="68">
        <f>(1*F169+1.5*G169+2*H169+2.5*I169+3*J169+3.5*K169+4*L169)/M169</f>
        <v>2.880434782608696</v>
      </c>
      <c r="O169" s="68">
        <f>SQRT((E169*0^2+F169*1^2+G169*1.5^2+H169*2^2+I169*2.5^2+J169*3^2+K169*3.5^2+L169*4^2)/M169-N169^2)</f>
        <v>1.2076962555819615</v>
      </c>
      <c r="P169" s="22">
        <v>0</v>
      </c>
      <c r="Q169" s="22">
        <v>0</v>
      </c>
    </row>
    <row r="170" spans="1:17" ht="21.75">
      <c r="A170" s="22" t="s">
        <v>552</v>
      </c>
      <c r="B170" s="73" t="s">
        <v>664</v>
      </c>
      <c r="C170" s="80">
        <v>1</v>
      </c>
      <c r="D170" s="67">
        <f aca="true" t="shared" si="48" ref="D170:D189">SUM(E170:L170,P170:Q170)</f>
        <v>341</v>
      </c>
      <c r="E170" s="22">
        <v>11</v>
      </c>
      <c r="F170" s="22">
        <v>2</v>
      </c>
      <c r="G170" s="22">
        <v>3</v>
      </c>
      <c r="H170" s="22">
        <v>6</v>
      </c>
      <c r="I170" s="22">
        <v>8</v>
      </c>
      <c r="J170" s="22">
        <v>25</v>
      </c>
      <c r="K170" s="22">
        <v>35</v>
      </c>
      <c r="L170" s="22">
        <v>251</v>
      </c>
      <c r="M170" s="22">
        <f aca="true" t="shared" si="49" ref="M170:M189">SUM(E170:L170)</f>
        <v>341</v>
      </c>
      <c r="N170" s="68">
        <f aca="true" t="shared" si="50" ref="N170:N189">(1*F170+1.5*G170+2*H170+2.5*I170+3*J170+3.5*K170+4*L170)/M170</f>
        <v>3.6363636363636362</v>
      </c>
      <c r="O170" s="68">
        <f aca="true" t="shared" si="51" ref="O170:O189">SQRT((E170*0^2+F170*1^2+G170*1.5^2+H170*2^2+I170*2.5^2+J170*3^2+K170*3.5^2+L170*4^2)/M170-N170^2)</f>
        <v>0.8448725648047754</v>
      </c>
      <c r="P170" s="22">
        <v>0</v>
      </c>
      <c r="Q170" s="22">
        <v>0</v>
      </c>
    </row>
    <row r="171" spans="1:17" ht="21.75">
      <c r="A171" s="22" t="s">
        <v>548</v>
      </c>
      <c r="B171" s="73" t="s">
        <v>661</v>
      </c>
      <c r="C171" s="80">
        <v>1</v>
      </c>
      <c r="D171" s="67">
        <f>SUM(E171:L171,P171:Q171)</f>
        <v>19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19</v>
      </c>
      <c r="M171" s="22">
        <f>SUM(E171:L171)</f>
        <v>19</v>
      </c>
      <c r="N171" s="68">
        <f>(1*F171+1.5*G171+2*H171+2.5*I171+3*J171+3.5*K171+4*L171)/M171</f>
        <v>4</v>
      </c>
      <c r="O171" s="68">
        <f>SQRT((E171*0^2+F171*1^2+G171*1.5^2+H171*2^2+I171*2.5^2+J171*3^2+K171*3.5^2+L171*4^2)/M171-N171^2)</f>
        <v>0</v>
      </c>
      <c r="P171" s="22">
        <v>0</v>
      </c>
      <c r="Q171" s="22">
        <v>0</v>
      </c>
    </row>
    <row r="172" spans="1:17" ht="21.75">
      <c r="A172" s="22" t="s">
        <v>549</v>
      </c>
      <c r="B172" s="73" t="s">
        <v>662</v>
      </c>
      <c r="C172" s="80">
        <v>1</v>
      </c>
      <c r="D172" s="67">
        <f>SUM(E172:L172,P172:Q172)</f>
        <v>19</v>
      </c>
      <c r="E172" s="22">
        <v>0</v>
      </c>
      <c r="F172" s="22">
        <v>0</v>
      </c>
      <c r="G172" s="22">
        <v>2</v>
      </c>
      <c r="H172" s="22">
        <v>1</v>
      </c>
      <c r="I172" s="22">
        <v>0</v>
      </c>
      <c r="J172" s="22">
        <v>1</v>
      </c>
      <c r="K172" s="22">
        <v>1</v>
      </c>
      <c r="L172" s="22">
        <v>14</v>
      </c>
      <c r="M172" s="22">
        <f>SUM(E172:L172)</f>
        <v>19</v>
      </c>
      <c r="N172" s="68">
        <f>(1*F172+1.5*G172+2*H172+2.5*I172+3*J172+3.5*K172+4*L172)/M172</f>
        <v>3.5526315789473686</v>
      </c>
      <c r="O172" s="68">
        <f>SQRT((E172*0^2+F172*1^2+G172*1.5^2+H172*2^2+I172*2.5^2+J172*3^2+K172*3.5^2+L172*4^2)/M172-N172^2)</f>
        <v>0.8567800313736682</v>
      </c>
      <c r="P172" s="22">
        <v>0</v>
      </c>
      <c r="Q172" s="22">
        <v>0</v>
      </c>
    </row>
    <row r="173" spans="1:17" ht="21.75">
      <c r="A173" s="22" t="s">
        <v>153</v>
      </c>
      <c r="B173" s="73" t="s">
        <v>663</v>
      </c>
      <c r="C173" s="80">
        <v>1</v>
      </c>
      <c r="D173" s="67">
        <f>SUM(E173:L173,P173:Q173)</f>
        <v>22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6</v>
      </c>
      <c r="K173" s="22">
        <v>2</v>
      </c>
      <c r="L173" s="22">
        <v>14</v>
      </c>
      <c r="M173" s="22">
        <f>SUM(E173:L173)</f>
        <v>22</v>
      </c>
      <c r="N173" s="68">
        <f>(1*F173+1.5*G173+2*H173+2.5*I173+3*J173+3.5*K173+4*L173)/M173</f>
        <v>3.6818181818181817</v>
      </c>
      <c r="O173" s="68">
        <f>SQRT((E173*0^2+F173*1^2+G173*1.5^2+H173*2^2+I173*2.5^2+J173*3^2+K173*3.5^2+L173*4^2)/M173-N173^2)</f>
        <v>0.4406981688560303</v>
      </c>
      <c r="P173" s="22">
        <v>0</v>
      </c>
      <c r="Q173" s="22">
        <v>0</v>
      </c>
    </row>
    <row r="174" spans="1:17" ht="21.75">
      <c r="A174" s="22" t="s">
        <v>550</v>
      </c>
      <c r="B174" s="73" t="s">
        <v>665</v>
      </c>
      <c r="C174" s="80">
        <v>1</v>
      </c>
      <c r="D174" s="67">
        <f>SUM(E174:L174,P174:Q174)</f>
        <v>22</v>
      </c>
      <c r="E174" s="22">
        <v>2</v>
      </c>
      <c r="F174" s="22">
        <v>4</v>
      </c>
      <c r="G174" s="22">
        <v>1</v>
      </c>
      <c r="H174" s="22">
        <v>3</v>
      </c>
      <c r="I174" s="22">
        <v>3</v>
      </c>
      <c r="J174" s="22">
        <v>2</v>
      </c>
      <c r="K174" s="22">
        <v>0</v>
      </c>
      <c r="L174" s="22">
        <v>7</v>
      </c>
      <c r="M174" s="22">
        <f>SUM(E174:L174)</f>
        <v>22</v>
      </c>
      <c r="N174" s="68">
        <f>(1*F174+1.5*G174+2*H174+2.5*I174+3*J174+3.5*K174+4*L174)/M174</f>
        <v>2.409090909090909</v>
      </c>
      <c r="O174" s="68">
        <f>SQRT((E174*0^2+F174*1^2+G174*1.5^2+H174*2^2+I174*2.5^2+J174*3^2+K174*3.5^2+L174*4^2)/M174-N174^2)</f>
        <v>1.336858288168431</v>
      </c>
      <c r="P174" s="22">
        <v>0</v>
      </c>
      <c r="Q174" s="22">
        <v>0</v>
      </c>
    </row>
    <row r="175" spans="1:17" ht="21.75">
      <c r="A175" s="22" t="s">
        <v>551</v>
      </c>
      <c r="B175" s="73" t="s">
        <v>666</v>
      </c>
      <c r="C175" s="80">
        <v>1</v>
      </c>
      <c r="D175" s="67">
        <f>SUM(E175:L175,P175:Q175)</f>
        <v>22</v>
      </c>
      <c r="E175" s="22">
        <v>0</v>
      </c>
      <c r="F175" s="22">
        <v>0</v>
      </c>
      <c r="G175" s="22">
        <v>0</v>
      </c>
      <c r="H175" s="22">
        <v>1</v>
      </c>
      <c r="I175" s="22">
        <v>0</v>
      </c>
      <c r="J175" s="22">
        <v>0</v>
      </c>
      <c r="K175" s="22">
        <v>0</v>
      </c>
      <c r="L175" s="22">
        <v>21</v>
      </c>
      <c r="M175" s="22">
        <f>SUM(E175:L175)</f>
        <v>22</v>
      </c>
      <c r="N175" s="68">
        <f>(1*F175+1.5*G175+2*H175+2.5*I175+3*J175+3.5*K175+4*L175)/M175</f>
        <v>3.909090909090909</v>
      </c>
      <c r="O175" s="68">
        <f>SQRT((E175*0^2+F175*1^2+G175*1.5^2+H175*2^2+I175*2.5^2+J175*3^2+K175*3.5^2+L175*4^2)/M175-N175^2)</f>
        <v>0.416597790450531</v>
      </c>
      <c r="P175" s="22">
        <v>0</v>
      </c>
      <c r="Q175" s="22">
        <v>0</v>
      </c>
    </row>
    <row r="176" spans="1:17" ht="21.75">
      <c r="A176" s="22" t="s">
        <v>125</v>
      </c>
      <c r="B176" s="73" t="s">
        <v>667</v>
      </c>
      <c r="C176" s="80">
        <v>1</v>
      </c>
      <c r="D176" s="67">
        <f t="shared" si="48"/>
        <v>341</v>
      </c>
      <c r="E176" s="22">
        <v>29</v>
      </c>
      <c r="F176" s="22">
        <v>27</v>
      </c>
      <c r="G176" s="22">
        <v>24</v>
      </c>
      <c r="H176" s="22">
        <v>33</v>
      </c>
      <c r="I176" s="22">
        <v>38</v>
      </c>
      <c r="J176" s="22">
        <v>65</v>
      </c>
      <c r="K176" s="22">
        <v>50</v>
      </c>
      <c r="L176" s="22">
        <v>58</v>
      </c>
      <c r="M176" s="22">
        <f t="shared" si="49"/>
        <v>324</v>
      </c>
      <c r="N176" s="68">
        <f t="shared" si="50"/>
        <v>2.549382716049383</v>
      </c>
      <c r="O176" s="68">
        <f t="shared" si="51"/>
        <v>1.2046846272196257</v>
      </c>
      <c r="P176" s="22">
        <v>3</v>
      </c>
      <c r="Q176" s="22">
        <v>14</v>
      </c>
    </row>
    <row r="177" spans="1:17" ht="21.75">
      <c r="A177" s="22" t="s">
        <v>553</v>
      </c>
      <c r="B177" s="73" t="s">
        <v>668</v>
      </c>
      <c r="C177" s="80">
        <v>1</v>
      </c>
      <c r="D177" s="67">
        <f t="shared" si="48"/>
        <v>42</v>
      </c>
      <c r="E177" s="22">
        <v>1</v>
      </c>
      <c r="F177" s="22">
        <v>2</v>
      </c>
      <c r="G177" s="22">
        <v>2</v>
      </c>
      <c r="H177" s="22">
        <v>3</v>
      </c>
      <c r="I177" s="22">
        <v>4</v>
      </c>
      <c r="J177" s="22">
        <v>9</v>
      </c>
      <c r="K177" s="22">
        <v>4</v>
      </c>
      <c r="L177" s="22">
        <v>17</v>
      </c>
      <c r="M177" s="22">
        <f t="shared" si="49"/>
        <v>42</v>
      </c>
      <c r="N177" s="68">
        <f t="shared" si="50"/>
        <v>3.0952380952380953</v>
      </c>
      <c r="O177" s="68">
        <f t="shared" si="51"/>
        <v>1.0132344205215813</v>
      </c>
      <c r="P177" s="22">
        <v>0</v>
      </c>
      <c r="Q177" s="22">
        <v>0</v>
      </c>
    </row>
    <row r="178" spans="1:17" ht="21.75">
      <c r="A178" s="22" t="s">
        <v>554</v>
      </c>
      <c r="B178" s="73" t="s">
        <v>669</v>
      </c>
      <c r="C178" s="80">
        <v>1</v>
      </c>
      <c r="D178" s="67">
        <f t="shared" si="48"/>
        <v>23</v>
      </c>
      <c r="E178" s="22">
        <v>0</v>
      </c>
      <c r="F178" s="22">
        <v>1</v>
      </c>
      <c r="G178" s="22">
        <v>0</v>
      </c>
      <c r="H178" s="22">
        <v>0</v>
      </c>
      <c r="I178" s="22">
        <v>0</v>
      </c>
      <c r="J178" s="22">
        <v>0</v>
      </c>
      <c r="K178" s="22">
        <v>22</v>
      </c>
      <c r="L178" s="22">
        <v>0</v>
      </c>
      <c r="M178" s="22">
        <f t="shared" si="49"/>
        <v>23</v>
      </c>
      <c r="N178" s="68">
        <f t="shared" si="50"/>
        <v>3.391304347826087</v>
      </c>
      <c r="O178" s="68">
        <f t="shared" si="51"/>
        <v>0.5098277999808064</v>
      </c>
      <c r="P178" s="22">
        <v>0</v>
      </c>
      <c r="Q178" s="22">
        <v>0</v>
      </c>
    </row>
    <row r="179" spans="1:17" ht="21.75">
      <c r="A179" s="22" t="s">
        <v>560</v>
      </c>
      <c r="B179" s="73" t="s">
        <v>693</v>
      </c>
      <c r="C179" s="80">
        <v>1</v>
      </c>
      <c r="D179" s="67">
        <f t="shared" si="48"/>
        <v>69</v>
      </c>
      <c r="E179" s="22">
        <v>3</v>
      </c>
      <c r="F179" s="22">
        <v>10</v>
      </c>
      <c r="G179" s="22">
        <v>4</v>
      </c>
      <c r="H179" s="22">
        <v>4</v>
      </c>
      <c r="I179" s="22">
        <v>4</v>
      </c>
      <c r="J179" s="22">
        <v>10</v>
      </c>
      <c r="K179" s="22">
        <v>21</v>
      </c>
      <c r="L179" s="22">
        <v>13</v>
      </c>
      <c r="M179" s="22">
        <f t="shared" si="49"/>
        <v>69</v>
      </c>
      <c r="N179" s="68">
        <f t="shared" si="50"/>
        <v>2.746376811594203</v>
      </c>
      <c r="O179" s="68">
        <f t="shared" si="51"/>
        <v>1.1722120437038364</v>
      </c>
      <c r="P179" s="22">
        <v>0</v>
      </c>
      <c r="Q179" s="22">
        <v>0</v>
      </c>
    </row>
    <row r="180" spans="1:17" ht="21.75">
      <c r="A180" s="22" t="s">
        <v>44</v>
      </c>
      <c r="B180" s="73" t="s">
        <v>698</v>
      </c>
      <c r="C180" s="80">
        <v>1</v>
      </c>
      <c r="D180" s="67">
        <f t="shared" si="48"/>
        <v>281</v>
      </c>
      <c r="E180" s="22">
        <v>14</v>
      </c>
      <c r="F180" s="22">
        <v>3</v>
      </c>
      <c r="G180" s="22">
        <v>1</v>
      </c>
      <c r="H180" s="22">
        <v>11</v>
      </c>
      <c r="I180" s="22">
        <v>15</v>
      </c>
      <c r="J180" s="22">
        <v>26</v>
      </c>
      <c r="K180" s="22">
        <v>25</v>
      </c>
      <c r="L180" s="22">
        <v>186</v>
      </c>
      <c r="M180" s="22">
        <f t="shared" si="49"/>
        <v>281</v>
      </c>
      <c r="N180" s="68">
        <f t="shared" si="50"/>
        <v>3.4644128113879002</v>
      </c>
      <c r="O180" s="68">
        <f t="shared" si="51"/>
        <v>1.0099930025371207</v>
      </c>
      <c r="P180" s="22">
        <v>0</v>
      </c>
      <c r="Q180" s="22">
        <v>0</v>
      </c>
    </row>
    <row r="181" spans="1:17" ht="21.75">
      <c r="A181" s="22" t="s">
        <v>337</v>
      </c>
      <c r="B181" s="73" t="s">
        <v>694</v>
      </c>
      <c r="C181" s="80">
        <v>1</v>
      </c>
      <c r="D181" s="67">
        <f t="shared" si="48"/>
        <v>11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1</v>
      </c>
      <c r="K181" s="22">
        <v>0</v>
      </c>
      <c r="L181" s="22">
        <v>10</v>
      </c>
      <c r="M181" s="22">
        <f t="shared" si="49"/>
        <v>11</v>
      </c>
      <c r="N181" s="68">
        <f t="shared" si="50"/>
        <v>3.909090909090909</v>
      </c>
      <c r="O181" s="68">
        <f t="shared" si="51"/>
        <v>0.28747978728803325</v>
      </c>
      <c r="P181" s="22">
        <v>0</v>
      </c>
      <c r="Q181" s="22">
        <v>0</v>
      </c>
    </row>
    <row r="182" spans="1:17" ht="21.75">
      <c r="A182" s="22" t="s">
        <v>331</v>
      </c>
      <c r="B182" s="73" t="s">
        <v>695</v>
      </c>
      <c r="C182" s="80">
        <v>1</v>
      </c>
      <c r="D182" s="67">
        <f t="shared" si="48"/>
        <v>11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11</v>
      </c>
      <c r="M182" s="22">
        <f t="shared" si="49"/>
        <v>11</v>
      </c>
      <c r="N182" s="68">
        <f t="shared" si="50"/>
        <v>4</v>
      </c>
      <c r="O182" s="68">
        <f t="shared" si="51"/>
        <v>0</v>
      </c>
      <c r="P182" s="22">
        <v>0</v>
      </c>
      <c r="Q182" s="22">
        <v>0</v>
      </c>
    </row>
    <row r="183" spans="1:17" ht="21.75">
      <c r="A183" s="22" t="s">
        <v>332</v>
      </c>
      <c r="B183" s="73" t="s">
        <v>696</v>
      </c>
      <c r="C183" s="80">
        <v>2</v>
      </c>
      <c r="D183" s="67">
        <f t="shared" si="48"/>
        <v>7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2</v>
      </c>
      <c r="L183" s="22">
        <v>5</v>
      </c>
      <c r="M183" s="22">
        <f t="shared" si="49"/>
        <v>7</v>
      </c>
      <c r="N183" s="68">
        <f t="shared" si="50"/>
        <v>3.857142857142857</v>
      </c>
      <c r="O183" s="68">
        <f t="shared" si="51"/>
        <v>0.2258769757263107</v>
      </c>
      <c r="P183" s="22">
        <v>0</v>
      </c>
      <c r="Q183" s="22">
        <v>0</v>
      </c>
    </row>
    <row r="184" spans="1:17" ht="21.75">
      <c r="A184" s="22" t="s">
        <v>561</v>
      </c>
      <c r="B184" s="73" t="s">
        <v>697</v>
      </c>
      <c r="C184" s="80">
        <v>2</v>
      </c>
      <c r="D184" s="67">
        <f t="shared" si="48"/>
        <v>7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1</v>
      </c>
      <c r="K184" s="22">
        <v>2</v>
      </c>
      <c r="L184" s="22">
        <v>3</v>
      </c>
      <c r="M184" s="22">
        <f t="shared" si="49"/>
        <v>7</v>
      </c>
      <c r="N184" s="68">
        <f t="shared" si="50"/>
        <v>3.5</v>
      </c>
      <c r="O184" s="68">
        <f t="shared" si="51"/>
        <v>0.5345224838248495</v>
      </c>
      <c r="P184" s="22">
        <v>0</v>
      </c>
      <c r="Q184" s="22">
        <v>0</v>
      </c>
    </row>
    <row r="185" spans="1:17" ht="21.75">
      <c r="A185" s="22" t="s">
        <v>266</v>
      </c>
      <c r="B185" s="73" t="s">
        <v>699</v>
      </c>
      <c r="C185" s="80">
        <v>1</v>
      </c>
      <c r="D185" s="67">
        <f t="shared" si="48"/>
        <v>10</v>
      </c>
      <c r="E185" s="22">
        <v>1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9</v>
      </c>
      <c r="M185" s="22">
        <f t="shared" si="49"/>
        <v>10</v>
      </c>
      <c r="N185" s="68">
        <f t="shared" si="50"/>
        <v>3.6</v>
      </c>
      <c r="O185" s="68">
        <f t="shared" si="51"/>
        <v>1.1999999999999997</v>
      </c>
      <c r="P185" s="22">
        <v>0</v>
      </c>
      <c r="Q185" s="22">
        <v>0</v>
      </c>
    </row>
    <row r="186" spans="1:17" ht="21.75">
      <c r="A186" s="22" t="s">
        <v>333</v>
      </c>
      <c r="B186" s="73" t="s">
        <v>700</v>
      </c>
      <c r="C186" s="80">
        <v>1</v>
      </c>
      <c r="D186" s="67">
        <f t="shared" si="48"/>
        <v>10</v>
      </c>
      <c r="E186" s="22">
        <v>1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9</v>
      </c>
      <c r="M186" s="22">
        <f t="shared" si="49"/>
        <v>10</v>
      </c>
      <c r="N186" s="68">
        <f t="shared" si="50"/>
        <v>3.6</v>
      </c>
      <c r="O186" s="68">
        <f t="shared" si="51"/>
        <v>1.1999999999999997</v>
      </c>
      <c r="P186" s="22">
        <v>0</v>
      </c>
      <c r="Q186" s="22">
        <v>0</v>
      </c>
    </row>
    <row r="187" spans="1:17" ht="21.75">
      <c r="A187" s="22" t="s">
        <v>334</v>
      </c>
      <c r="B187" s="73" t="s">
        <v>701</v>
      </c>
      <c r="C187" s="80">
        <v>1</v>
      </c>
      <c r="D187" s="67">
        <f t="shared" si="48"/>
        <v>10</v>
      </c>
      <c r="E187" s="22">
        <v>1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4</v>
      </c>
      <c r="L187" s="22">
        <v>5</v>
      </c>
      <c r="M187" s="22">
        <f t="shared" si="49"/>
        <v>10</v>
      </c>
      <c r="N187" s="68">
        <f t="shared" si="50"/>
        <v>3.4</v>
      </c>
      <c r="O187" s="68">
        <f t="shared" si="51"/>
        <v>1.1575836902790233</v>
      </c>
      <c r="P187" s="22">
        <v>0</v>
      </c>
      <c r="Q187" s="22">
        <v>0</v>
      </c>
    </row>
    <row r="188" spans="1:17" ht="21.75">
      <c r="A188" s="22" t="s">
        <v>335</v>
      </c>
      <c r="B188" s="73" t="s">
        <v>702</v>
      </c>
      <c r="C188" s="80">
        <v>1</v>
      </c>
      <c r="D188" s="67">
        <f t="shared" si="48"/>
        <v>10</v>
      </c>
      <c r="E188" s="22">
        <v>1</v>
      </c>
      <c r="F188" s="22">
        <v>0</v>
      </c>
      <c r="G188" s="22">
        <v>0</v>
      </c>
      <c r="H188" s="22">
        <v>0</v>
      </c>
      <c r="I188" s="22">
        <v>3</v>
      </c>
      <c r="J188" s="22">
        <v>0</v>
      </c>
      <c r="K188" s="22">
        <v>0</v>
      </c>
      <c r="L188" s="22">
        <v>6</v>
      </c>
      <c r="M188" s="22">
        <f t="shared" si="49"/>
        <v>10</v>
      </c>
      <c r="N188" s="68">
        <f t="shared" si="50"/>
        <v>3.15</v>
      </c>
      <c r="O188" s="68">
        <f t="shared" si="51"/>
        <v>1.2459935794377113</v>
      </c>
      <c r="P188" s="22">
        <v>0</v>
      </c>
      <c r="Q188" s="22">
        <v>0</v>
      </c>
    </row>
    <row r="189" spans="1:17" ht="21.75">
      <c r="A189" s="22" t="s">
        <v>57</v>
      </c>
      <c r="B189" s="73" t="s">
        <v>703</v>
      </c>
      <c r="C189" s="80">
        <v>1</v>
      </c>
      <c r="D189" s="67">
        <f t="shared" si="48"/>
        <v>281</v>
      </c>
      <c r="E189" s="22">
        <v>8</v>
      </c>
      <c r="F189" s="22">
        <v>0</v>
      </c>
      <c r="G189" s="22">
        <v>0</v>
      </c>
      <c r="H189" s="22">
        <v>0</v>
      </c>
      <c r="I189" s="22">
        <v>2</v>
      </c>
      <c r="J189" s="22">
        <v>21</v>
      </c>
      <c r="K189" s="22">
        <v>52</v>
      </c>
      <c r="L189" s="22">
        <v>198</v>
      </c>
      <c r="M189" s="22">
        <f t="shared" si="49"/>
        <v>281</v>
      </c>
      <c r="N189" s="68">
        <f t="shared" si="50"/>
        <v>3.7081850533807827</v>
      </c>
      <c r="O189" s="68">
        <f t="shared" si="51"/>
        <v>0.7122996050266244</v>
      </c>
      <c r="P189" s="22">
        <v>0</v>
      </c>
      <c r="Q189" s="22">
        <v>0</v>
      </c>
    </row>
    <row r="190" spans="1:17" ht="21.75">
      <c r="A190" s="128" t="s">
        <v>11</v>
      </c>
      <c r="B190" s="129"/>
      <c r="C190" s="130"/>
      <c r="D190" s="12">
        <f aca="true" t="shared" si="52" ref="D190:M190">SUM(D153:D189)</f>
        <v>3644</v>
      </c>
      <c r="E190" s="12">
        <f t="shared" si="52"/>
        <v>172</v>
      </c>
      <c r="F190" s="12">
        <f t="shared" si="52"/>
        <v>286</v>
      </c>
      <c r="G190" s="12">
        <f t="shared" si="52"/>
        <v>130</v>
      </c>
      <c r="H190" s="12">
        <f t="shared" si="52"/>
        <v>212</v>
      </c>
      <c r="I190" s="12">
        <f t="shared" si="52"/>
        <v>234</v>
      </c>
      <c r="J190" s="12">
        <f t="shared" si="52"/>
        <v>398</v>
      </c>
      <c r="K190" s="12">
        <f t="shared" si="52"/>
        <v>441</v>
      </c>
      <c r="L190" s="13">
        <f t="shared" si="52"/>
        <v>1746</v>
      </c>
      <c r="M190" s="12">
        <f t="shared" si="52"/>
        <v>3619</v>
      </c>
      <c r="N190" s="9">
        <f>(1*F190+1.5*G190+2*H190+2.5*I190+3*J190+3.5*K190+4*L190)/M190</f>
        <v>3.0979552362531084</v>
      </c>
      <c r="O190" s="9">
        <f>SQRT((E190*0^2+F190*1^2+G190*1.5^2+H190*2^2+I190*2.5^2+J190*3^2+K190*3.5^2+L190*4^2)/M190-N190^2)</f>
        <v>1.1843742795367773</v>
      </c>
      <c r="P190" s="12">
        <f>SUM(P153:P189)</f>
        <v>11</v>
      </c>
      <c r="Q190" s="12">
        <f>SUM(Q153:Q189)</f>
        <v>14</v>
      </c>
    </row>
    <row r="191" spans="1:17" ht="21.75">
      <c r="A191" s="128" t="s">
        <v>12</v>
      </c>
      <c r="B191" s="129"/>
      <c r="C191" s="130"/>
      <c r="D191" s="1">
        <f aca="true" t="shared" si="53" ref="D191:M191">D190*100/$D$190</f>
        <v>100</v>
      </c>
      <c r="E191" s="1">
        <f t="shared" si="53"/>
        <v>4.7200878155872665</v>
      </c>
      <c r="F191" s="1">
        <f t="shared" si="53"/>
        <v>7.848518111964874</v>
      </c>
      <c r="G191" s="1">
        <f t="shared" si="53"/>
        <v>3.5675082327113063</v>
      </c>
      <c r="H191" s="1">
        <f t="shared" si="53"/>
        <v>5.817782656421515</v>
      </c>
      <c r="I191" s="1">
        <f t="shared" si="53"/>
        <v>6.421514818880351</v>
      </c>
      <c r="J191" s="1">
        <f t="shared" si="53"/>
        <v>10.922063666300769</v>
      </c>
      <c r="K191" s="1">
        <f t="shared" si="53"/>
        <v>12.102085620197585</v>
      </c>
      <c r="L191" s="1">
        <f t="shared" si="53"/>
        <v>47.91437980241493</v>
      </c>
      <c r="M191" s="1">
        <f t="shared" si="53"/>
        <v>99.3139407244786</v>
      </c>
      <c r="N191" s="14"/>
      <c r="O191" s="14"/>
      <c r="P191" s="1">
        <f>P190*100/$D$190</f>
        <v>0.3018660812294182</v>
      </c>
      <c r="Q191" s="1">
        <f>Q190*100/$D$190</f>
        <v>0.38419319429198684</v>
      </c>
    </row>
    <row r="192" spans="1:17" ht="21.75">
      <c r="A192" s="15"/>
      <c r="B192" s="26" t="s">
        <v>63</v>
      </c>
      <c r="C192" s="81"/>
      <c r="D192"/>
      <c r="E192"/>
      <c r="F192"/>
      <c r="G192"/>
      <c r="H192"/>
      <c r="I192" s="135">
        <f>(F190+G190+H190+I190+J190+K190+L190)*100/M190</f>
        <v>95.24730588560375</v>
      </c>
      <c r="J192" s="135"/>
      <c r="K192" s="16"/>
      <c r="L192" s="16"/>
      <c r="M192" s="16"/>
      <c r="N192" s="21"/>
      <c r="O192" s="21"/>
      <c r="P192" s="16"/>
      <c r="Q192" s="16"/>
    </row>
    <row r="193" spans="1:17" ht="21.75">
      <c r="A193" s="15"/>
      <c r="B193" s="27" t="s">
        <v>64</v>
      </c>
      <c r="C193" s="87"/>
      <c r="D193"/>
      <c r="E193"/>
      <c r="F193"/>
      <c r="G193"/>
      <c r="H193"/>
      <c r="I193" s="135">
        <f>(J190+K190+L190)*100/M190</f>
        <v>71.42857142857143</v>
      </c>
      <c r="J193" s="135"/>
      <c r="K193" s="16"/>
      <c r="L193" s="16"/>
      <c r="M193" s="16"/>
      <c r="N193" s="21"/>
      <c r="O193" s="21"/>
      <c r="P193" s="16"/>
      <c r="Q193" s="16"/>
    </row>
    <row r="194" spans="1:17" ht="26.25">
      <c r="A194" s="114" t="s">
        <v>31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1:17" ht="23.25">
      <c r="A195" s="115" t="s">
        <v>486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1:17" ht="21.75">
      <c r="A196" s="134" t="s">
        <v>0</v>
      </c>
      <c r="B196" s="134" t="s">
        <v>1</v>
      </c>
      <c r="C196" s="131" t="s">
        <v>80</v>
      </c>
      <c r="D196" s="91" t="s">
        <v>3</v>
      </c>
      <c r="E196" s="128" t="s">
        <v>4</v>
      </c>
      <c r="F196" s="129"/>
      <c r="G196" s="129"/>
      <c r="H196" s="129"/>
      <c r="I196" s="129"/>
      <c r="J196" s="129"/>
      <c r="K196" s="129"/>
      <c r="L196" s="130"/>
      <c r="M196" s="95" t="s">
        <v>5</v>
      </c>
      <c r="N196" s="133" t="s">
        <v>6</v>
      </c>
      <c r="O196" s="133" t="s">
        <v>7</v>
      </c>
      <c r="P196" s="95" t="s">
        <v>8</v>
      </c>
      <c r="Q196" s="95"/>
    </row>
    <row r="197" spans="1:17" ht="21.75">
      <c r="A197" s="134"/>
      <c r="B197" s="134"/>
      <c r="C197" s="132"/>
      <c r="D197" s="91"/>
      <c r="E197" s="2">
        <v>0</v>
      </c>
      <c r="F197" s="2">
        <v>1</v>
      </c>
      <c r="G197" s="2">
        <v>1.5</v>
      </c>
      <c r="H197" s="2">
        <v>2</v>
      </c>
      <c r="I197" s="2">
        <v>2.5</v>
      </c>
      <c r="J197" s="2">
        <v>3</v>
      </c>
      <c r="K197" s="2">
        <v>3.5</v>
      </c>
      <c r="L197" s="2">
        <v>4</v>
      </c>
      <c r="M197" s="95"/>
      <c r="N197" s="133"/>
      <c r="O197" s="133"/>
      <c r="P197" s="2" t="s">
        <v>9</v>
      </c>
      <c r="Q197" s="2" t="s">
        <v>10</v>
      </c>
    </row>
    <row r="198" spans="1:17" ht="21.75">
      <c r="A198" s="69" t="s">
        <v>315</v>
      </c>
      <c r="B198" s="73" t="s">
        <v>587</v>
      </c>
      <c r="C198" s="80"/>
      <c r="D198" s="67">
        <f aca="true" t="shared" si="54" ref="D198:D218">SUM(E198:L198,P198:Q198)</f>
        <v>439</v>
      </c>
      <c r="E198" s="22">
        <v>27</v>
      </c>
      <c r="F198" s="22">
        <v>86</v>
      </c>
      <c r="G198" s="22">
        <v>35</v>
      </c>
      <c r="H198" s="22">
        <v>64</v>
      </c>
      <c r="I198" s="22">
        <v>61</v>
      </c>
      <c r="J198" s="22">
        <v>62</v>
      </c>
      <c r="K198" s="22">
        <v>45</v>
      </c>
      <c r="L198" s="22">
        <v>59</v>
      </c>
      <c r="M198" s="22">
        <f aca="true" t="shared" si="55" ref="M198:M218">SUM(E198:L198)</f>
        <v>439</v>
      </c>
      <c r="N198" s="68">
        <f aca="true" t="shared" si="56" ref="N198:N218">(1*F198+1.5*G198+2*H198+2.5*I198+3*J198+3.5*K198+4*L198)/M198</f>
        <v>2.274487471526196</v>
      </c>
      <c r="O198" s="68">
        <f aca="true" t="shared" si="57" ref="O198:O218">SQRT((E198*0^2+F198*1^2+G198*1.5^2+H198*2^2+I198*2.5^2+J198*3^2+K198*3.5^2+L198*4^2)/M198-N198^2)</f>
        <v>1.153556706211014</v>
      </c>
      <c r="P198" s="22">
        <v>0</v>
      </c>
      <c r="Q198" s="22">
        <v>0</v>
      </c>
    </row>
    <row r="199" spans="1:17" ht="21.75">
      <c r="A199" s="69" t="s">
        <v>314</v>
      </c>
      <c r="B199" s="73" t="s">
        <v>586</v>
      </c>
      <c r="C199" s="80"/>
      <c r="D199" s="67">
        <f>SUM(E199:L199,P199:Q199)</f>
        <v>137</v>
      </c>
      <c r="E199" s="22">
        <v>0</v>
      </c>
      <c r="F199" s="22">
        <v>26</v>
      </c>
      <c r="G199" s="22">
        <v>19</v>
      </c>
      <c r="H199" s="22">
        <v>15</v>
      </c>
      <c r="I199" s="22">
        <v>22</v>
      </c>
      <c r="J199" s="22">
        <v>35</v>
      </c>
      <c r="K199" s="22">
        <v>8</v>
      </c>
      <c r="L199" s="22">
        <v>12</v>
      </c>
      <c r="M199" s="22">
        <f>SUM(E199:L199)</f>
        <v>137</v>
      </c>
      <c r="N199" s="68">
        <f t="shared" si="56"/>
        <v>2.3394160583941606</v>
      </c>
      <c r="O199" s="68">
        <f t="shared" si="57"/>
        <v>0.9416058394160585</v>
      </c>
      <c r="P199" s="22">
        <v>0</v>
      </c>
      <c r="Q199" s="22">
        <v>0</v>
      </c>
    </row>
    <row r="200" spans="1:17" ht="21.75">
      <c r="A200" s="69" t="s">
        <v>313</v>
      </c>
      <c r="B200" s="73" t="s">
        <v>588</v>
      </c>
      <c r="C200" s="80"/>
      <c r="D200" s="67">
        <f t="shared" si="54"/>
        <v>45</v>
      </c>
      <c r="E200" s="22">
        <v>0</v>
      </c>
      <c r="F200" s="22">
        <v>14</v>
      </c>
      <c r="G200" s="22">
        <v>5</v>
      </c>
      <c r="H200" s="22">
        <v>11</v>
      </c>
      <c r="I200" s="22">
        <v>6</v>
      </c>
      <c r="J200" s="22">
        <v>6</v>
      </c>
      <c r="K200" s="22">
        <v>0</v>
      </c>
      <c r="L200" s="22">
        <v>3</v>
      </c>
      <c r="M200" s="22">
        <f t="shared" si="55"/>
        <v>45</v>
      </c>
      <c r="N200" s="68">
        <f t="shared" si="56"/>
        <v>1.9666666666666666</v>
      </c>
      <c r="O200" s="68">
        <f t="shared" si="57"/>
        <v>0.8781293248212998</v>
      </c>
      <c r="P200" s="22">
        <v>0</v>
      </c>
      <c r="Q200" s="22">
        <v>0</v>
      </c>
    </row>
    <row r="201" spans="1:17" ht="21.75">
      <c r="A201" s="69" t="s">
        <v>512</v>
      </c>
      <c r="B201" s="73" t="s">
        <v>610</v>
      </c>
      <c r="C201" s="80"/>
      <c r="D201" s="67">
        <f t="shared" si="54"/>
        <v>422</v>
      </c>
      <c r="E201" s="22">
        <v>13</v>
      </c>
      <c r="F201" s="22">
        <v>29</v>
      </c>
      <c r="G201" s="22">
        <v>41</v>
      </c>
      <c r="H201" s="22">
        <v>74</v>
      </c>
      <c r="I201" s="22">
        <v>62</v>
      </c>
      <c r="J201" s="22">
        <v>57</v>
      </c>
      <c r="K201" s="22">
        <v>48</v>
      </c>
      <c r="L201" s="22">
        <v>98</v>
      </c>
      <c r="M201" s="22">
        <f t="shared" si="55"/>
        <v>422</v>
      </c>
      <c r="N201" s="68">
        <f t="shared" si="56"/>
        <v>2.664691943127962</v>
      </c>
      <c r="O201" s="68">
        <f t="shared" si="57"/>
        <v>1.0635092474064216</v>
      </c>
      <c r="P201" s="22">
        <v>0</v>
      </c>
      <c r="Q201" s="22">
        <v>0</v>
      </c>
    </row>
    <row r="202" spans="1:17" ht="21.75">
      <c r="A202" s="69" t="s">
        <v>514</v>
      </c>
      <c r="B202" s="73" t="s">
        <v>609</v>
      </c>
      <c r="C202" s="80"/>
      <c r="D202" s="67">
        <f>SUM(E202:L202,P202:Q202)</f>
        <v>127</v>
      </c>
      <c r="E202" s="22">
        <v>0</v>
      </c>
      <c r="F202" s="22">
        <v>4</v>
      </c>
      <c r="G202" s="22">
        <v>4</v>
      </c>
      <c r="H202" s="22">
        <v>14</v>
      </c>
      <c r="I202" s="22">
        <v>19</v>
      </c>
      <c r="J202" s="22">
        <v>32</v>
      </c>
      <c r="K202" s="22">
        <v>23</v>
      </c>
      <c r="L202" s="22">
        <v>31</v>
      </c>
      <c r="M202" s="22">
        <f>SUM(E202:L202)</f>
        <v>127</v>
      </c>
      <c r="N202" s="68">
        <f>(1*F202+1.5*G202+2*H202+2.5*I202+3*J202+3.5*K202+4*L202)/M202</f>
        <v>3.0393700787401574</v>
      </c>
      <c r="O202" s="68">
        <f>SQRT((E202*0^2+F202*1^2+G202*1.5^2+H202*2^2+I202*2.5^2+J202*3^2+K202*3.5^2+L202*4^2)/M202-N202^2)</f>
        <v>0.7951781338898408</v>
      </c>
      <c r="P202" s="22">
        <v>0</v>
      </c>
      <c r="Q202" s="22">
        <v>0</v>
      </c>
    </row>
    <row r="203" spans="1:17" ht="21.75">
      <c r="A203" s="69" t="s">
        <v>513</v>
      </c>
      <c r="B203" s="73" t="s">
        <v>608</v>
      </c>
      <c r="C203" s="80"/>
      <c r="D203" s="67">
        <f t="shared" si="54"/>
        <v>40</v>
      </c>
      <c r="E203" s="22">
        <v>0</v>
      </c>
      <c r="F203" s="22">
        <v>8</v>
      </c>
      <c r="G203" s="22">
        <v>4</v>
      </c>
      <c r="H203" s="22">
        <v>4</v>
      </c>
      <c r="I203" s="22">
        <v>7</v>
      </c>
      <c r="J203" s="22">
        <v>4</v>
      </c>
      <c r="K203" s="22">
        <v>0</v>
      </c>
      <c r="L203" s="22">
        <v>13</v>
      </c>
      <c r="M203" s="22">
        <f t="shared" si="55"/>
        <v>40</v>
      </c>
      <c r="N203" s="68">
        <f t="shared" si="56"/>
        <v>2.5875</v>
      </c>
      <c r="O203" s="68">
        <f t="shared" si="57"/>
        <v>1.1504754451964638</v>
      </c>
      <c r="P203" s="22">
        <v>0</v>
      </c>
      <c r="Q203" s="22">
        <v>0</v>
      </c>
    </row>
    <row r="204" spans="1:17" ht="21.75">
      <c r="A204" s="22" t="s">
        <v>94</v>
      </c>
      <c r="B204" s="73" t="s">
        <v>640</v>
      </c>
      <c r="C204" s="80"/>
      <c r="D204" s="67">
        <f t="shared" si="54"/>
        <v>387</v>
      </c>
      <c r="E204" s="22">
        <v>85</v>
      </c>
      <c r="F204" s="22">
        <v>26</v>
      </c>
      <c r="G204" s="22">
        <v>26</v>
      </c>
      <c r="H204" s="22">
        <v>39</v>
      </c>
      <c r="I204" s="22">
        <v>30</v>
      </c>
      <c r="J204" s="22">
        <v>43</v>
      </c>
      <c r="K204" s="22">
        <v>44</v>
      </c>
      <c r="L204" s="22">
        <v>94</v>
      </c>
      <c r="M204" s="22">
        <f t="shared" si="55"/>
        <v>387</v>
      </c>
      <c r="N204" s="68">
        <f t="shared" si="56"/>
        <v>2.2661498708010335</v>
      </c>
      <c r="O204" s="68">
        <f t="shared" si="57"/>
        <v>1.499859221048796</v>
      </c>
      <c r="P204" s="22">
        <v>0</v>
      </c>
      <c r="Q204" s="22">
        <v>0</v>
      </c>
    </row>
    <row r="205" spans="1:17" ht="21.75">
      <c r="A205" s="22" t="s">
        <v>99</v>
      </c>
      <c r="B205" s="73" t="s">
        <v>641</v>
      </c>
      <c r="C205" s="80"/>
      <c r="D205" s="67">
        <f t="shared" si="54"/>
        <v>387</v>
      </c>
      <c r="E205" s="22">
        <v>66</v>
      </c>
      <c r="F205" s="22">
        <v>36</v>
      </c>
      <c r="G205" s="22">
        <v>62</v>
      </c>
      <c r="H205" s="22">
        <v>61</v>
      </c>
      <c r="I205" s="22">
        <v>58</v>
      </c>
      <c r="J205" s="22">
        <v>43</v>
      </c>
      <c r="K205" s="22">
        <v>22</v>
      </c>
      <c r="L205" s="22">
        <v>39</v>
      </c>
      <c r="M205" s="22">
        <f t="shared" si="55"/>
        <v>387</v>
      </c>
      <c r="N205" s="68">
        <f t="shared" si="56"/>
        <v>1.958656330749354</v>
      </c>
      <c r="O205" s="68">
        <f t="shared" si="57"/>
        <v>1.2219340171861008</v>
      </c>
      <c r="P205" s="22">
        <v>0</v>
      </c>
      <c r="Q205" s="22">
        <v>0</v>
      </c>
    </row>
    <row r="206" spans="1:17" ht="21.75">
      <c r="A206" s="22" t="s">
        <v>326</v>
      </c>
      <c r="B206" s="73" t="s">
        <v>642</v>
      </c>
      <c r="C206" s="80"/>
      <c r="D206" s="67">
        <f t="shared" si="54"/>
        <v>129</v>
      </c>
      <c r="E206" s="22">
        <v>69</v>
      </c>
      <c r="F206" s="22">
        <v>9</v>
      </c>
      <c r="G206" s="22">
        <v>13</v>
      </c>
      <c r="H206" s="22">
        <v>12</v>
      </c>
      <c r="I206" s="22">
        <v>12</v>
      </c>
      <c r="J206" s="22">
        <v>3</v>
      </c>
      <c r="K206" s="22">
        <v>4</v>
      </c>
      <c r="L206" s="22">
        <v>7</v>
      </c>
      <c r="M206" s="22">
        <f t="shared" si="55"/>
        <v>129</v>
      </c>
      <c r="N206" s="68">
        <f t="shared" si="56"/>
        <v>1.0348837209302326</v>
      </c>
      <c r="O206" s="68">
        <f t="shared" si="57"/>
        <v>1.2792107040041791</v>
      </c>
      <c r="P206" s="22">
        <v>0</v>
      </c>
      <c r="Q206" s="22">
        <v>0</v>
      </c>
    </row>
    <row r="207" spans="1:17" ht="21.75">
      <c r="A207" s="22" t="s">
        <v>327</v>
      </c>
      <c r="B207" s="73" t="s">
        <v>643</v>
      </c>
      <c r="C207" s="80"/>
      <c r="D207" s="67">
        <f t="shared" si="54"/>
        <v>129</v>
      </c>
      <c r="E207" s="22">
        <v>39</v>
      </c>
      <c r="F207" s="22">
        <v>19</v>
      </c>
      <c r="G207" s="22">
        <v>16</v>
      </c>
      <c r="H207" s="22">
        <v>16</v>
      </c>
      <c r="I207" s="22">
        <v>10</v>
      </c>
      <c r="J207" s="22">
        <v>7</v>
      </c>
      <c r="K207" s="22">
        <v>4</v>
      </c>
      <c r="L207" s="22">
        <v>18</v>
      </c>
      <c r="M207" s="22">
        <f t="shared" si="55"/>
        <v>129</v>
      </c>
      <c r="N207" s="68">
        <f t="shared" si="56"/>
        <v>1.6046511627906976</v>
      </c>
      <c r="O207" s="68">
        <f t="shared" si="57"/>
        <v>1.3902685293636472</v>
      </c>
      <c r="P207" s="22">
        <v>0</v>
      </c>
      <c r="Q207" s="22">
        <v>0</v>
      </c>
    </row>
    <row r="208" spans="1:17" ht="21.75">
      <c r="A208" s="22" t="s">
        <v>527</v>
      </c>
      <c r="B208" s="73" t="s">
        <v>639</v>
      </c>
      <c r="C208" s="80"/>
      <c r="D208" s="67">
        <f t="shared" si="54"/>
        <v>21</v>
      </c>
      <c r="E208" s="22">
        <v>0</v>
      </c>
      <c r="F208" s="22">
        <v>1</v>
      </c>
      <c r="G208" s="22">
        <v>6</v>
      </c>
      <c r="H208" s="22">
        <v>3</v>
      </c>
      <c r="I208" s="22">
        <v>3</v>
      </c>
      <c r="J208" s="22">
        <v>4</v>
      </c>
      <c r="K208" s="22">
        <v>0</v>
      </c>
      <c r="L208" s="22">
        <v>4</v>
      </c>
      <c r="M208" s="22">
        <f t="shared" si="55"/>
        <v>21</v>
      </c>
      <c r="N208" s="68">
        <f t="shared" si="56"/>
        <v>2.4523809523809526</v>
      </c>
      <c r="O208" s="68">
        <f t="shared" si="57"/>
        <v>0.949997016345714</v>
      </c>
      <c r="P208" s="22">
        <v>0</v>
      </c>
      <c r="Q208" s="22">
        <v>0</v>
      </c>
    </row>
    <row r="209" spans="1:17" ht="21.75">
      <c r="A209" s="22" t="s">
        <v>528</v>
      </c>
      <c r="B209" s="73" t="s">
        <v>639</v>
      </c>
      <c r="C209" s="80"/>
      <c r="D209" s="67">
        <f t="shared" si="54"/>
        <v>387</v>
      </c>
      <c r="E209" s="22">
        <v>45</v>
      </c>
      <c r="F209" s="22">
        <v>26</v>
      </c>
      <c r="G209" s="22">
        <v>20</v>
      </c>
      <c r="H209" s="22">
        <v>42</v>
      </c>
      <c r="I209" s="22">
        <v>45</v>
      </c>
      <c r="J209" s="22">
        <v>57</v>
      </c>
      <c r="K209" s="22">
        <v>54</v>
      </c>
      <c r="L209" s="22">
        <v>98</v>
      </c>
      <c r="M209" s="22">
        <f t="shared" si="55"/>
        <v>387</v>
      </c>
      <c r="N209" s="68">
        <f t="shared" si="56"/>
        <v>2.595607235142119</v>
      </c>
      <c r="O209" s="68">
        <f t="shared" si="57"/>
        <v>1.3014229265882251</v>
      </c>
      <c r="P209" s="22">
        <v>0</v>
      </c>
      <c r="Q209" s="22">
        <v>0</v>
      </c>
    </row>
    <row r="210" spans="1:17" ht="21.75">
      <c r="A210" s="22" t="s">
        <v>555</v>
      </c>
      <c r="B210" s="73" t="s">
        <v>673</v>
      </c>
      <c r="C210" s="80"/>
      <c r="D210" s="67">
        <f t="shared" si="54"/>
        <v>344</v>
      </c>
      <c r="E210" s="22">
        <v>3</v>
      </c>
      <c r="F210" s="22">
        <v>10</v>
      </c>
      <c r="G210" s="22">
        <v>27</v>
      </c>
      <c r="H210" s="22">
        <v>53</v>
      </c>
      <c r="I210" s="22">
        <v>76</v>
      </c>
      <c r="J210" s="22">
        <v>82</v>
      </c>
      <c r="K210" s="22">
        <v>60</v>
      </c>
      <c r="L210" s="22">
        <v>30</v>
      </c>
      <c r="M210" s="22">
        <f t="shared" si="55"/>
        <v>341</v>
      </c>
      <c r="N210" s="68">
        <f t="shared" si="56"/>
        <v>2.7052785923753664</v>
      </c>
      <c r="O210" s="68">
        <f t="shared" si="57"/>
        <v>0.7942803203980481</v>
      </c>
      <c r="P210" s="22">
        <v>3</v>
      </c>
      <c r="Q210" s="22">
        <v>0</v>
      </c>
    </row>
    <row r="211" spans="1:17" ht="21.75">
      <c r="A211" s="22" t="s">
        <v>556</v>
      </c>
      <c r="B211" s="73" t="s">
        <v>671</v>
      </c>
      <c r="C211" s="80"/>
      <c r="D211" s="67">
        <f t="shared" si="54"/>
        <v>344</v>
      </c>
      <c r="E211" s="22">
        <v>5</v>
      </c>
      <c r="F211" s="22">
        <v>6</v>
      </c>
      <c r="G211" s="22">
        <v>18</v>
      </c>
      <c r="H211" s="22">
        <v>38</v>
      </c>
      <c r="I211" s="22">
        <v>73</v>
      </c>
      <c r="J211" s="22">
        <v>137</v>
      </c>
      <c r="K211" s="22">
        <v>47</v>
      </c>
      <c r="L211" s="22">
        <v>19</v>
      </c>
      <c r="M211" s="22">
        <f t="shared" si="55"/>
        <v>343</v>
      </c>
      <c r="N211" s="68">
        <f t="shared" si="56"/>
        <v>2.749271137026239</v>
      </c>
      <c r="O211" s="68">
        <f t="shared" si="57"/>
        <v>0.7141577799394038</v>
      </c>
      <c r="P211" s="22">
        <v>1</v>
      </c>
      <c r="Q211" s="22">
        <v>0</v>
      </c>
    </row>
    <row r="212" spans="1:17" ht="21.75">
      <c r="A212" s="22" t="s">
        <v>130</v>
      </c>
      <c r="B212" s="73" t="s">
        <v>609</v>
      </c>
      <c r="C212" s="80"/>
      <c r="D212" s="67">
        <f t="shared" si="54"/>
        <v>124</v>
      </c>
      <c r="E212" s="22">
        <v>24</v>
      </c>
      <c r="F212" s="22">
        <v>12</v>
      </c>
      <c r="G212" s="22">
        <v>12</v>
      </c>
      <c r="H212" s="22">
        <v>11</v>
      </c>
      <c r="I212" s="22">
        <v>19</v>
      </c>
      <c r="J212" s="22">
        <v>20</v>
      </c>
      <c r="K212" s="22">
        <v>17</v>
      </c>
      <c r="L212" s="22">
        <v>9</v>
      </c>
      <c r="M212" s="22">
        <f t="shared" si="55"/>
        <v>124</v>
      </c>
      <c r="N212" s="68">
        <f t="shared" si="56"/>
        <v>2.056451612903226</v>
      </c>
      <c r="O212" s="68">
        <f t="shared" si="57"/>
        <v>1.3001390704449263</v>
      </c>
      <c r="P212" s="22">
        <v>0</v>
      </c>
      <c r="Q212" s="22">
        <v>0</v>
      </c>
    </row>
    <row r="213" spans="1:17" ht="21.75">
      <c r="A213" s="22" t="s">
        <v>557</v>
      </c>
      <c r="B213" s="73" t="s">
        <v>672</v>
      </c>
      <c r="C213" s="80"/>
      <c r="D213" s="67">
        <f t="shared" si="54"/>
        <v>124</v>
      </c>
      <c r="E213" s="22">
        <v>16</v>
      </c>
      <c r="F213" s="22">
        <v>8</v>
      </c>
      <c r="G213" s="22">
        <v>11</v>
      </c>
      <c r="H213" s="22">
        <v>16</v>
      </c>
      <c r="I213" s="22">
        <v>20</v>
      </c>
      <c r="J213" s="22">
        <v>22</v>
      </c>
      <c r="K213" s="22">
        <v>22</v>
      </c>
      <c r="L213" s="22">
        <v>9</v>
      </c>
      <c r="M213" s="22">
        <f t="shared" si="55"/>
        <v>124</v>
      </c>
      <c r="N213" s="68">
        <f t="shared" si="56"/>
        <v>2.3024193548387095</v>
      </c>
      <c r="O213" s="68">
        <f t="shared" si="57"/>
        <v>1.1910596874129482</v>
      </c>
      <c r="P213" s="22">
        <v>0</v>
      </c>
      <c r="Q213" s="22">
        <v>0</v>
      </c>
    </row>
    <row r="214" spans="1:17" ht="21.75">
      <c r="A214" s="22" t="s">
        <v>558</v>
      </c>
      <c r="B214" s="73" t="s">
        <v>670</v>
      </c>
      <c r="C214" s="80"/>
      <c r="D214" s="67">
        <f t="shared" si="54"/>
        <v>23</v>
      </c>
      <c r="E214" s="22">
        <v>0</v>
      </c>
      <c r="F214" s="22">
        <v>6</v>
      </c>
      <c r="G214" s="22">
        <v>1</v>
      </c>
      <c r="H214" s="22">
        <v>0</v>
      </c>
      <c r="I214" s="22">
        <v>3</v>
      </c>
      <c r="J214" s="22">
        <v>2</v>
      </c>
      <c r="K214" s="22">
        <v>3</v>
      </c>
      <c r="L214" s="22">
        <v>8</v>
      </c>
      <c r="M214" s="22">
        <f t="shared" si="55"/>
        <v>23</v>
      </c>
      <c r="N214" s="68">
        <f t="shared" si="56"/>
        <v>2.760869565217391</v>
      </c>
      <c r="O214" s="68">
        <f t="shared" si="57"/>
        <v>1.2235867199539385</v>
      </c>
      <c r="P214" s="22">
        <v>0</v>
      </c>
      <c r="Q214" s="22">
        <v>0</v>
      </c>
    </row>
    <row r="215" spans="1:17" ht="21.75">
      <c r="A215" s="22" t="s">
        <v>45</v>
      </c>
      <c r="B215" s="73" t="s">
        <v>704</v>
      </c>
      <c r="C215" s="80"/>
      <c r="D215" s="67">
        <f t="shared" si="54"/>
        <v>91</v>
      </c>
      <c r="E215" s="22">
        <v>4</v>
      </c>
      <c r="F215" s="22">
        <v>7</v>
      </c>
      <c r="G215" s="22">
        <v>3</v>
      </c>
      <c r="H215" s="22">
        <v>4</v>
      </c>
      <c r="I215" s="22">
        <v>11</v>
      </c>
      <c r="J215" s="22">
        <v>24</v>
      </c>
      <c r="K215" s="22">
        <v>14</v>
      </c>
      <c r="L215" s="22">
        <v>24</v>
      </c>
      <c r="M215" s="22">
        <f t="shared" si="55"/>
        <v>91</v>
      </c>
      <c r="N215" s="68">
        <f t="shared" si="56"/>
        <v>2.901098901098901</v>
      </c>
      <c r="O215" s="68">
        <f t="shared" si="57"/>
        <v>1.0696096140566003</v>
      </c>
      <c r="P215" s="22">
        <v>0</v>
      </c>
      <c r="Q215" s="22">
        <v>0</v>
      </c>
    </row>
    <row r="216" spans="1:17" ht="21.75">
      <c r="A216" s="22" t="s">
        <v>336</v>
      </c>
      <c r="B216" s="73" t="s">
        <v>705</v>
      </c>
      <c r="C216" s="80"/>
      <c r="D216" s="67">
        <f t="shared" si="54"/>
        <v>92</v>
      </c>
      <c r="E216" s="22">
        <v>6</v>
      </c>
      <c r="F216" s="22">
        <v>8</v>
      </c>
      <c r="G216" s="22">
        <v>12</v>
      </c>
      <c r="H216" s="22">
        <v>26</v>
      </c>
      <c r="I216" s="22">
        <v>17</v>
      </c>
      <c r="J216" s="22">
        <v>17</v>
      </c>
      <c r="K216" s="22">
        <v>5</v>
      </c>
      <c r="L216" s="22">
        <v>1</v>
      </c>
      <c r="M216" s="22">
        <f t="shared" si="55"/>
        <v>92</v>
      </c>
      <c r="N216" s="68">
        <f t="shared" si="56"/>
        <v>2.097826086956522</v>
      </c>
      <c r="O216" s="68">
        <f t="shared" si="57"/>
        <v>0.876130110060288</v>
      </c>
      <c r="P216" s="22">
        <v>0</v>
      </c>
      <c r="Q216" s="22">
        <v>0</v>
      </c>
    </row>
    <row r="217" spans="1:17" ht="21.75">
      <c r="A217" s="22" t="s">
        <v>46</v>
      </c>
      <c r="B217" s="73" t="s">
        <v>706</v>
      </c>
      <c r="C217" s="80"/>
      <c r="D217" s="67">
        <f t="shared" si="54"/>
        <v>281</v>
      </c>
      <c r="E217" s="22">
        <v>16</v>
      </c>
      <c r="F217" s="22">
        <v>45</v>
      </c>
      <c r="G217" s="22">
        <v>32</v>
      </c>
      <c r="H217" s="22">
        <v>64</v>
      </c>
      <c r="I217" s="22">
        <v>55</v>
      </c>
      <c r="J217" s="22">
        <v>38</v>
      </c>
      <c r="K217" s="22">
        <v>13</v>
      </c>
      <c r="L217" s="22">
        <v>18</v>
      </c>
      <c r="M217" s="22">
        <f t="shared" si="55"/>
        <v>281</v>
      </c>
      <c r="N217" s="68">
        <f t="shared" si="56"/>
        <v>2.099644128113879</v>
      </c>
      <c r="O217" s="68">
        <f t="shared" si="57"/>
        <v>0.9751539059343988</v>
      </c>
      <c r="P217" s="22">
        <v>0</v>
      </c>
      <c r="Q217" s="22">
        <v>0</v>
      </c>
    </row>
    <row r="218" spans="1:17" ht="21.75">
      <c r="A218" s="22" t="s">
        <v>33</v>
      </c>
      <c r="B218" s="73" t="s">
        <v>707</v>
      </c>
      <c r="C218" s="80"/>
      <c r="D218" s="67">
        <f t="shared" si="54"/>
        <v>218</v>
      </c>
      <c r="E218" s="22">
        <v>25</v>
      </c>
      <c r="F218" s="22">
        <v>47</v>
      </c>
      <c r="G218" s="22">
        <v>27</v>
      </c>
      <c r="H218" s="22">
        <v>24</v>
      </c>
      <c r="I218" s="22">
        <v>26</v>
      </c>
      <c r="J218" s="22">
        <v>28</v>
      </c>
      <c r="K218" s="22">
        <v>17</v>
      </c>
      <c r="L218" s="22">
        <v>22</v>
      </c>
      <c r="M218" s="22">
        <f t="shared" si="55"/>
        <v>216</v>
      </c>
      <c r="N218" s="68">
        <f t="shared" si="56"/>
        <v>2</v>
      </c>
      <c r="O218" s="68">
        <f t="shared" si="57"/>
        <v>1.2066559238318595</v>
      </c>
      <c r="P218" s="22">
        <v>0</v>
      </c>
      <c r="Q218" s="22">
        <v>2</v>
      </c>
    </row>
    <row r="219" spans="1:17" ht="21.75">
      <c r="A219" s="128" t="s">
        <v>11</v>
      </c>
      <c r="B219" s="129"/>
      <c r="C219" s="130"/>
      <c r="D219" s="12">
        <f aca="true" t="shared" si="58" ref="D219:M219">SUM(D198:D214)</f>
        <v>3609</v>
      </c>
      <c r="E219" s="12">
        <f t="shared" si="58"/>
        <v>392</v>
      </c>
      <c r="F219" s="12">
        <f t="shared" si="58"/>
        <v>326</v>
      </c>
      <c r="G219" s="12">
        <f t="shared" si="58"/>
        <v>320</v>
      </c>
      <c r="H219" s="12">
        <f t="shared" si="58"/>
        <v>473</v>
      </c>
      <c r="I219" s="12">
        <f t="shared" si="58"/>
        <v>526</v>
      </c>
      <c r="J219" s="12">
        <f t="shared" si="58"/>
        <v>616</v>
      </c>
      <c r="K219" s="12">
        <f t="shared" si="58"/>
        <v>401</v>
      </c>
      <c r="L219" s="12">
        <f t="shared" si="58"/>
        <v>551</v>
      </c>
      <c r="M219" s="12">
        <f t="shared" si="58"/>
        <v>3605</v>
      </c>
      <c r="N219" s="9">
        <f>(1*F219+1.5*G219+2*H219+2.5*I219+3*J219+3.5*K219+4*L219)/M219</f>
        <v>2.3640776699029127</v>
      </c>
      <c r="O219" s="9">
        <f>SQRT((E219*0^2+F219*1^2+G219*1.5^2+H219*2^2+I219*2.5^2+J219*3^2+K219*3.5^2+L219*4^2)/M219-N219^2)</f>
        <v>1.218204273828736</v>
      </c>
      <c r="P219" s="12">
        <f>SUM(P198:P214)</f>
        <v>4</v>
      </c>
      <c r="Q219" s="12">
        <f>SUM(Q198:Q214)</f>
        <v>0</v>
      </c>
    </row>
    <row r="220" spans="1:17" ht="21.75">
      <c r="A220" s="128" t="s">
        <v>12</v>
      </c>
      <c r="B220" s="129"/>
      <c r="C220" s="130"/>
      <c r="D220" s="1">
        <f>D219*100/$D$219</f>
        <v>100</v>
      </c>
      <c r="E220" s="1">
        <f aca="true" t="shared" si="59" ref="E220:M220">E219*100/$D$219</f>
        <v>10.86173455250762</v>
      </c>
      <c r="F220" s="1">
        <f t="shared" si="59"/>
        <v>9.032973122748684</v>
      </c>
      <c r="G220" s="1">
        <f t="shared" si="59"/>
        <v>8.86672208367969</v>
      </c>
      <c r="H220" s="1">
        <f t="shared" si="59"/>
        <v>13.106123579939041</v>
      </c>
      <c r="I220" s="1">
        <f t="shared" si="59"/>
        <v>14.57467442504849</v>
      </c>
      <c r="J220" s="1">
        <f t="shared" si="59"/>
        <v>17.068440011083403</v>
      </c>
      <c r="K220" s="1">
        <f t="shared" si="59"/>
        <v>11.11111111111111</v>
      </c>
      <c r="L220" s="1">
        <f t="shared" si="59"/>
        <v>15.267387087835965</v>
      </c>
      <c r="M220" s="1">
        <f t="shared" si="59"/>
        <v>99.88916597395401</v>
      </c>
      <c r="N220" s="14"/>
      <c r="O220" s="14"/>
      <c r="P220" s="1">
        <f>P219*100/$D$219</f>
        <v>0.11083402604599613</v>
      </c>
      <c r="Q220" s="1">
        <f>Q219*100/$D$219</f>
        <v>0</v>
      </c>
    </row>
    <row r="221" spans="2:10" ht="21.75">
      <c r="B221" s="26" t="s">
        <v>63</v>
      </c>
      <c r="C221" s="81"/>
      <c r="D221"/>
      <c r="E221"/>
      <c r="F221"/>
      <c r="G221"/>
      <c r="H221"/>
      <c r="I221" s="135">
        <f>(F219+G219+H219+I219+J219+K219+L219)*100/M219</f>
        <v>89.12621359223301</v>
      </c>
      <c r="J221" s="135"/>
    </row>
    <row r="222" spans="2:10" ht="21.75">
      <c r="B222" s="27" t="s">
        <v>64</v>
      </c>
      <c r="C222" s="87"/>
      <c r="D222"/>
      <c r="E222"/>
      <c r="F222"/>
      <c r="G222"/>
      <c r="H222"/>
      <c r="I222" s="135">
        <f>(J219+K219+L219)*100/M219</f>
        <v>43.49514563106796</v>
      </c>
      <c r="J222" s="135"/>
    </row>
  </sheetData>
  <sheetProtection/>
  <mergeCells count="120">
    <mergeCell ref="E130:L130"/>
    <mergeCell ref="A46:Q46"/>
    <mergeCell ref="A47:Q47"/>
    <mergeCell ref="E48:L48"/>
    <mergeCell ref="I221:J221"/>
    <mergeCell ref="I222:J222"/>
    <mergeCell ref="I147:J147"/>
    <mergeCell ref="I148:J148"/>
    <mergeCell ref="I103:J103"/>
    <mergeCell ref="I104:J104"/>
    <mergeCell ref="I192:J192"/>
    <mergeCell ref="D76:D77"/>
    <mergeCell ref="E76:L76"/>
    <mergeCell ref="M130:M131"/>
    <mergeCell ref="N130:N131"/>
    <mergeCell ref="I20:J20"/>
    <mergeCell ref="I21:J21"/>
    <mergeCell ref="I126:J126"/>
    <mergeCell ref="I127:J127"/>
    <mergeCell ref="I72:J72"/>
    <mergeCell ref="I73:J73"/>
    <mergeCell ref="D196:D197"/>
    <mergeCell ref="E196:L196"/>
    <mergeCell ref="C151:C152"/>
    <mergeCell ref="C196:C197"/>
    <mergeCell ref="M196:M197"/>
    <mergeCell ref="N196:N197"/>
    <mergeCell ref="A194:Q194"/>
    <mergeCell ref="A195:Q195"/>
    <mergeCell ref="I193:J193"/>
    <mergeCell ref="P76:Q76"/>
    <mergeCell ref="A48:A49"/>
    <mergeCell ref="B48:B49"/>
    <mergeCell ref="O196:O197"/>
    <mergeCell ref="P196:Q196"/>
    <mergeCell ref="O130:O131"/>
    <mergeCell ref="P130:Q130"/>
    <mergeCell ref="A130:A131"/>
    <mergeCell ref="B130:B131"/>
    <mergeCell ref="D130:D131"/>
    <mergeCell ref="P107:Q107"/>
    <mergeCell ref="A107:A108"/>
    <mergeCell ref="B107:B108"/>
    <mergeCell ref="D107:D108"/>
    <mergeCell ref="E107:L107"/>
    <mergeCell ref="O48:O49"/>
    <mergeCell ref="P48:Q48"/>
    <mergeCell ref="M76:M77"/>
    <mergeCell ref="N76:N77"/>
    <mergeCell ref="O76:O77"/>
    <mergeCell ref="B3:B4"/>
    <mergeCell ref="D3:D4"/>
    <mergeCell ref="M3:M4"/>
    <mergeCell ref="M48:M49"/>
    <mergeCell ref="N48:N49"/>
    <mergeCell ref="M107:M108"/>
    <mergeCell ref="N107:N108"/>
    <mergeCell ref="I44:J44"/>
    <mergeCell ref="I45:J45"/>
    <mergeCell ref="D48:D49"/>
    <mergeCell ref="A1:Q1"/>
    <mergeCell ref="A2:Q2"/>
    <mergeCell ref="E3:L3"/>
    <mergeCell ref="A24:Q24"/>
    <mergeCell ref="A25:A26"/>
    <mergeCell ref="B25:B26"/>
    <mergeCell ref="N3:N4"/>
    <mergeCell ref="O3:O4"/>
    <mergeCell ref="P3:Q3"/>
    <mergeCell ref="A3:A4"/>
    <mergeCell ref="A23:Q23"/>
    <mergeCell ref="P151:Q151"/>
    <mergeCell ref="A105:Q105"/>
    <mergeCell ref="A149:Q149"/>
    <mergeCell ref="A150:Q150"/>
    <mergeCell ref="M25:M26"/>
    <mergeCell ref="N25:N26"/>
    <mergeCell ref="O25:O26"/>
    <mergeCell ref="P25:Q25"/>
    <mergeCell ref="A106:Q106"/>
    <mergeCell ref="D25:D26"/>
    <mergeCell ref="E25:L25"/>
    <mergeCell ref="D151:D152"/>
    <mergeCell ref="E151:L151"/>
    <mergeCell ref="N151:N152"/>
    <mergeCell ref="O151:O152"/>
    <mergeCell ref="M151:M152"/>
    <mergeCell ref="O107:O108"/>
    <mergeCell ref="A128:Q128"/>
    <mergeCell ref="A129:Q129"/>
    <mergeCell ref="C3:C4"/>
    <mergeCell ref="C25:C26"/>
    <mergeCell ref="C48:C49"/>
    <mergeCell ref="C76:C77"/>
    <mergeCell ref="C107:C108"/>
    <mergeCell ref="C130:C131"/>
    <mergeCell ref="A18:C18"/>
    <mergeCell ref="A19:C19"/>
    <mergeCell ref="A42:C42"/>
    <mergeCell ref="A43:C43"/>
    <mergeCell ref="A70:C70"/>
    <mergeCell ref="A71:C71"/>
    <mergeCell ref="A101:C101"/>
    <mergeCell ref="A102:C102"/>
    <mergeCell ref="A124:C124"/>
    <mergeCell ref="A125:C125"/>
    <mergeCell ref="A74:Q74"/>
    <mergeCell ref="A75:Q75"/>
    <mergeCell ref="A76:A77"/>
    <mergeCell ref="B76:B77"/>
    <mergeCell ref="A145:C145"/>
    <mergeCell ref="A146:C146"/>
    <mergeCell ref="A190:C190"/>
    <mergeCell ref="A191:C191"/>
    <mergeCell ref="A219:C219"/>
    <mergeCell ref="A220:C220"/>
    <mergeCell ref="A151:A152"/>
    <mergeCell ref="B151:B152"/>
    <mergeCell ref="A196:A197"/>
    <mergeCell ref="B196:B197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2"/>
  <rowBreaks count="7" manualBreakCount="7">
    <brk id="22" max="15" man="1"/>
    <brk id="45" max="255" man="1"/>
    <brk id="73" max="255" man="1"/>
    <brk id="104" max="255" man="1"/>
    <brk id="127" max="15" man="1"/>
    <brk id="148" max="255" man="1"/>
    <brk id="193" max="15" man="1"/>
  </rowBreaks>
  <ignoredErrors>
    <ignoredError sqref="E18:Q18 E42:L42 E70:L70 E101:L101 E124:L124 P124:Q124 E145:L145 E190:L190 E219:Q2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3"/>
  <sheetViews>
    <sheetView view="pageBreakPreview" zoomScaleSheetLayoutView="100" zoomScalePageLayoutView="0" workbookViewId="0" topLeftCell="A1">
      <selection activeCell="AB327" sqref="AB310:AB327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50" bestFit="1" customWidth="1"/>
    <col min="5" max="5" width="10.00390625" style="34" customWidth="1"/>
    <col min="6" max="13" width="5.421875" style="6" customWidth="1"/>
    <col min="14" max="14" width="9.140625" style="6" customWidth="1"/>
    <col min="15" max="16" width="7.421875" style="6" customWidth="1"/>
    <col min="17" max="18" width="6.7109375" style="6" customWidth="1"/>
  </cols>
  <sheetData>
    <row r="1" spans="2:18" ht="23.25">
      <c r="B1" s="32"/>
      <c r="C1" s="33" t="s">
        <v>340</v>
      </c>
      <c r="R1" s="35"/>
    </row>
    <row r="2" spans="1:18" ht="21.75">
      <c r="A2" s="100" t="s">
        <v>79</v>
      </c>
      <c r="B2" s="100" t="s">
        <v>0</v>
      </c>
      <c r="C2" s="100" t="s">
        <v>1</v>
      </c>
      <c r="D2" s="100" t="s">
        <v>80</v>
      </c>
      <c r="E2" s="145" t="s">
        <v>81</v>
      </c>
      <c r="F2" s="128" t="s">
        <v>82</v>
      </c>
      <c r="G2" s="129"/>
      <c r="H2" s="129"/>
      <c r="I2" s="129"/>
      <c r="J2" s="129"/>
      <c r="K2" s="129"/>
      <c r="L2" s="129"/>
      <c r="M2" s="130"/>
      <c r="N2" s="100" t="s">
        <v>83</v>
      </c>
      <c r="O2" s="100" t="s">
        <v>6</v>
      </c>
      <c r="P2" s="100" t="s">
        <v>7</v>
      </c>
      <c r="Q2" s="146" t="s">
        <v>84</v>
      </c>
      <c r="R2" s="146"/>
    </row>
    <row r="3" spans="1:18" ht="21.75">
      <c r="A3" s="100"/>
      <c r="B3" s="100"/>
      <c r="C3" s="100"/>
      <c r="D3" s="100"/>
      <c r="E3" s="145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100"/>
      <c r="O3" s="100"/>
      <c r="P3" s="100"/>
      <c r="Q3" s="2" t="s">
        <v>9</v>
      </c>
      <c r="R3" s="5" t="s">
        <v>10</v>
      </c>
    </row>
    <row r="4" spans="1:18" ht="21.75">
      <c r="A4" s="140" t="s">
        <v>85</v>
      </c>
      <c r="B4" s="3" t="s">
        <v>401</v>
      </c>
      <c r="C4" s="8" t="s">
        <v>112</v>
      </c>
      <c r="D4" s="1">
        <v>1.5</v>
      </c>
      <c r="E4" s="12">
        <f>SUM(Q4:R4,F4:M4)</f>
        <v>430</v>
      </c>
      <c r="F4" s="3">
        <v>56</v>
      </c>
      <c r="G4" s="3">
        <v>51</v>
      </c>
      <c r="H4" s="3">
        <v>25</v>
      </c>
      <c r="I4" s="3">
        <v>28</v>
      </c>
      <c r="J4" s="3">
        <v>41</v>
      </c>
      <c r="K4" s="3">
        <v>56</v>
      </c>
      <c r="L4" s="3">
        <v>48</v>
      </c>
      <c r="M4" s="3">
        <v>125</v>
      </c>
      <c r="N4" s="2">
        <f>SUM(F4:M4)</f>
        <v>430</v>
      </c>
      <c r="O4" s="5">
        <f>(1*G4+1.5*H4+2*I4+2.5*J4+3*K4+3.5*L4+4*M4)/N4</f>
        <v>2.5186046511627906</v>
      </c>
      <c r="P4" s="5">
        <f>SQRT((F4*0^2+G4*1^2+H4*1.5^2+I4*2^2+J4*2.5^2+K4*3^2+L4*3.5^2+M4*4^2)/N4-O4^2)</f>
        <v>1.3975486535531185</v>
      </c>
      <c r="Q4" s="2">
        <v>0</v>
      </c>
      <c r="R4" s="2">
        <v>0</v>
      </c>
    </row>
    <row r="5" spans="1:18" ht="21.75">
      <c r="A5" s="141"/>
      <c r="B5" s="3" t="s">
        <v>402</v>
      </c>
      <c r="C5" s="8" t="s">
        <v>113</v>
      </c>
      <c r="D5" s="1">
        <v>1.5</v>
      </c>
      <c r="E5" s="12">
        <f aca="true" t="shared" si="0" ref="E5:E31">SUM(Q5:R5,F5:M5)</f>
        <v>430</v>
      </c>
      <c r="F5" s="3">
        <v>30</v>
      </c>
      <c r="G5" s="3">
        <v>50</v>
      </c>
      <c r="H5" s="3">
        <v>31</v>
      </c>
      <c r="I5" s="3">
        <v>55</v>
      </c>
      <c r="J5" s="3">
        <v>69</v>
      </c>
      <c r="K5" s="3">
        <v>42</v>
      </c>
      <c r="L5" s="3">
        <v>32</v>
      </c>
      <c r="M5" s="3">
        <v>97</v>
      </c>
      <c r="N5" s="2">
        <f aca="true" t="shared" si="1" ref="N5:N30">SUM(F5:M5)</f>
        <v>406</v>
      </c>
      <c r="O5" s="5">
        <f aca="true" t="shared" si="2" ref="O5:O32">(1*G5+1.5*H5+2*I5+2.5*J5+3*K5+3.5*L5+4*M5)/N5</f>
        <v>2.4753694581280787</v>
      </c>
      <c r="P5" s="5">
        <f aca="true" t="shared" si="3" ref="P5:P32">SQRT((F5*0^2+G5*1^2+H5*1.5^2+I5*2^2+J5*2.5^2+K5*3^2+L5*3.5^2+M5*4^2)/N5-O5^2)</f>
        <v>1.22097200899608</v>
      </c>
      <c r="Q5" s="2">
        <v>24</v>
      </c>
      <c r="R5" s="2">
        <v>0</v>
      </c>
    </row>
    <row r="6" spans="1:18" ht="21.75">
      <c r="A6" s="141"/>
      <c r="B6" s="3" t="s">
        <v>403</v>
      </c>
      <c r="C6" s="8" t="s">
        <v>20</v>
      </c>
      <c r="D6" s="1">
        <v>1.5</v>
      </c>
      <c r="E6" s="12">
        <f t="shared" si="0"/>
        <v>430</v>
      </c>
      <c r="F6" s="3">
        <v>12</v>
      </c>
      <c r="G6" s="3">
        <v>48</v>
      </c>
      <c r="H6" s="3">
        <v>31</v>
      </c>
      <c r="I6" s="3">
        <v>71</v>
      </c>
      <c r="J6" s="3">
        <v>53</v>
      </c>
      <c r="K6" s="3">
        <v>74</v>
      </c>
      <c r="L6" s="3">
        <v>54</v>
      </c>
      <c r="M6" s="3">
        <v>87</v>
      </c>
      <c r="N6" s="2">
        <f t="shared" si="1"/>
        <v>430</v>
      </c>
      <c r="O6" s="5">
        <f t="shared" si="2"/>
        <v>2.6232558139534885</v>
      </c>
      <c r="P6" s="5">
        <f t="shared" si="3"/>
        <v>1.0712603334395807</v>
      </c>
      <c r="Q6" s="2">
        <v>0</v>
      </c>
      <c r="R6" s="2">
        <v>0</v>
      </c>
    </row>
    <row r="7" spans="1:18" ht="21.75">
      <c r="A7" s="141"/>
      <c r="B7" s="3" t="s">
        <v>404</v>
      </c>
      <c r="C7" s="8" t="s">
        <v>114</v>
      </c>
      <c r="D7" s="1">
        <v>1</v>
      </c>
      <c r="E7" s="12">
        <f t="shared" si="0"/>
        <v>430</v>
      </c>
      <c r="F7" s="3">
        <v>11</v>
      </c>
      <c r="G7" s="3">
        <v>37</v>
      </c>
      <c r="H7" s="3">
        <v>30</v>
      </c>
      <c r="I7" s="3">
        <v>41</v>
      </c>
      <c r="J7" s="3">
        <v>54</v>
      </c>
      <c r="K7" s="3">
        <v>80</v>
      </c>
      <c r="L7" s="3">
        <v>70</v>
      </c>
      <c r="M7" s="3">
        <v>107</v>
      </c>
      <c r="N7" s="2">
        <f t="shared" si="1"/>
        <v>430</v>
      </c>
      <c r="O7" s="5">
        <f t="shared" si="2"/>
        <v>2.818604651162791</v>
      </c>
      <c r="P7" s="5">
        <f t="shared" si="3"/>
        <v>1.055826759475662</v>
      </c>
      <c r="Q7" s="2">
        <v>0</v>
      </c>
      <c r="R7" s="2">
        <v>0</v>
      </c>
    </row>
    <row r="8" spans="1:18" ht="21.75">
      <c r="A8" s="141"/>
      <c r="B8" s="3" t="s">
        <v>405</v>
      </c>
      <c r="C8" s="8" t="s">
        <v>115</v>
      </c>
      <c r="D8" s="1">
        <v>0.5</v>
      </c>
      <c r="E8" s="12">
        <f t="shared" si="0"/>
        <v>430</v>
      </c>
      <c r="F8" s="3">
        <v>5</v>
      </c>
      <c r="G8" s="3">
        <v>68</v>
      </c>
      <c r="H8" s="3">
        <v>26</v>
      </c>
      <c r="I8" s="3">
        <v>35</v>
      </c>
      <c r="J8" s="3">
        <v>11</v>
      </c>
      <c r="K8" s="3">
        <v>31</v>
      </c>
      <c r="L8" s="3">
        <v>49</v>
      </c>
      <c r="M8" s="3">
        <v>205</v>
      </c>
      <c r="N8" s="2">
        <f t="shared" si="1"/>
        <v>430</v>
      </c>
      <c r="O8" s="5">
        <f t="shared" si="2"/>
        <v>2.9976744186046513</v>
      </c>
      <c r="P8" s="5">
        <f t="shared" si="3"/>
        <v>1.2108978740746938</v>
      </c>
      <c r="Q8" s="2">
        <v>0</v>
      </c>
      <c r="R8" s="2">
        <v>0</v>
      </c>
    </row>
    <row r="9" spans="1:18" ht="21.75">
      <c r="A9" s="141"/>
      <c r="B9" s="3" t="s">
        <v>411</v>
      </c>
      <c r="C9" s="8" t="s">
        <v>412</v>
      </c>
      <c r="D9" s="1">
        <v>0.5</v>
      </c>
      <c r="E9" s="12">
        <f t="shared" si="0"/>
        <v>430</v>
      </c>
      <c r="F9" s="3">
        <v>21</v>
      </c>
      <c r="G9" s="3">
        <v>20</v>
      </c>
      <c r="H9" s="3">
        <v>33</v>
      </c>
      <c r="I9" s="3">
        <v>46</v>
      </c>
      <c r="J9" s="3">
        <v>63</v>
      </c>
      <c r="K9" s="3">
        <v>94</v>
      </c>
      <c r="L9" s="3">
        <v>59</v>
      </c>
      <c r="M9" s="3">
        <v>94</v>
      </c>
      <c r="N9" s="2">
        <f t="shared" si="1"/>
        <v>430</v>
      </c>
      <c r="O9" s="5">
        <f t="shared" si="2"/>
        <v>2.7523255813953487</v>
      </c>
      <c r="P9" s="5">
        <f t="shared" si="3"/>
        <v>1.0646242643436767</v>
      </c>
      <c r="Q9" s="2">
        <v>0</v>
      </c>
      <c r="R9" s="2">
        <v>0</v>
      </c>
    </row>
    <row r="10" spans="1:18" ht="21.75">
      <c r="A10" s="141"/>
      <c r="B10" s="3" t="s">
        <v>406</v>
      </c>
      <c r="C10" s="8" t="s">
        <v>116</v>
      </c>
      <c r="D10" s="1">
        <v>0.5</v>
      </c>
      <c r="E10" s="12">
        <f t="shared" si="0"/>
        <v>430</v>
      </c>
      <c r="F10" s="3">
        <v>5</v>
      </c>
      <c r="G10" s="3">
        <v>27</v>
      </c>
      <c r="H10" s="3">
        <v>44</v>
      </c>
      <c r="I10" s="3">
        <v>62</v>
      </c>
      <c r="J10" s="3">
        <v>49</v>
      </c>
      <c r="K10" s="3">
        <v>49</v>
      </c>
      <c r="L10" s="3">
        <v>43</v>
      </c>
      <c r="M10" s="3">
        <v>151</v>
      </c>
      <c r="N10" s="2">
        <f t="shared" si="1"/>
        <v>430</v>
      </c>
      <c r="O10" s="5">
        <f t="shared" si="2"/>
        <v>2.886046511627907</v>
      </c>
      <c r="P10" s="5">
        <f t="shared" si="3"/>
        <v>1.0591970182256292</v>
      </c>
      <c r="Q10" s="2">
        <v>0</v>
      </c>
      <c r="R10" s="2">
        <v>0</v>
      </c>
    </row>
    <row r="11" spans="1:18" ht="21.75">
      <c r="A11" s="141"/>
      <c r="B11" s="3" t="s">
        <v>407</v>
      </c>
      <c r="C11" s="8" t="s">
        <v>117</v>
      </c>
      <c r="D11" s="1">
        <v>0.5</v>
      </c>
      <c r="E11" s="12">
        <f t="shared" si="0"/>
        <v>430</v>
      </c>
      <c r="F11" s="3">
        <v>4</v>
      </c>
      <c r="G11" s="3">
        <v>5</v>
      </c>
      <c r="H11" s="3">
        <v>0</v>
      </c>
      <c r="I11" s="3">
        <v>0</v>
      </c>
      <c r="J11" s="3">
        <v>101</v>
      </c>
      <c r="K11" s="3">
        <v>111</v>
      </c>
      <c r="L11" s="3">
        <v>82</v>
      </c>
      <c r="M11" s="3">
        <v>127</v>
      </c>
      <c r="N11" s="2">
        <f t="shared" si="1"/>
        <v>430</v>
      </c>
      <c r="O11" s="5">
        <f t="shared" si="2"/>
        <v>3.222093023255814</v>
      </c>
      <c r="P11" s="5">
        <f t="shared" si="3"/>
        <v>0.6947311949287581</v>
      </c>
      <c r="Q11" s="2">
        <v>0</v>
      </c>
      <c r="R11" s="2">
        <v>0</v>
      </c>
    </row>
    <row r="12" spans="1:18" ht="21.75">
      <c r="A12" s="141"/>
      <c r="B12" s="3" t="s">
        <v>408</v>
      </c>
      <c r="C12" s="8" t="s">
        <v>118</v>
      </c>
      <c r="D12" s="1">
        <v>1</v>
      </c>
      <c r="E12" s="12">
        <f t="shared" si="0"/>
        <v>430</v>
      </c>
      <c r="F12" s="3">
        <v>25</v>
      </c>
      <c r="G12" s="3">
        <v>28</v>
      </c>
      <c r="H12" s="3">
        <v>45</v>
      </c>
      <c r="I12" s="3">
        <v>108</v>
      </c>
      <c r="J12" s="3">
        <v>76</v>
      </c>
      <c r="K12" s="3">
        <v>64</v>
      </c>
      <c r="L12" s="3">
        <v>52</v>
      </c>
      <c r="M12" s="3">
        <v>32</v>
      </c>
      <c r="N12" s="2">
        <f t="shared" si="1"/>
        <v>430</v>
      </c>
      <c r="O12" s="5">
        <f t="shared" si="2"/>
        <v>2.333720930232558</v>
      </c>
      <c r="P12" s="5">
        <f t="shared" si="3"/>
        <v>0.9875516430554204</v>
      </c>
      <c r="Q12" s="2">
        <v>0</v>
      </c>
      <c r="R12" s="2">
        <v>0</v>
      </c>
    </row>
    <row r="13" spans="1:18" ht="21.75">
      <c r="A13" s="141"/>
      <c r="B13" s="3" t="s">
        <v>409</v>
      </c>
      <c r="C13" s="3" t="s">
        <v>413</v>
      </c>
      <c r="D13" s="1">
        <v>1</v>
      </c>
      <c r="E13" s="12">
        <f t="shared" si="0"/>
        <v>430</v>
      </c>
      <c r="F13" s="3">
        <v>14</v>
      </c>
      <c r="G13" s="3">
        <v>36</v>
      </c>
      <c r="H13" s="3">
        <v>23</v>
      </c>
      <c r="I13" s="3">
        <v>28</v>
      </c>
      <c r="J13" s="3">
        <v>35</v>
      </c>
      <c r="K13" s="3">
        <v>42</v>
      </c>
      <c r="L13" s="3">
        <v>51</v>
      </c>
      <c r="M13" s="3">
        <v>201</v>
      </c>
      <c r="N13" s="2">
        <f t="shared" si="1"/>
        <v>430</v>
      </c>
      <c r="O13" s="5">
        <f t="shared" si="2"/>
        <v>3.0755813953488373</v>
      </c>
      <c r="P13" s="5">
        <f t="shared" si="3"/>
        <v>1.1511304905029205</v>
      </c>
      <c r="Q13" s="2">
        <v>0</v>
      </c>
      <c r="R13" s="2">
        <v>0</v>
      </c>
    </row>
    <row r="14" spans="1:18" ht="21.75">
      <c r="A14" s="141"/>
      <c r="B14" s="3" t="s">
        <v>410</v>
      </c>
      <c r="C14" s="3" t="s">
        <v>120</v>
      </c>
      <c r="D14" s="1">
        <v>1.5</v>
      </c>
      <c r="E14" s="12">
        <f t="shared" si="0"/>
        <v>430</v>
      </c>
      <c r="F14" s="3">
        <v>5</v>
      </c>
      <c r="G14" s="3">
        <v>30</v>
      </c>
      <c r="H14" s="3">
        <v>21</v>
      </c>
      <c r="I14" s="3">
        <v>43</v>
      </c>
      <c r="J14" s="3">
        <v>39</v>
      </c>
      <c r="K14" s="3">
        <v>42</v>
      </c>
      <c r="L14" s="3">
        <v>49</v>
      </c>
      <c r="M14" s="3">
        <v>201</v>
      </c>
      <c r="N14" s="2">
        <f t="shared" si="1"/>
        <v>430</v>
      </c>
      <c r="O14" s="5">
        <f t="shared" si="2"/>
        <v>3.1313953488372093</v>
      </c>
      <c r="P14" s="5">
        <f t="shared" si="3"/>
        <v>1.0463959884429646</v>
      </c>
      <c r="Q14" s="2">
        <v>0</v>
      </c>
      <c r="R14" s="2">
        <v>0</v>
      </c>
    </row>
    <row r="15" spans="1:18" ht="21.75">
      <c r="A15" s="141"/>
      <c r="B15" s="88" t="s">
        <v>11</v>
      </c>
      <c r="C15" s="88"/>
      <c r="D15" s="88"/>
      <c r="E15" s="36">
        <f>SUM(E4:E14)</f>
        <v>4730</v>
      </c>
      <c r="F15" s="36">
        <f aca="true" t="shared" si="4" ref="F15:N15">SUM(F4:F14)</f>
        <v>188</v>
      </c>
      <c r="G15" s="36">
        <f t="shared" si="4"/>
        <v>400</v>
      </c>
      <c r="H15" s="36">
        <f t="shared" si="4"/>
        <v>309</v>
      </c>
      <c r="I15" s="36">
        <f t="shared" si="4"/>
        <v>517</v>
      </c>
      <c r="J15" s="36">
        <f t="shared" si="4"/>
        <v>591</v>
      </c>
      <c r="K15" s="36">
        <f t="shared" si="4"/>
        <v>685</v>
      </c>
      <c r="L15" s="36">
        <f t="shared" si="4"/>
        <v>589</v>
      </c>
      <c r="M15" s="36">
        <f t="shared" si="4"/>
        <v>1427</v>
      </c>
      <c r="N15" s="36">
        <f t="shared" si="4"/>
        <v>4706</v>
      </c>
      <c r="O15" s="137">
        <f>(1*G15+1.5*H15+2*I15+2.5*J15+3*K15+3.5*L15+4*M15)/N15</f>
        <v>2.8048236294092646</v>
      </c>
      <c r="P15" s="137">
        <f>SQRT((F15*0^2+G15*1^2+H15*1.5^2+I15*2^2+J15*2.5^2+K15*3^2+L15*3.5^2+M15*4^2)/N15-O15^2)</f>
        <v>1.1335568945742456</v>
      </c>
      <c r="Q15" s="36">
        <f>SUM(Q4:Q14)</f>
        <v>24</v>
      </c>
      <c r="R15" s="36">
        <f>SUM(R4:R14)</f>
        <v>0</v>
      </c>
    </row>
    <row r="16" spans="1:18" ht="21.75">
      <c r="A16" s="142"/>
      <c r="B16" s="88" t="s">
        <v>12</v>
      </c>
      <c r="C16" s="88"/>
      <c r="D16" s="88"/>
      <c r="E16" s="37">
        <f aca="true" t="shared" si="5" ref="E16:N16">E15*100/$E$15</f>
        <v>100</v>
      </c>
      <c r="F16" s="37">
        <f t="shared" si="5"/>
        <v>3.974630021141649</v>
      </c>
      <c r="G16" s="37">
        <f t="shared" si="5"/>
        <v>8.456659619450317</v>
      </c>
      <c r="H16" s="37">
        <f t="shared" si="5"/>
        <v>6.53276955602537</v>
      </c>
      <c r="I16" s="37">
        <f t="shared" si="5"/>
        <v>10.930232558139535</v>
      </c>
      <c r="J16" s="37">
        <f t="shared" si="5"/>
        <v>12.494714587737844</v>
      </c>
      <c r="K16" s="37">
        <f t="shared" si="5"/>
        <v>14.482029598308667</v>
      </c>
      <c r="L16" s="37">
        <f t="shared" si="5"/>
        <v>12.452431289640591</v>
      </c>
      <c r="M16" s="37">
        <f t="shared" si="5"/>
        <v>30.169133192389005</v>
      </c>
      <c r="N16" s="37">
        <f t="shared" si="5"/>
        <v>99.49260042283298</v>
      </c>
      <c r="O16" s="143"/>
      <c r="P16" s="143"/>
      <c r="Q16" s="37">
        <f>Q15*100/$E$15</f>
        <v>0.507399577167019</v>
      </c>
      <c r="R16" s="37">
        <f>R15*100/$E$15</f>
        <v>0</v>
      </c>
    </row>
    <row r="17" spans="1:18" ht="21.75">
      <c r="A17" s="100" t="s">
        <v>79</v>
      </c>
      <c r="B17" s="100" t="s">
        <v>0</v>
      </c>
      <c r="C17" s="100" t="s">
        <v>1</v>
      </c>
      <c r="D17" s="100" t="s">
        <v>80</v>
      </c>
      <c r="E17" s="145" t="s">
        <v>81</v>
      </c>
      <c r="F17" s="128" t="s">
        <v>82</v>
      </c>
      <c r="G17" s="129"/>
      <c r="H17" s="129"/>
      <c r="I17" s="129"/>
      <c r="J17" s="129"/>
      <c r="K17" s="129"/>
      <c r="L17" s="129"/>
      <c r="M17" s="130"/>
      <c r="N17" s="100" t="s">
        <v>83</v>
      </c>
      <c r="O17" s="100" t="s">
        <v>6</v>
      </c>
      <c r="P17" s="100" t="s">
        <v>7</v>
      </c>
      <c r="Q17" s="146" t="s">
        <v>84</v>
      </c>
      <c r="R17" s="146"/>
    </row>
    <row r="18" spans="1:18" ht="21.75">
      <c r="A18" s="100"/>
      <c r="B18" s="100"/>
      <c r="C18" s="100"/>
      <c r="D18" s="100"/>
      <c r="E18" s="145"/>
      <c r="F18" s="2">
        <v>0</v>
      </c>
      <c r="G18" s="2">
        <v>1</v>
      </c>
      <c r="H18" s="2">
        <v>1.5</v>
      </c>
      <c r="I18" s="2">
        <v>2</v>
      </c>
      <c r="J18" s="2">
        <v>2.5</v>
      </c>
      <c r="K18" s="2">
        <v>3</v>
      </c>
      <c r="L18" s="2">
        <v>3.5</v>
      </c>
      <c r="M18" s="2">
        <v>4</v>
      </c>
      <c r="N18" s="100"/>
      <c r="O18" s="100"/>
      <c r="P18" s="100"/>
      <c r="Q18" s="2" t="s">
        <v>9</v>
      </c>
      <c r="R18" s="5" t="s">
        <v>10</v>
      </c>
    </row>
    <row r="19" spans="1:18" ht="21.75">
      <c r="A19" s="140" t="s">
        <v>95</v>
      </c>
      <c r="B19" s="3" t="s">
        <v>292</v>
      </c>
      <c r="C19" s="8" t="s">
        <v>97</v>
      </c>
      <c r="D19" s="1">
        <v>0.5</v>
      </c>
      <c r="E19" s="12">
        <f t="shared" si="0"/>
        <v>211</v>
      </c>
      <c r="F19" s="3">
        <v>2</v>
      </c>
      <c r="G19" s="3">
        <v>14</v>
      </c>
      <c r="H19" s="3">
        <v>7</v>
      </c>
      <c r="I19" s="3">
        <v>5</v>
      </c>
      <c r="J19" s="3">
        <v>17</v>
      </c>
      <c r="K19" s="3">
        <v>17</v>
      </c>
      <c r="L19" s="3">
        <v>12</v>
      </c>
      <c r="M19" s="3">
        <v>137</v>
      </c>
      <c r="N19" s="2">
        <f t="shared" si="1"/>
        <v>211</v>
      </c>
      <c r="O19" s="5">
        <f t="shared" si="2"/>
        <v>3.4028436018957344</v>
      </c>
      <c r="P19" s="5">
        <f t="shared" si="3"/>
        <v>0.9850981952133604</v>
      </c>
      <c r="Q19" s="2">
        <v>0</v>
      </c>
      <c r="R19" s="2">
        <v>0</v>
      </c>
    </row>
    <row r="20" spans="1:18" ht="21.75">
      <c r="A20" s="141"/>
      <c r="B20" s="3" t="s">
        <v>293</v>
      </c>
      <c r="C20" s="8" t="s">
        <v>425</v>
      </c>
      <c r="D20" s="1">
        <v>0.5</v>
      </c>
      <c r="E20" s="12">
        <f t="shared" si="0"/>
        <v>219</v>
      </c>
      <c r="F20" s="3">
        <v>3</v>
      </c>
      <c r="G20" s="3">
        <v>12</v>
      </c>
      <c r="H20" s="3">
        <v>5</v>
      </c>
      <c r="I20" s="3">
        <v>8</v>
      </c>
      <c r="J20" s="3">
        <v>22</v>
      </c>
      <c r="K20" s="3">
        <v>50</v>
      </c>
      <c r="L20" s="3">
        <v>66</v>
      </c>
      <c r="M20" s="3">
        <v>53</v>
      </c>
      <c r="N20" s="2">
        <f aca="true" t="shared" si="6" ref="N20:N27">SUM(F20:M20)</f>
        <v>219</v>
      </c>
      <c r="O20" s="5">
        <f aca="true" t="shared" si="7" ref="O20:O27">(1*G20+1.5*H20+2*I20+2.5*J20+3*K20+3.5*L20+4*M20)/N20</f>
        <v>3.1210045662100456</v>
      </c>
      <c r="P20" s="5">
        <f aca="true" t="shared" si="8" ref="P20:P27">SQRT((F20*0^2+G20*1^2+H20*1.5^2+I20*2^2+J20*2.5^2+K20*3^2+L20*3.5^2+M20*4^2)/N20-O20^2)</f>
        <v>0.8707404579922939</v>
      </c>
      <c r="Q20" s="2">
        <v>0</v>
      </c>
      <c r="R20" s="2">
        <v>0</v>
      </c>
    </row>
    <row r="21" spans="1:18" ht="21.75">
      <c r="A21" s="141"/>
      <c r="B21" s="3" t="s">
        <v>414</v>
      </c>
      <c r="C21" s="3" t="s">
        <v>131</v>
      </c>
      <c r="D21" s="1">
        <v>1</v>
      </c>
      <c r="E21" s="12">
        <f t="shared" si="0"/>
        <v>219</v>
      </c>
      <c r="F21" s="3">
        <v>2</v>
      </c>
      <c r="G21" s="3">
        <v>21</v>
      </c>
      <c r="H21" s="3">
        <v>27</v>
      </c>
      <c r="I21" s="3">
        <v>34</v>
      </c>
      <c r="J21" s="3">
        <v>19</v>
      </c>
      <c r="K21" s="3">
        <v>17</v>
      </c>
      <c r="L21" s="3">
        <v>12</v>
      </c>
      <c r="M21" s="3">
        <v>55</v>
      </c>
      <c r="N21" s="2">
        <f t="shared" si="6"/>
        <v>187</v>
      </c>
      <c r="O21" s="5">
        <f t="shared" si="7"/>
        <v>2.620320855614973</v>
      </c>
      <c r="P21" s="5">
        <f t="shared" si="8"/>
        <v>1.1151431666285783</v>
      </c>
      <c r="Q21" s="2">
        <v>32</v>
      </c>
      <c r="R21" s="2">
        <v>0</v>
      </c>
    </row>
    <row r="22" spans="1:18" ht="21.75">
      <c r="A22" s="141"/>
      <c r="B22" s="3" t="s">
        <v>421</v>
      </c>
      <c r="C22" s="3" t="s">
        <v>426</v>
      </c>
      <c r="D22" s="1">
        <v>1</v>
      </c>
      <c r="E22" s="12">
        <f t="shared" si="0"/>
        <v>219</v>
      </c>
      <c r="F22" s="3">
        <v>8</v>
      </c>
      <c r="G22" s="3">
        <v>2</v>
      </c>
      <c r="H22" s="3">
        <v>4</v>
      </c>
      <c r="I22" s="3">
        <v>6</v>
      </c>
      <c r="J22" s="3">
        <v>10</v>
      </c>
      <c r="K22" s="3">
        <v>11</v>
      </c>
      <c r="L22" s="3">
        <v>18</v>
      </c>
      <c r="M22" s="3">
        <v>160</v>
      </c>
      <c r="N22" s="2">
        <f t="shared" si="6"/>
        <v>219</v>
      </c>
      <c r="O22" s="5">
        <f t="shared" si="7"/>
        <v>3.5662100456621006</v>
      </c>
      <c r="P22" s="5">
        <f t="shared" si="8"/>
        <v>0.9358168710569347</v>
      </c>
      <c r="Q22" s="2">
        <v>0</v>
      </c>
      <c r="R22" s="2">
        <v>0</v>
      </c>
    </row>
    <row r="23" spans="1:18" ht="21.75">
      <c r="A23" s="141"/>
      <c r="B23" s="3" t="s">
        <v>423</v>
      </c>
      <c r="C23" s="3" t="s">
        <v>427</v>
      </c>
      <c r="D23" s="1">
        <v>1</v>
      </c>
      <c r="E23" s="12">
        <f t="shared" si="0"/>
        <v>84</v>
      </c>
      <c r="F23" s="3">
        <v>0</v>
      </c>
      <c r="G23" s="3">
        <v>3</v>
      </c>
      <c r="H23" s="3">
        <v>2</v>
      </c>
      <c r="I23" s="3">
        <v>22</v>
      </c>
      <c r="J23" s="3">
        <v>26</v>
      </c>
      <c r="K23" s="3">
        <v>21</v>
      </c>
      <c r="L23" s="3">
        <v>8</v>
      </c>
      <c r="M23" s="3">
        <v>2</v>
      </c>
      <c r="N23" s="2">
        <f t="shared" si="6"/>
        <v>84</v>
      </c>
      <c r="O23" s="5">
        <f t="shared" si="7"/>
        <v>2.5476190476190474</v>
      </c>
      <c r="P23" s="5">
        <f t="shared" si="8"/>
        <v>0.6153737134914327</v>
      </c>
      <c r="Q23" s="2">
        <v>0</v>
      </c>
      <c r="R23" s="2">
        <v>0</v>
      </c>
    </row>
    <row r="24" spans="1:18" ht="21.75">
      <c r="A24" s="141"/>
      <c r="B24" s="3" t="s">
        <v>422</v>
      </c>
      <c r="C24" s="3" t="s">
        <v>428</v>
      </c>
      <c r="D24" s="1">
        <v>1</v>
      </c>
      <c r="E24" s="12">
        <f t="shared" si="0"/>
        <v>30</v>
      </c>
      <c r="F24" s="3">
        <v>0</v>
      </c>
      <c r="G24" s="3">
        <v>0</v>
      </c>
      <c r="H24" s="3">
        <v>1</v>
      </c>
      <c r="I24" s="3">
        <v>17</v>
      </c>
      <c r="J24" s="3">
        <v>1</v>
      </c>
      <c r="K24" s="3">
        <v>5</v>
      </c>
      <c r="L24" s="3">
        <v>0</v>
      </c>
      <c r="M24" s="3">
        <v>6</v>
      </c>
      <c r="N24" s="2">
        <f t="shared" si="6"/>
        <v>30</v>
      </c>
      <c r="O24" s="5">
        <f t="shared" si="7"/>
        <v>2.566666666666667</v>
      </c>
      <c r="P24" s="5">
        <f t="shared" si="8"/>
        <v>0.8137703743822461</v>
      </c>
      <c r="Q24" s="2">
        <v>0</v>
      </c>
      <c r="R24" s="2">
        <v>0</v>
      </c>
    </row>
    <row r="25" spans="1:18" ht="21.75">
      <c r="A25" s="141"/>
      <c r="B25" s="3" t="s">
        <v>420</v>
      </c>
      <c r="C25" s="3" t="s">
        <v>434</v>
      </c>
      <c r="D25" s="1">
        <v>1</v>
      </c>
      <c r="E25" s="12">
        <f t="shared" si="0"/>
        <v>30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7</v>
      </c>
      <c r="M25" s="3">
        <v>17</v>
      </c>
      <c r="N25" s="2">
        <f t="shared" si="6"/>
        <v>30</v>
      </c>
      <c r="O25" s="5">
        <f t="shared" si="7"/>
        <v>3.683333333333333</v>
      </c>
      <c r="P25" s="5">
        <f t="shared" si="8"/>
        <v>0.39756201472921965</v>
      </c>
      <c r="Q25" s="2">
        <v>0</v>
      </c>
      <c r="R25" s="2">
        <v>0</v>
      </c>
    </row>
    <row r="26" spans="1:18" ht="21.75">
      <c r="A26" s="141"/>
      <c r="B26" s="3" t="s">
        <v>415</v>
      </c>
      <c r="C26" s="3" t="s">
        <v>399</v>
      </c>
      <c r="D26" s="1">
        <v>1</v>
      </c>
      <c r="E26" s="12">
        <f t="shared" si="0"/>
        <v>27</v>
      </c>
      <c r="F26" s="3">
        <v>6</v>
      </c>
      <c r="G26" s="3">
        <v>2</v>
      </c>
      <c r="H26" s="3">
        <v>1</v>
      </c>
      <c r="I26" s="3">
        <v>4</v>
      </c>
      <c r="J26" s="3">
        <v>4</v>
      </c>
      <c r="K26" s="3">
        <v>3</v>
      </c>
      <c r="L26" s="3">
        <v>4</v>
      </c>
      <c r="M26" s="3">
        <v>3</v>
      </c>
      <c r="N26" s="2">
        <f t="shared" si="6"/>
        <v>27</v>
      </c>
      <c r="O26" s="5">
        <f t="shared" si="7"/>
        <v>2.0925925925925926</v>
      </c>
      <c r="P26" s="5">
        <f t="shared" si="8"/>
        <v>1.3746180414737508</v>
      </c>
      <c r="Q26" s="2">
        <v>0</v>
      </c>
      <c r="R26" s="2">
        <v>0</v>
      </c>
    </row>
    <row r="27" spans="1:18" ht="21.75">
      <c r="A27" s="141"/>
      <c r="B27" s="3" t="s">
        <v>416</v>
      </c>
      <c r="C27" s="3" t="s">
        <v>433</v>
      </c>
      <c r="D27" s="1">
        <v>1</v>
      </c>
      <c r="E27" s="12">
        <f t="shared" si="0"/>
        <v>27</v>
      </c>
      <c r="F27" s="3">
        <v>3</v>
      </c>
      <c r="G27" s="3">
        <v>1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>
        <v>20</v>
      </c>
      <c r="N27" s="2">
        <f t="shared" si="6"/>
        <v>27</v>
      </c>
      <c r="O27" s="5">
        <f t="shared" si="7"/>
        <v>3.2962962962962963</v>
      </c>
      <c r="P27" s="5">
        <f t="shared" si="8"/>
        <v>1.3625905288257147</v>
      </c>
      <c r="Q27" s="2">
        <v>0</v>
      </c>
      <c r="R27" s="2">
        <v>0</v>
      </c>
    </row>
    <row r="28" spans="1:18" ht="21.75">
      <c r="A28" s="141"/>
      <c r="B28" s="3" t="s">
        <v>417</v>
      </c>
      <c r="C28" s="3" t="s">
        <v>432</v>
      </c>
      <c r="D28" s="1">
        <v>1</v>
      </c>
      <c r="E28" s="12">
        <f t="shared" si="0"/>
        <v>29</v>
      </c>
      <c r="F28" s="3">
        <v>1</v>
      </c>
      <c r="G28" s="3">
        <v>0</v>
      </c>
      <c r="H28" s="3">
        <v>0</v>
      </c>
      <c r="I28" s="3">
        <v>11</v>
      </c>
      <c r="J28" s="3">
        <v>6</v>
      </c>
      <c r="K28" s="3">
        <v>11</v>
      </c>
      <c r="L28" s="3">
        <v>0</v>
      </c>
      <c r="M28" s="3">
        <v>0</v>
      </c>
      <c r="N28" s="2">
        <f t="shared" si="1"/>
        <v>29</v>
      </c>
      <c r="O28" s="5">
        <f t="shared" si="2"/>
        <v>2.413793103448276</v>
      </c>
      <c r="P28" s="5">
        <f t="shared" si="3"/>
        <v>0.6306669364886863</v>
      </c>
      <c r="Q28" s="2">
        <v>0</v>
      </c>
      <c r="R28" s="2">
        <v>0</v>
      </c>
    </row>
    <row r="29" spans="1:18" ht="21.75">
      <c r="A29" s="141"/>
      <c r="B29" s="3" t="s">
        <v>418</v>
      </c>
      <c r="C29" s="3" t="s">
        <v>431</v>
      </c>
      <c r="D29" s="1">
        <v>1</v>
      </c>
      <c r="E29" s="12">
        <f t="shared" si="0"/>
        <v>29</v>
      </c>
      <c r="F29" s="3">
        <v>1</v>
      </c>
      <c r="G29" s="3">
        <v>0</v>
      </c>
      <c r="H29" s="3">
        <v>0</v>
      </c>
      <c r="I29" s="3">
        <v>1</v>
      </c>
      <c r="J29" s="3">
        <v>6</v>
      </c>
      <c r="K29" s="3">
        <v>10</v>
      </c>
      <c r="L29" s="3">
        <v>8</v>
      </c>
      <c r="M29" s="3">
        <v>3</v>
      </c>
      <c r="N29" s="2">
        <f t="shared" si="1"/>
        <v>29</v>
      </c>
      <c r="O29" s="5">
        <f t="shared" si="2"/>
        <v>3</v>
      </c>
      <c r="P29" s="5">
        <f t="shared" si="3"/>
        <v>0.7542980294561156</v>
      </c>
      <c r="Q29" s="2">
        <v>0</v>
      </c>
      <c r="R29" s="2">
        <v>0</v>
      </c>
    </row>
    <row r="30" spans="1:18" ht="21.75">
      <c r="A30" s="141"/>
      <c r="B30" s="3" t="s">
        <v>424</v>
      </c>
      <c r="C30" s="3" t="s">
        <v>430</v>
      </c>
      <c r="D30" s="1">
        <v>1</v>
      </c>
      <c r="E30" s="12">
        <f t="shared" si="0"/>
        <v>125</v>
      </c>
      <c r="F30" s="3">
        <v>1</v>
      </c>
      <c r="G30" s="3">
        <v>1</v>
      </c>
      <c r="H30" s="3">
        <v>5</v>
      </c>
      <c r="I30" s="3">
        <v>11</v>
      </c>
      <c r="J30" s="3">
        <v>24</v>
      </c>
      <c r="K30" s="3">
        <v>30</v>
      </c>
      <c r="L30" s="3">
        <v>17</v>
      </c>
      <c r="M30" s="3">
        <v>36</v>
      </c>
      <c r="N30" s="2">
        <f t="shared" si="1"/>
        <v>125</v>
      </c>
      <c r="O30" s="5">
        <f t="shared" si="2"/>
        <v>3.072</v>
      </c>
      <c r="P30" s="5">
        <f t="shared" si="3"/>
        <v>0.8042487177484334</v>
      </c>
      <c r="Q30" s="2">
        <v>0</v>
      </c>
      <c r="R30" s="2">
        <v>0</v>
      </c>
    </row>
    <row r="31" spans="1:18" ht="21.75">
      <c r="A31" s="141"/>
      <c r="B31" s="3" t="s">
        <v>419</v>
      </c>
      <c r="C31" s="3" t="s">
        <v>429</v>
      </c>
      <c r="D31" s="1">
        <v>1</v>
      </c>
      <c r="E31" s="12">
        <f t="shared" si="0"/>
        <v>41</v>
      </c>
      <c r="F31" s="3">
        <v>5</v>
      </c>
      <c r="G31" s="3">
        <v>12</v>
      </c>
      <c r="H31" s="3">
        <v>5</v>
      </c>
      <c r="I31" s="3">
        <v>6</v>
      </c>
      <c r="J31" s="3">
        <v>3</v>
      </c>
      <c r="K31" s="3">
        <v>3</v>
      </c>
      <c r="L31" s="3">
        <v>4</v>
      </c>
      <c r="M31" s="3">
        <v>3</v>
      </c>
      <c r="N31" s="2">
        <f>SUM(F31:M31)</f>
        <v>41</v>
      </c>
      <c r="O31" s="5">
        <f>(1*G31+1.5*H31+2*I31+2.5*J31+3*K31+3.5*L31+4*M31)/N31</f>
        <v>1.8048780487804879</v>
      </c>
      <c r="P31" s="5">
        <f>SQRT((F31*0^2+G31*1^2+H31*1.5^2+I31*2^2+J31*2.5^2+K31*3^2+L31*3.5^2+M31*4^2)/N31-O31^2)</f>
        <v>1.1732696069078723</v>
      </c>
      <c r="Q31" s="2">
        <v>0</v>
      </c>
      <c r="R31" s="2">
        <v>0</v>
      </c>
    </row>
    <row r="32" spans="1:18" ht="21.75">
      <c r="A32" s="141"/>
      <c r="B32" s="88" t="s">
        <v>100</v>
      </c>
      <c r="C32" s="88"/>
      <c r="D32" s="88"/>
      <c r="E32" s="36">
        <f>SUM(E19:E31)</f>
        <v>1290</v>
      </c>
      <c r="F32" s="36">
        <f>SUM(F19:F31)</f>
        <v>32</v>
      </c>
      <c r="G32" s="36">
        <f aca="true" t="shared" si="9" ref="G32:M32">SUM(G19:G31)</f>
        <v>68</v>
      </c>
      <c r="H32" s="36">
        <f t="shared" si="9"/>
        <v>57</v>
      </c>
      <c r="I32" s="36">
        <f t="shared" si="9"/>
        <v>126</v>
      </c>
      <c r="J32" s="36">
        <f t="shared" si="9"/>
        <v>139</v>
      </c>
      <c r="K32" s="36">
        <f t="shared" si="9"/>
        <v>184</v>
      </c>
      <c r="L32" s="36">
        <f t="shared" si="9"/>
        <v>157</v>
      </c>
      <c r="M32" s="36">
        <f t="shared" si="9"/>
        <v>495</v>
      </c>
      <c r="N32" s="36">
        <f>SUM(F32:M32)</f>
        <v>1258</v>
      </c>
      <c r="O32" s="137">
        <f t="shared" si="2"/>
        <v>3.048092209856916</v>
      </c>
      <c r="P32" s="137">
        <f t="shared" si="3"/>
        <v>1.047496986842104</v>
      </c>
      <c r="Q32" s="36">
        <f>SUM(Q19:Q31)</f>
        <v>32</v>
      </c>
      <c r="R32" s="36">
        <f>SUM(R19:R31)</f>
        <v>0</v>
      </c>
    </row>
    <row r="33" spans="1:18" ht="22.5" thickBot="1">
      <c r="A33" s="144"/>
      <c r="B33" s="139" t="s">
        <v>101</v>
      </c>
      <c r="C33" s="139"/>
      <c r="D33" s="139"/>
      <c r="E33" s="38">
        <f>E32*100/$E$32</f>
        <v>100</v>
      </c>
      <c r="F33" s="38">
        <f aca="true" t="shared" si="10" ref="F33:R33">F32*100/$E$32</f>
        <v>2.4806201550387597</v>
      </c>
      <c r="G33" s="38">
        <f t="shared" si="10"/>
        <v>5.271317829457364</v>
      </c>
      <c r="H33" s="38">
        <f t="shared" si="10"/>
        <v>4.4186046511627906</v>
      </c>
      <c r="I33" s="38">
        <f t="shared" si="10"/>
        <v>9.767441860465116</v>
      </c>
      <c r="J33" s="38">
        <f t="shared" si="10"/>
        <v>10.775193798449612</v>
      </c>
      <c r="K33" s="38">
        <f t="shared" si="10"/>
        <v>14.263565891472869</v>
      </c>
      <c r="L33" s="38">
        <f t="shared" si="10"/>
        <v>12.170542635658915</v>
      </c>
      <c r="M33" s="38">
        <f t="shared" si="10"/>
        <v>38.372093023255815</v>
      </c>
      <c r="N33" s="38">
        <f t="shared" si="10"/>
        <v>97.51937984496124</v>
      </c>
      <c r="O33" s="138"/>
      <c r="P33" s="138"/>
      <c r="Q33" s="38">
        <f t="shared" si="10"/>
        <v>2.4806201550387597</v>
      </c>
      <c r="R33" s="38">
        <f t="shared" si="10"/>
        <v>0</v>
      </c>
    </row>
    <row r="34" spans="1:18" ht="22.5" thickTop="1">
      <c r="A34" s="89" t="s">
        <v>11</v>
      </c>
      <c r="B34" s="89"/>
      <c r="C34" s="89"/>
      <c r="D34" s="89"/>
      <c r="E34" s="39">
        <f aca="true" t="shared" si="11" ref="E34:N34">SUM(E15,E32)</f>
        <v>6020</v>
      </c>
      <c r="F34" s="39">
        <f t="shared" si="11"/>
        <v>220</v>
      </c>
      <c r="G34" s="39">
        <f t="shared" si="11"/>
        <v>468</v>
      </c>
      <c r="H34" s="39">
        <f t="shared" si="11"/>
        <v>366</v>
      </c>
      <c r="I34" s="39">
        <f t="shared" si="11"/>
        <v>643</v>
      </c>
      <c r="J34" s="39">
        <f t="shared" si="11"/>
        <v>730</v>
      </c>
      <c r="K34" s="39">
        <f t="shared" si="11"/>
        <v>869</v>
      </c>
      <c r="L34" s="39">
        <f t="shared" si="11"/>
        <v>746</v>
      </c>
      <c r="M34" s="39">
        <f t="shared" si="11"/>
        <v>1922</v>
      </c>
      <c r="N34" s="39">
        <f t="shared" si="11"/>
        <v>5964</v>
      </c>
      <c r="O34" s="137">
        <f>(1*G34+1.5*H34+2*I34+2.5*J34+3*K34+3.5*L34+4*M34)/N34</f>
        <v>2.856136820925553</v>
      </c>
      <c r="P34" s="137">
        <f>SQRT((F34*0^2+G34*1^2+H34*1.5^2+I34*2^2+J34*2.5^2+K34*3^2+L34*3.5^2+M34*4^2)/N34-O34^2)</f>
        <v>1.1203610214132624</v>
      </c>
      <c r="Q34" s="39">
        <f>SUM(Q15,Q32)</f>
        <v>56</v>
      </c>
      <c r="R34" s="39">
        <f>SUM(R15,R32)</f>
        <v>0</v>
      </c>
    </row>
    <row r="35" spans="1:18" ht="22.5" thickBot="1">
      <c r="A35" s="139" t="s">
        <v>12</v>
      </c>
      <c r="B35" s="139"/>
      <c r="C35" s="139"/>
      <c r="D35" s="139"/>
      <c r="E35" s="38">
        <f>E34*100/$E$34</f>
        <v>100</v>
      </c>
      <c r="F35" s="38">
        <f aca="true" t="shared" si="12" ref="F35:N35">F34*100/$E$34</f>
        <v>3.654485049833887</v>
      </c>
      <c r="G35" s="38">
        <f t="shared" si="12"/>
        <v>7.774086378737541</v>
      </c>
      <c r="H35" s="38">
        <f t="shared" si="12"/>
        <v>6.079734219269103</v>
      </c>
      <c r="I35" s="38">
        <f t="shared" si="12"/>
        <v>10.681063122923588</v>
      </c>
      <c r="J35" s="38">
        <f t="shared" si="12"/>
        <v>12.12624584717608</v>
      </c>
      <c r="K35" s="38">
        <f t="shared" si="12"/>
        <v>14.435215946843854</v>
      </c>
      <c r="L35" s="38">
        <f t="shared" si="12"/>
        <v>12.39202657807309</v>
      </c>
      <c r="M35" s="38">
        <f t="shared" si="12"/>
        <v>31.92691029900332</v>
      </c>
      <c r="N35" s="38">
        <f t="shared" si="12"/>
        <v>99.06976744186046</v>
      </c>
      <c r="O35" s="138"/>
      <c r="P35" s="138"/>
      <c r="Q35" s="38">
        <f>Q34*100/$E$34</f>
        <v>0.9302325581395349</v>
      </c>
      <c r="R35" s="38">
        <f>R34*100/$E$34</f>
        <v>0</v>
      </c>
    </row>
    <row r="36" ht="22.5" thickTop="1"/>
    <row r="59" spans="2:18" ht="23.25">
      <c r="B59" s="32"/>
      <c r="C59" s="33" t="s">
        <v>339</v>
      </c>
      <c r="R59" s="35"/>
    </row>
    <row r="60" spans="1:18" ht="21.75">
      <c r="A60" s="100" t="s">
        <v>79</v>
      </c>
      <c r="B60" s="100" t="s">
        <v>0</v>
      </c>
      <c r="C60" s="100" t="s">
        <v>1</v>
      </c>
      <c r="D60" s="100" t="s">
        <v>80</v>
      </c>
      <c r="E60" s="145" t="s">
        <v>81</v>
      </c>
      <c r="F60" s="128" t="s">
        <v>82</v>
      </c>
      <c r="G60" s="129"/>
      <c r="H60" s="129"/>
      <c r="I60" s="129"/>
      <c r="J60" s="129"/>
      <c r="K60" s="129"/>
      <c r="L60" s="129"/>
      <c r="M60" s="130"/>
      <c r="N60" s="100" t="s">
        <v>83</v>
      </c>
      <c r="O60" s="100" t="s">
        <v>6</v>
      </c>
      <c r="P60" s="100" t="s">
        <v>7</v>
      </c>
      <c r="Q60" s="146" t="s">
        <v>84</v>
      </c>
      <c r="R60" s="146"/>
    </row>
    <row r="61" spans="1:18" ht="21.75">
      <c r="A61" s="100"/>
      <c r="B61" s="100"/>
      <c r="C61" s="100"/>
      <c r="D61" s="100"/>
      <c r="E61" s="145"/>
      <c r="F61" s="2">
        <v>0</v>
      </c>
      <c r="G61" s="2">
        <v>1</v>
      </c>
      <c r="H61" s="2">
        <v>1.5</v>
      </c>
      <c r="I61" s="2">
        <v>2</v>
      </c>
      <c r="J61" s="2">
        <v>2.5</v>
      </c>
      <c r="K61" s="2">
        <v>3</v>
      </c>
      <c r="L61" s="2">
        <v>3.5</v>
      </c>
      <c r="M61" s="2">
        <v>4</v>
      </c>
      <c r="N61" s="100"/>
      <c r="O61" s="100"/>
      <c r="P61" s="100"/>
      <c r="Q61" s="2" t="s">
        <v>9</v>
      </c>
      <c r="R61" s="5" t="s">
        <v>10</v>
      </c>
    </row>
    <row r="62" spans="1:18" ht="21.75">
      <c r="A62" s="140" t="s">
        <v>85</v>
      </c>
      <c r="B62" s="3" t="s">
        <v>102</v>
      </c>
      <c r="C62" s="8" t="s">
        <v>112</v>
      </c>
      <c r="D62" s="1">
        <v>3</v>
      </c>
      <c r="E62" s="12">
        <f>SUM(Q62:R62,F62:M62)</f>
        <v>445</v>
      </c>
      <c r="F62" s="3">
        <v>42</v>
      </c>
      <c r="G62" s="3">
        <v>31</v>
      </c>
      <c r="H62" s="3">
        <v>26</v>
      </c>
      <c r="I62" s="3">
        <v>51</v>
      </c>
      <c r="J62" s="3">
        <v>41</v>
      </c>
      <c r="K62" s="3">
        <v>47</v>
      </c>
      <c r="L62" s="3">
        <v>48</v>
      </c>
      <c r="M62" s="3">
        <v>159</v>
      </c>
      <c r="N62" s="2">
        <f>SUM(F62:M62)</f>
        <v>445</v>
      </c>
      <c r="O62" s="5">
        <f>(1*G62+1.5*H62+2*I62+2.5*J62+3*K62+3.5*L62+4*M62)/N62</f>
        <v>2.7404494382022473</v>
      </c>
      <c r="P62" s="5">
        <f>SQRT((F62*0^2+G62*1^2+H62*1.5^2+I62*2^2+J62*2.5^2+K62*3^2+L62*3.5^2+M62*4^2)/N62-O62^2)</f>
        <v>1.3092341960198617</v>
      </c>
      <c r="Q62" s="2">
        <v>0</v>
      </c>
      <c r="R62" s="2">
        <v>0</v>
      </c>
    </row>
    <row r="63" spans="1:18" ht="21.75">
      <c r="A63" s="141"/>
      <c r="B63" s="3" t="s">
        <v>103</v>
      </c>
      <c r="C63" s="8" t="s">
        <v>113</v>
      </c>
      <c r="D63" s="1">
        <v>3</v>
      </c>
      <c r="E63" s="12">
        <f aca="true" t="shared" si="13" ref="E63:E91">SUM(Q63:R63,F63:M63)</f>
        <v>230</v>
      </c>
      <c r="F63" s="3">
        <v>25</v>
      </c>
      <c r="G63" s="3">
        <v>19</v>
      </c>
      <c r="H63" s="3">
        <v>19</v>
      </c>
      <c r="I63" s="3">
        <v>21</v>
      </c>
      <c r="J63" s="3">
        <v>53</v>
      </c>
      <c r="K63" s="3">
        <v>43</v>
      </c>
      <c r="L63" s="3">
        <v>21</v>
      </c>
      <c r="M63" s="3">
        <v>27</v>
      </c>
      <c r="N63" s="2">
        <f aca="true" t="shared" si="14" ref="N63:N91">SUM(F63:M63)</f>
        <v>228</v>
      </c>
      <c r="O63" s="5">
        <f aca="true" t="shared" si="15" ref="O63:O92">(1*G63+1.5*H63+2*I63+2.5*J63+3*K63+3.5*L63+4*M63)/N63</f>
        <v>2.335526315789474</v>
      </c>
      <c r="P63" s="5">
        <f aca="true" t="shared" si="16" ref="P63:P92">SQRT((F63*0^2+G63*1^2+H63*1.5^2+I63*2^2+J63*2.5^2+K63*3^2+L63*3.5^2+M63*4^2)/N63-O63^2)</f>
        <v>1.1652539758588454</v>
      </c>
      <c r="Q63" s="2">
        <v>2</v>
      </c>
      <c r="R63" s="2">
        <v>0</v>
      </c>
    </row>
    <row r="64" spans="1:18" ht="21.75">
      <c r="A64" s="141"/>
      <c r="B64" s="3" t="s">
        <v>104</v>
      </c>
      <c r="C64" s="8" t="s">
        <v>20</v>
      </c>
      <c r="D64" s="1">
        <v>2</v>
      </c>
      <c r="E64" s="12">
        <f t="shared" si="13"/>
        <v>447</v>
      </c>
      <c r="F64" s="3">
        <v>20</v>
      </c>
      <c r="G64" s="3">
        <v>31</v>
      </c>
      <c r="H64" s="3">
        <v>54</v>
      </c>
      <c r="I64" s="3">
        <v>58</v>
      </c>
      <c r="J64" s="3">
        <v>66</v>
      </c>
      <c r="K64" s="3">
        <v>72</v>
      </c>
      <c r="L64" s="3">
        <v>63</v>
      </c>
      <c r="M64" s="3">
        <v>83</v>
      </c>
      <c r="N64" s="2">
        <f t="shared" si="14"/>
        <v>447</v>
      </c>
      <c r="O64" s="5">
        <f t="shared" si="15"/>
        <v>2.598434004474273</v>
      </c>
      <c r="P64" s="5">
        <f t="shared" si="16"/>
        <v>1.0854631315021277</v>
      </c>
      <c r="Q64" s="2">
        <v>0</v>
      </c>
      <c r="R64" s="2">
        <v>0</v>
      </c>
    </row>
    <row r="65" spans="1:18" ht="21.75">
      <c r="A65" s="141"/>
      <c r="B65" s="3" t="s">
        <v>105</v>
      </c>
      <c r="C65" s="8" t="s">
        <v>114</v>
      </c>
      <c r="D65" s="1">
        <v>2</v>
      </c>
      <c r="E65" s="12">
        <f t="shared" si="13"/>
        <v>447</v>
      </c>
      <c r="F65" s="3">
        <v>5</v>
      </c>
      <c r="G65" s="3">
        <v>14</v>
      </c>
      <c r="H65" s="3">
        <v>19</v>
      </c>
      <c r="I65" s="3">
        <v>51</v>
      </c>
      <c r="J65" s="3">
        <v>60</v>
      </c>
      <c r="K65" s="3">
        <v>98</v>
      </c>
      <c r="L65" s="3">
        <v>80</v>
      </c>
      <c r="M65" s="3">
        <v>115</v>
      </c>
      <c r="N65" s="2">
        <f t="shared" si="14"/>
        <v>442</v>
      </c>
      <c r="O65" s="5">
        <f t="shared" si="15"/>
        <v>3.005656108597285</v>
      </c>
      <c r="P65" s="5">
        <f t="shared" si="16"/>
        <v>0.8831451658709043</v>
      </c>
      <c r="Q65" s="2">
        <v>5</v>
      </c>
      <c r="R65" s="2">
        <v>0</v>
      </c>
    </row>
    <row r="66" spans="1:18" ht="21.75">
      <c r="A66" s="141"/>
      <c r="B66" s="3" t="s">
        <v>106</v>
      </c>
      <c r="C66" s="8" t="s">
        <v>115</v>
      </c>
      <c r="D66" s="1">
        <v>1</v>
      </c>
      <c r="E66" s="12">
        <f t="shared" si="13"/>
        <v>447</v>
      </c>
      <c r="F66" s="3">
        <v>23</v>
      </c>
      <c r="G66" s="3">
        <v>79</v>
      </c>
      <c r="H66" s="3">
        <v>47</v>
      </c>
      <c r="I66" s="3">
        <v>80</v>
      </c>
      <c r="J66" s="3">
        <v>58</v>
      </c>
      <c r="K66" s="3">
        <v>42</v>
      </c>
      <c r="L66" s="3">
        <v>40</v>
      </c>
      <c r="M66" s="3">
        <v>78</v>
      </c>
      <c r="N66" s="2">
        <f t="shared" si="14"/>
        <v>447</v>
      </c>
      <c r="O66" s="5">
        <f t="shared" si="15"/>
        <v>2.309843400447427</v>
      </c>
      <c r="P66" s="5">
        <f t="shared" si="16"/>
        <v>1.1569618946138365</v>
      </c>
      <c r="Q66" s="2">
        <v>0</v>
      </c>
      <c r="R66" s="2">
        <v>0</v>
      </c>
    </row>
    <row r="67" spans="1:18" ht="21.75">
      <c r="A67" s="141"/>
      <c r="B67" s="3" t="s">
        <v>366</v>
      </c>
      <c r="C67" s="8" t="s">
        <v>367</v>
      </c>
      <c r="D67" s="1">
        <v>1</v>
      </c>
      <c r="E67" s="12">
        <f t="shared" si="13"/>
        <v>447</v>
      </c>
      <c r="F67" s="3">
        <v>16</v>
      </c>
      <c r="G67" s="3">
        <v>26</v>
      </c>
      <c r="H67" s="3">
        <v>51</v>
      </c>
      <c r="I67" s="3">
        <v>39</v>
      </c>
      <c r="J67" s="3">
        <v>47</v>
      </c>
      <c r="K67" s="3">
        <v>64</v>
      </c>
      <c r="L67" s="3">
        <v>41</v>
      </c>
      <c r="M67" s="3">
        <v>158</v>
      </c>
      <c r="N67" s="2">
        <f t="shared" si="14"/>
        <v>442</v>
      </c>
      <c r="O67" s="5">
        <f t="shared" si="15"/>
        <v>2.8631221719457014</v>
      </c>
      <c r="P67" s="5">
        <f t="shared" si="16"/>
        <v>1.1390526461825077</v>
      </c>
      <c r="Q67" s="2">
        <v>5</v>
      </c>
      <c r="R67" s="2">
        <v>0</v>
      </c>
    </row>
    <row r="68" spans="1:18" ht="21.75">
      <c r="A68" s="141"/>
      <c r="B68" s="3" t="s">
        <v>107</v>
      </c>
      <c r="C68" s="8" t="s">
        <v>116</v>
      </c>
      <c r="D68" s="1">
        <v>1</v>
      </c>
      <c r="E68" s="12">
        <f t="shared" si="13"/>
        <v>445</v>
      </c>
      <c r="F68" s="3">
        <v>10</v>
      </c>
      <c r="G68" s="3">
        <v>7</v>
      </c>
      <c r="H68" s="3">
        <v>11</v>
      </c>
      <c r="I68" s="3">
        <v>19</v>
      </c>
      <c r="J68" s="3">
        <v>27</v>
      </c>
      <c r="K68" s="3">
        <v>75</v>
      </c>
      <c r="L68" s="3">
        <v>58</v>
      </c>
      <c r="M68" s="3">
        <v>238</v>
      </c>
      <c r="N68" s="2">
        <f t="shared" si="14"/>
        <v>445</v>
      </c>
      <c r="O68" s="5">
        <f t="shared" si="15"/>
        <v>3.391011235955056</v>
      </c>
      <c r="P68" s="5">
        <f t="shared" si="16"/>
        <v>0.8906052038289669</v>
      </c>
      <c r="Q68" s="2">
        <v>0</v>
      </c>
      <c r="R68" s="2">
        <v>0</v>
      </c>
    </row>
    <row r="69" spans="1:18" ht="21.75">
      <c r="A69" s="141"/>
      <c r="B69" s="3" t="s">
        <v>108</v>
      </c>
      <c r="C69" s="8" t="s">
        <v>117</v>
      </c>
      <c r="D69" s="1">
        <v>1</v>
      </c>
      <c r="E69" s="12">
        <f t="shared" si="13"/>
        <v>447</v>
      </c>
      <c r="F69" s="3">
        <v>7</v>
      </c>
      <c r="G69" s="3">
        <v>0</v>
      </c>
      <c r="H69" s="3">
        <v>0</v>
      </c>
      <c r="I69" s="3">
        <v>0</v>
      </c>
      <c r="J69" s="3">
        <v>51</v>
      </c>
      <c r="K69" s="3">
        <v>77</v>
      </c>
      <c r="L69" s="3">
        <v>86</v>
      </c>
      <c r="M69" s="3">
        <v>226</v>
      </c>
      <c r="N69" s="2">
        <f t="shared" si="14"/>
        <v>447</v>
      </c>
      <c r="O69" s="5">
        <f t="shared" si="15"/>
        <v>3.4977628635346756</v>
      </c>
      <c r="P69" s="5">
        <f t="shared" si="16"/>
        <v>0.6894827728825915</v>
      </c>
      <c r="Q69" s="2">
        <v>0</v>
      </c>
      <c r="R69" s="2">
        <v>0</v>
      </c>
    </row>
    <row r="70" spans="1:18" ht="21.75">
      <c r="A70" s="141"/>
      <c r="B70" s="3" t="s">
        <v>109</v>
      </c>
      <c r="C70" s="8" t="s">
        <v>118</v>
      </c>
      <c r="D70" s="1">
        <v>1</v>
      </c>
      <c r="E70" s="12">
        <f t="shared" si="13"/>
        <v>447</v>
      </c>
      <c r="F70" s="3">
        <v>20</v>
      </c>
      <c r="G70" s="3">
        <v>19</v>
      </c>
      <c r="H70" s="3">
        <v>157</v>
      </c>
      <c r="I70" s="3">
        <v>10</v>
      </c>
      <c r="J70" s="3">
        <v>1</v>
      </c>
      <c r="K70" s="3">
        <v>18</v>
      </c>
      <c r="L70" s="3">
        <v>7</v>
      </c>
      <c r="M70" s="3">
        <v>215</v>
      </c>
      <c r="N70" s="2">
        <f t="shared" si="14"/>
        <v>447</v>
      </c>
      <c r="O70" s="5">
        <f t="shared" si="15"/>
        <v>2.71923937360179</v>
      </c>
      <c r="P70" s="5">
        <f t="shared" si="16"/>
        <v>1.3386481389043203</v>
      </c>
      <c r="Q70" s="2">
        <v>0</v>
      </c>
      <c r="R70" s="2">
        <v>0</v>
      </c>
    </row>
    <row r="71" spans="1:18" ht="21.75">
      <c r="A71" s="141"/>
      <c r="B71" s="3" t="s">
        <v>110</v>
      </c>
      <c r="C71" s="3" t="s">
        <v>119</v>
      </c>
      <c r="D71" s="1">
        <v>2</v>
      </c>
      <c r="E71" s="12">
        <f t="shared" si="13"/>
        <v>447</v>
      </c>
      <c r="F71" s="3">
        <v>12</v>
      </c>
      <c r="G71" s="3">
        <v>5</v>
      </c>
      <c r="H71" s="3">
        <v>12</v>
      </c>
      <c r="I71" s="3">
        <v>11</v>
      </c>
      <c r="J71" s="3">
        <v>42</v>
      </c>
      <c r="K71" s="3">
        <v>45</v>
      </c>
      <c r="L71" s="3">
        <v>72</v>
      </c>
      <c r="M71" s="3">
        <v>248</v>
      </c>
      <c r="N71" s="2">
        <f t="shared" si="14"/>
        <v>447</v>
      </c>
      <c r="O71" s="5">
        <f t="shared" si="15"/>
        <v>3.4205816554809845</v>
      </c>
      <c r="P71" s="5">
        <f t="shared" si="16"/>
        <v>0.9016895014243619</v>
      </c>
      <c r="Q71" s="2">
        <v>0</v>
      </c>
      <c r="R71" s="2">
        <v>0</v>
      </c>
    </row>
    <row r="72" spans="1:18" ht="21.75">
      <c r="A72" s="141"/>
      <c r="B72" s="3" t="s">
        <v>111</v>
      </c>
      <c r="C72" s="3" t="s">
        <v>120</v>
      </c>
      <c r="D72" s="1">
        <v>3</v>
      </c>
      <c r="E72" s="12">
        <f t="shared" si="13"/>
        <v>447</v>
      </c>
      <c r="F72" s="3">
        <v>16</v>
      </c>
      <c r="G72" s="3">
        <v>93</v>
      </c>
      <c r="H72" s="3">
        <v>85</v>
      </c>
      <c r="I72" s="3">
        <v>65</v>
      </c>
      <c r="J72" s="3">
        <v>61</v>
      </c>
      <c r="K72" s="3">
        <v>62</v>
      </c>
      <c r="L72" s="3">
        <v>31</v>
      </c>
      <c r="M72" s="3">
        <v>33</v>
      </c>
      <c r="N72" s="2">
        <f t="shared" si="14"/>
        <v>446</v>
      </c>
      <c r="O72" s="5">
        <f t="shared" si="15"/>
        <v>2.0840807174887894</v>
      </c>
      <c r="P72" s="5">
        <f t="shared" si="16"/>
        <v>1.0090364949758788</v>
      </c>
      <c r="Q72" s="2">
        <v>1</v>
      </c>
      <c r="R72" s="2">
        <v>0</v>
      </c>
    </row>
    <row r="73" spans="1:18" ht="21.75">
      <c r="A73" s="141"/>
      <c r="B73" s="88" t="s">
        <v>11</v>
      </c>
      <c r="C73" s="88"/>
      <c r="D73" s="88"/>
      <c r="E73" s="36">
        <f>SUM(E62:E72)</f>
        <v>4696</v>
      </c>
      <c r="F73" s="36">
        <f aca="true" t="shared" si="17" ref="F73:N73">SUM(F62:F72)</f>
        <v>196</v>
      </c>
      <c r="G73" s="36">
        <f t="shared" si="17"/>
        <v>324</v>
      </c>
      <c r="H73" s="36">
        <f t="shared" si="17"/>
        <v>481</v>
      </c>
      <c r="I73" s="36">
        <f t="shared" si="17"/>
        <v>405</v>
      </c>
      <c r="J73" s="36">
        <f t="shared" si="17"/>
        <v>507</v>
      </c>
      <c r="K73" s="36">
        <f t="shared" si="17"/>
        <v>643</v>
      </c>
      <c r="L73" s="36">
        <f t="shared" si="17"/>
        <v>547</v>
      </c>
      <c r="M73" s="36">
        <f t="shared" si="17"/>
        <v>1580</v>
      </c>
      <c r="N73" s="36">
        <f t="shared" si="17"/>
        <v>4683</v>
      </c>
      <c r="O73" s="137">
        <f t="shared" si="15"/>
        <v>2.837177023275678</v>
      </c>
      <c r="P73" s="137">
        <f t="shared" si="16"/>
        <v>1.1567881230072252</v>
      </c>
      <c r="Q73" s="36">
        <f>SUM(Q62:Q72)</f>
        <v>13</v>
      </c>
      <c r="R73" s="36">
        <f>SUM(R62:R72)</f>
        <v>0</v>
      </c>
    </row>
    <row r="74" spans="1:18" ht="21.75">
      <c r="A74" s="142"/>
      <c r="B74" s="88" t="s">
        <v>12</v>
      </c>
      <c r="C74" s="88"/>
      <c r="D74" s="88"/>
      <c r="E74" s="37">
        <f>E73*100/$E$73</f>
        <v>100</v>
      </c>
      <c r="F74" s="37">
        <f aca="true" t="shared" si="18" ref="F74:N74">F73*100/$E$73</f>
        <v>4.173764906303237</v>
      </c>
      <c r="G74" s="37">
        <f t="shared" si="18"/>
        <v>6.899488926746167</v>
      </c>
      <c r="H74" s="37">
        <f t="shared" si="18"/>
        <v>10.242759795570699</v>
      </c>
      <c r="I74" s="37">
        <f t="shared" si="18"/>
        <v>8.62436115843271</v>
      </c>
      <c r="J74" s="37">
        <f t="shared" si="18"/>
        <v>10.796422487223168</v>
      </c>
      <c r="K74" s="37">
        <f t="shared" si="18"/>
        <v>13.692504258943782</v>
      </c>
      <c r="L74" s="37">
        <f t="shared" si="18"/>
        <v>11.648211243611584</v>
      </c>
      <c r="M74" s="37">
        <f t="shared" si="18"/>
        <v>33.64565587734242</v>
      </c>
      <c r="N74" s="37">
        <f t="shared" si="18"/>
        <v>99.72316865417376</v>
      </c>
      <c r="O74" s="143"/>
      <c r="P74" s="143"/>
      <c r="Q74" s="37">
        <f>Q73*100/$E$73</f>
        <v>0.2768313458262351</v>
      </c>
      <c r="R74" s="37">
        <f>R73*100/$E$73</f>
        <v>0</v>
      </c>
    </row>
    <row r="75" spans="1:18" ht="21.75">
      <c r="A75" s="100" t="s">
        <v>79</v>
      </c>
      <c r="B75" s="100" t="s">
        <v>0</v>
      </c>
      <c r="C75" s="100" t="s">
        <v>1</v>
      </c>
      <c r="D75" s="100" t="s">
        <v>80</v>
      </c>
      <c r="E75" s="145" t="s">
        <v>81</v>
      </c>
      <c r="F75" s="128" t="s">
        <v>82</v>
      </c>
      <c r="G75" s="129"/>
      <c r="H75" s="129"/>
      <c r="I75" s="129"/>
      <c r="J75" s="129"/>
      <c r="K75" s="129"/>
      <c r="L75" s="129"/>
      <c r="M75" s="130"/>
      <c r="N75" s="100" t="s">
        <v>83</v>
      </c>
      <c r="O75" s="100" t="s">
        <v>6</v>
      </c>
      <c r="P75" s="100" t="s">
        <v>7</v>
      </c>
      <c r="Q75" s="146" t="s">
        <v>84</v>
      </c>
      <c r="R75" s="146"/>
    </row>
    <row r="76" spans="1:18" ht="21.75">
      <c r="A76" s="100"/>
      <c r="B76" s="100"/>
      <c r="C76" s="100"/>
      <c r="D76" s="100"/>
      <c r="E76" s="145"/>
      <c r="F76" s="2">
        <v>0</v>
      </c>
      <c r="G76" s="2">
        <v>1</v>
      </c>
      <c r="H76" s="2">
        <v>1.5</v>
      </c>
      <c r="I76" s="2">
        <v>2</v>
      </c>
      <c r="J76" s="2">
        <v>2.5</v>
      </c>
      <c r="K76" s="2">
        <v>3</v>
      </c>
      <c r="L76" s="2">
        <v>3.5</v>
      </c>
      <c r="M76" s="2">
        <v>4</v>
      </c>
      <c r="N76" s="100"/>
      <c r="O76" s="100"/>
      <c r="P76" s="100"/>
      <c r="Q76" s="2" t="s">
        <v>9</v>
      </c>
      <c r="R76" s="5" t="s">
        <v>10</v>
      </c>
    </row>
    <row r="77" spans="1:18" ht="19.5" customHeight="1">
      <c r="A77" s="140"/>
      <c r="B77" s="3" t="s">
        <v>121</v>
      </c>
      <c r="C77" s="8" t="s">
        <v>247</v>
      </c>
      <c r="D77" s="1">
        <v>1</v>
      </c>
      <c r="E77" s="12">
        <f t="shared" si="13"/>
        <v>88</v>
      </c>
      <c r="F77" s="3">
        <v>0</v>
      </c>
      <c r="G77" s="3">
        <v>0</v>
      </c>
      <c r="H77" s="3">
        <v>1</v>
      </c>
      <c r="I77" s="3">
        <v>1</v>
      </c>
      <c r="J77" s="3">
        <v>10</v>
      </c>
      <c r="K77" s="3">
        <v>15</v>
      </c>
      <c r="L77" s="3">
        <v>27</v>
      </c>
      <c r="M77" s="3">
        <v>34</v>
      </c>
      <c r="N77" s="2">
        <f t="shared" si="14"/>
        <v>88</v>
      </c>
      <c r="O77" s="5">
        <f t="shared" si="15"/>
        <v>3.4545454545454546</v>
      </c>
      <c r="P77" s="5">
        <f t="shared" si="16"/>
        <v>0.5672719988340311</v>
      </c>
      <c r="Q77" s="2">
        <v>0</v>
      </c>
      <c r="R77" s="2">
        <v>0</v>
      </c>
    </row>
    <row r="78" spans="1:18" ht="19.5" customHeight="1">
      <c r="A78" s="141"/>
      <c r="B78" s="3" t="s">
        <v>122</v>
      </c>
      <c r="C78" s="8" t="s">
        <v>131</v>
      </c>
      <c r="D78" s="1">
        <v>3</v>
      </c>
      <c r="E78" s="12">
        <f t="shared" si="13"/>
        <v>230</v>
      </c>
      <c r="F78" s="3">
        <v>25</v>
      </c>
      <c r="G78" s="3">
        <v>19</v>
      </c>
      <c r="H78" s="3">
        <v>19</v>
      </c>
      <c r="I78" s="3">
        <v>21</v>
      </c>
      <c r="J78" s="3">
        <v>53</v>
      </c>
      <c r="K78" s="3">
        <v>43</v>
      </c>
      <c r="L78" s="3">
        <v>21</v>
      </c>
      <c r="M78" s="3">
        <v>27</v>
      </c>
      <c r="N78" s="2">
        <f t="shared" si="14"/>
        <v>228</v>
      </c>
      <c r="O78" s="5">
        <f t="shared" si="15"/>
        <v>2.335526315789474</v>
      </c>
      <c r="P78" s="5">
        <f t="shared" si="16"/>
        <v>1.1652539758588454</v>
      </c>
      <c r="Q78" s="2">
        <v>2</v>
      </c>
      <c r="R78" s="2">
        <v>0</v>
      </c>
    </row>
    <row r="79" spans="1:18" ht="19.5" customHeight="1">
      <c r="A79" s="141"/>
      <c r="B79" s="3" t="s">
        <v>123</v>
      </c>
      <c r="C79" s="8" t="s">
        <v>132</v>
      </c>
      <c r="D79" s="1">
        <v>1</v>
      </c>
      <c r="E79" s="12">
        <f t="shared" si="13"/>
        <v>230</v>
      </c>
      <c r="F79" s="3">
        <v>7</v>
      </c>
      <c r="G79" s="3">
        <v>12</v>
      </c>
      <c r="H79" s="3">
        <v>20</v>
      </c>
      <c r="I79" s="3">
        <v>26</v>
      </c>
      <c r="J79" s="3">
        <v>33</v>
      </c>
      <c r="K79" s="3">
        <v>59</v>
      </c>
      <c r="L79" s="3">
        <v>32</v>
      </c>
      <c r="M79" s="3">
        <v>41</v>
      </c>
      <c r="N79" s="2">
        <f t="shared" si="14"/>
        <v>230</v>
      </c>
      <c r="O79" s="5">
        <f t="shared" si="15"/>
        <v>2.7369565217391303</v>
      </c>
      <c r="P79" s="5">
        <f t="shared" si="16"/>
        <v>0.9854062714681554</v>
      </c>
      <c r="Q79" s="2">
        <v>0</v>
      </c>
      <c r="R79" s="2">
        <v>0</v>
      </c>
    </row>
    <row r="80" spans="1:18" ht="19.5" customHeight="1">
      <c r="A80" s="141"/>
      <c r="B80" s="3" t="s">
        <v>225</v>
      </c>
      <c r="C80" s="8" t="s">
        <v>226</v>
      </c>
      <c r="D80" s="1">
        <v>1</v>
      </c>
      <c r="E80" s="12">
        <f t="shared" si="13"/>
        <v>88</v>
      </c>
      <c r="F80" s="3">
        <v>0</v>
      </c>
      <c r="G80" s="3">
        <v>16</v>
      </c>
      <c r="H80" s="3">
        <v>11</v>
      </c>
      <c r="I80" s="3">
        <v>12</v>
      </c>
      <c r="J80" s="3">
        <v>18</v>
      </c>
      <c r="K80" s="3">
        <v>12</v>
      </c>
      <c r="L80" s="3">
        <v>15</v>
      </c>
      <c r="M80" s="3">
        <v>4</v>
      </c>
      <c r="N80" s="2">
        <f t="shared" si="14"/>
        <v>88</v>
      </c>
      <c r="O80" s="5">
        <f t="shared" si="15"/>
        <v>2.340909090909091</v>
      </c>
      <c r="P80" s="5">
        <f t="shared" si="16"/>
        <v>0.9217863541215111</v>
      </c>
      <c r="Q80" s="2">
        <v>0</v>
      </c>
      <c r="R80" s="2">
        <v>0</v>
      </c>
    </row>
    <row r="81" spans="1:18" ht="19.5" customHeight="1">
      <c r="A81" s="141"/>
      <c r="B81" s="3" t="s">
        <v>124</v>
      </c>
      <c r="C81" s="8" t="s">
        <v>133</v>
      </c>
      <c r="D81" s="1">
        <v>4</v>
      </c>
      <c r="E81" s="12">
        <f t="shared" si="13"/>
        <v>11</v>
      </c>
      <c r="F81" s="3">
        <v>5</v>
      </c>
      <c r="G81" s="3">
        <v>6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2">
        <f t="shared" si="14"/>
        <v>11</v>
      </c>
      <c r="O81" s="5">
        <f t="shared" si="15"/>
        <v>0.5454545454545454</v>
      </c>
      <c r="P81" s="5">
        <f t="shared" si="16"/>
        <v>0.4979295977319692</v>
      </c>
      <c r="Q81" s="2">
        <v>0</v>
      </c>
      <c r="R81" s="2">
        <v>0</v>
      </c>
    </row>
    <row r="82" spans="1:18" ht="19.5" customHeight="1">
      <c r="A82" s="141"/>
      <c r="B82" s="3" t="s">
        <v>258</v>
      </c>
      <c r="C82" s="8" t="s">
        <v>271</v>
      </c>
      <c r="D82" s="1">
        <v>4</v>
      </c>
      <c r="E82" s="12">
        <f t="shared" si="13"/>
        <v>11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2</v>
      </c>
      <c r="L82" s="3">
        <v>1</v>
      </c>
      <c r="M82" s="3">
        <v>7</v>
      </c>
      <c r="N82" s="2">
        <f t="shared" si="14"/>
        <v>11</v>
      </c>
      <c r="O82" s="5">
        <f t="shared" si="15"/>
        <v>3.409090909090909</v>
      </c>
      <c r="P82" s="5">
        <f t="shared" si="16"/>
        <v>1.144516210183106</v>
      </c>
      <c r="Q82" s="2">
        <v>0</v>
      </c>
      <c r="R82" s="2">
        <v>0</v>
      </c>
    </row>
    <row r="83" spans="1:18" ht="19.5" customHeight="1">
      <c r="A83" s="141"/>
      <c r="B83" s="3" t="s">
        <v>368</v>
      </c>
      <c r="C83" s="8" t="s">
        <v>237</v>
      </c>
      <c r="D83" s="1">
        <v>2</v>
      </c>
      <c r="E83" s="12">
        <f t="shared" si="13"/>
        <v>19</v>
      </c>
      <c r="F83" s="3">
        <v>4</v>
      </c>
      <c r="G83" s="3">
        <v>0</v>
      </c>
      <c r="H83" s="3">
        <v>0</v>
      </c>
      <c r="I83" s="3">
        <v>2</v>
      </c>
      <c r="J83" s="3">
        <v>4</v>
      </c>
      <c r="K83" s="3">
        <v>3</v>
      </c>
      <c r="L83" s="3">
        <v>2</v>
      </c>
      <c r="M83" s="3">
        <v>4</v>
      </c>
      <c r="N83" s="2">
        <f t="shared" si="14"/>
        <v>19</v>
      </c>
      <c r="O83" s="5">
        <f t="shared" si="15"/>
        <v>2.4210526315789473</v>
      </c>
      <c r="P83" s="5">
        <f t="shared" si="16"/>
        <v>1.3979605247677291</v>
      </c>
      <c r="Q83" s="2">
        <v>0</v>
      </c>
      <c r="R83" s="2">
        <v>0</v>
      </c>
    </row>
    <row r="84" spans="1:18" ht="19.5" customHeight="1">
      <c r="A84" s="141"/>
      <c r="B84" s="3" t="s">
        <v>369</v>
      </c>
      <c r="C84" s="8" t="s">
        <v>370</v>
      </c>
      <c r="D84" s="1">
        <v>2</v>
      </c>
      <c r="E84" s="12">
        <f t="shared" si="13"/>
        <v>17</v>
      </c>
      <c r="F84" s="3">
        <v>2</v>
      </c>
      <c r="G84" s="3">
        <v>0</v>
      </c>
      <c r="H84" s="3">
        <v>1</v>
      </c>
      <c r="I84" s="3">
        <v>7</v>
      </c>
      <c r="J84" s="3">
        <v>2</v>
      </c>
      <c r="K84" s="3">
        <v>5</v>
      </c>
      <c r="L84" s="3">
        <v>0</v>
      </c>
      <c r="M84" s="3"/>
      <c r="N84" s="2">
        <f t="shared" si="14"/>
        <v>17</v>
      </c>
      <c r="O84" s="5">
        <f>(1*G84+1.5*H84+2*I84+2.5*J84+3*K84+3.5*L84+4*M84)/N84</f>
        <v>2.088235294117647</v>
      </c>
      <c r="P84" s="5">
        <f>SQRT((F84*0^2+G84*1^2+H84*1.5^2+I84*2^2+J84*2.5^2+K84*3^2+L84*3.5^2+M84*4^2)/N84-O84^2)</f>
        <v>0.8950072973354667</v>
      </c>
      <c r="Q84" s="2">
        <v>0</v>
      </c>
      <c r="R84" s="2">
        <v>0</v>
      </c>
    </row>
    <row r="85" spans="1:18" ht="19.5" customHeight="1">
      <c r="A85" s="141"/>
      <c r="B85" s="3" t="s">
        <v>125</v>
      </c>
      <c r="C85" s="8" t="s">
        <v>134</v>
      </c>
      <c r="D85" s="1">
        <v>2</v>
      </c>
      <c r="E85" s="12">
        <f t="shared" si="13"/>
        <v>20</v>
      </c>
      <c r="F85" s="3">
        <v>3</v>
      </c>
      <c r="G85" s="3">
        <v>0</v>
      </c>
      <c r="H85" s="3">
        <v>2</v>
      </c>
      <c r="I85" s="3">
        <v>0</v>
      </c>
      <c r="J85" s="3">
        <v>6</v>
      </c>
      <c r="K85" s="3">
        <v>0</v>
      </c>
      <c r="L85" s="3">
        <v>0</v>
      </c>
      <c r="M85" s="3">
        <v>9</v>
      </c>
      <c r="N85" s="2">
        <f t="shared" si="14"/>
        <v>20</v>
      </c>
      <c r="O85" s="5">
        <f t="shared" si="15"/>
        <v>2.7</v>
      </c>
      <c r="P85" s="5">
        <f t="shared" si="16"/>
        <v>1.4177446878757824</v>
      </c>
      <c r="Q85" s="2">
        <v>0</v>
      </c>
      <c r="R85" s="2">
        <v>0</v>
      </c>
    </row>
    <row r="86" spans="1:18" ht="19.5" customHeight="1">
      <c r="A86" s="141"/>
      <c r="B86" s="3" t="s">
        <v>126</v>
      </c>
      <c r="C86" s="8" t="s">
        <v>238</v>
      </c>
      <c r="D86" s="1">
        <v>2</v>
      </c>
      <c r="E86" s="12">
        <f t="shared" si="13"/>
        <v>20</v>
      </c>
      <c r="F86" s="3">
        <v>3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16</v>
      </c>
      <c r="N86" s="2">
        <f t="shared" si="14"/>
        <v>20</v>
      </c>
      <c r="O86" s="5">
        <f t="shared" si="15"/>
        <v>3.35</v>
      </c>
      <c r="P86" s="5">
        <f t="shared" si="16"/>
        <v>1.4239030865898141</v>
      </c>
      <c r="Q86" s="2">
        <v>0</v>
      </c>
      <c r="R86" s="2">
        <v>0</v>
      </c>
    </row>
    <row r="87" spans="1:18" ht="19.5" customHeight="1">
      <c r="A87" s="141"/>
      <c r="B87" s="3" t="s">
        <v>127</v>
      </c>
      <c r="C87" s="8" t="s">
        <v>135</v>
      </c>
      <c r="D87" s="1">
        <v>4</v>
      </c>
      <c r="E87" s="12">
        <f t="shared" si="13"/>
        <v>22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21</v>
      </c>
      <c r="N87" s="2">
        <f t="shared" si="14"/>
        <v>22</v>
      </c>
      <c r="O87" s="5">
        <f t="shared" si="15"/>
        <v>3.9545454545454546</v>
      </c>
      <c r="P87" s="5">
        <f t="shared" si="16"/>
        <v>0.20829889522526338</v>
      </c>
      <c r="Q87" s="2">
        <v>0</v>
      </c>
      <c r="R87" s="2">
        <v>0</v>
      </c>
    </row>
    <row r="88" spans="1:18" ht="19.5" customHeight="1">
      <c r="A88" s="141"/>
      <c r="B88" s="3" t="s">
        <v>128</v>
      </c>
      <c r="C88" s="8" t="s">
        <v>136</v>
      </c>
      <c r="D88" s="1">
        <v>2</v>
      </c>
      <c r="E88" s="12">
        <f t="shared" si="13"/>
        <v>447</v>
      </c>
      <c r="F88" s="3">
        <v>24</v>
      </c>
      <c r="G88" s="3">
        <v>12</v>
      </c>
      <c r="H88" s="3">
        <v>21</v>
      </c>
      <c r="I88" s="3">
        <v>34</v>
      </c>
      <c r="J88" s="3">
        <v>51</v>
      </c>
      <c r="K88" s="3">
        <v>62</v>
      </c>
      <c r="L88" s="3">
        <v>69</v>
      </c>
      <c r="M88" s="3">
        <v>174</v>
      </c>
      <c r="N88" s="2">
        <f t="shared" si="14"/>
        <v>447</v>
      </c>
      <c r="O88" s="5">
        <f t="shared" si="15"/>
        <v>3.048098434004474</v>
      </c>
      <c r="P88" s="5">
        <f t="shared" si="16"/>
        <v>1.1074446912716396</v>
      </c>
      <c r="Q88" s="2">
        <v>0</v>
      </c>
      <c r="R88" s="2">
        <v>0</v>
      </c>
    </row>
    <row r="89" spans="1:18" ht="19.5" customHeight="1">
      <c r="A89" s="141"/>
      <c r="B89" s="3" t="s">
        <v>129</v>
      </c>
      <c r="C89" s="8" t="s">
        <v>137</v>
      </c>
      <c r="D89" s="1">
        <v>1</v>
      </c>
      <c r="E89" s="12">
        <f>SUM(Q89:R89,F89:M89)</f>
        <v>230</v>
      </c>
      <c r="F89" s="3">
        <v>1</v>
      </c>
      <c r="G89" s="3">
        <v>19</v>
      </c>
      <c r="H89" s="3">
        <v>9</v>
      </c>
      <c r="I89" s="3">
        <v>17</v>
      </c>
      <c r="J89" s="3">
        <v>24</v>
      </c>
      <c r="K89" s="3">
        <v>18</v>
      </c>
      <c r="L89" s="3">
        <v>27</v>
      </c>
      <c r="M89" s="3">
        <v>115</v>
      </c>
      <c r="N89" s="2">
        <f>SUM(F89:M89)</f>
        <v>230</v>
      </c>
      <c r="O89" s="5">
        <f>(1*G89+1.5*H89+2*I89+2.5*J89+3*K89+3.5*L89+4*M89)/N89</f>
        <v>3.1956521739130435</v>
      </c>
      <c r="P89" s="5">
        <f>SQRT((F89*0^2+G89*1^2+H89*1.5^2+I89*2^2+J89*2.5^2+K89*3^2+L89*3.5^2+M89*4^2)/N89-O89^2)</f>
        <v>1.0240491924620758</v>
      </c>
      <c r="Q89" s="2">
        <v>0</v>
      </c>
      <c r="R89" s="2">
        <v>0</v>
      </c>
    </row>
    <row r="90" spans="1:18" ht="19.5" customHeight="1">
      <c r="A90" s="141"/>
      <c r="B90" s="3" t="s">
        <v>130</v>
      </c>
      <c r="C90" s="8" t="s">
        <v>25</v>
      </c>
      <c r="D90" s="1">
        <v>2</v>
      </c>
      <c r="E90" s="12">
        <f t="shared" si="13"/>
        <v>134</v>
      </c>
      <c r="F90" s="3">
        <v>5</v>
      </c>
      <c r="G90" s="3">
        <v>5</v>
      </c>
      <c r="H90" s="3">
        <v>30</v>
      </c>
      <c r="I90" s="3">
        <v>55</v>
      </c>
      <c r="J90" s="3">
        <v>14</v>
      </c>
      <c r="K90" s="3">
        <v>8</v>
      </c>
      <c r="L90" s="3">
        <v>9</v>
      </c>
      <c r="M90" s="3">
        <v>8</v>
      </c>
      <c r="N90" s="2">
        <f t="shared" si="14"/>
        <v>134</v>
      </c>
      <c r="O90" s="5">
        <f t="shared" si="15"/>
        <v>2.1082089552238807</v>
      </c>
      <c r="P90" s="5">
        <f t="shared" si="16"/>
        <v>0.8405798023381879</v>
      </c>
      <c r="Q90" s="2">
        <v>0</v>
      </c>
      <c r="R90" s="2">
        <v>0</v>
      </c>
    </row>
    <row r="91" spans="1:18" ht="19.5" customHeight="1">
      <c r="A91" s="141"/>
      <c r="B91" s="3" t="s">
        <v>248</v>
      </c>
      <c r="C91" s="8" t="s">
        <v>272</v>
      </c>
      <c r="D91" s="1">
        <v>4</v>
      </c>
      <c r="E91" s="12">
        <f t="shared" si="13"/>
        <v>46</v>
      </c>
      <c r="F91" s="3">
        <v>7</v>
      </c>
      <c r="G91" s="3">
        <v>21</v>
      </c>
      <c r="H91" s="3">
        <v>6</v>
      </c>
      <c r="I91" s="3">
        <v>4</v>
      </c>
      <c r="J91" s="3">
        <v>2</v>
      </c>
      <c r="K91" s="3">
        <v>1</v>
      </c>
      <c r="L91" s="3">
        <v>1</v>
      </c>
      <c r="M91" s="3">
        <v>4</v>
      </c>
      <c r="N91" s="2">
        <f t="shared" si="14"/>
        <v>46</v>
      </c>
      <c r="O91" s="5">
        <f t="shared" si="15"/>
        <v>1.423913043478261</v>
      </c>
      <c r="P91" s="5">
        <f t="shared" si="16"/>
        <v>1.093296726222574</v>
      </c>
      <c r="Q91" s="2">
        <v>0</v>
      </c>
      <c r="R91" s="2">
        <v>0</v>
      </c>
    </row>
    <row r="92" spans="1:18" ht="19.5" customHeight="1">
      <c r="A92" s="141"/>
      <c r="B92" s="88" t="s">
        <v>100</v>
      </c>
      <c r="C92" s="88"/>
      <c r="D92" s="88"/>
      <c r="E92" s="36">
        <f aca="true" t="shared" si="19" ref="E92:N92">SUM(E77:E91)</f>
        <v>1613</v>
      </c>
      <c r="F92" s="36">
        <f t="shared" si="19"/>
        <v>87</v>
      </c>
      <c r="G92" s="36">
        <f t="shared" si="19"/>
        <v>110</v>
      </c>
      <c r="H92" s="36">
        <f t="shared" si="19"/>
        <v>120</v>
      </c>
      <c r="I92" s="36">
        <f t="shared" si="19"/>
        <v>179</v>
      </c>
      <c r="J92" s="36">
        <f t="shared" si="19"/>
        <v>217</v>
      </c>
      <c r="K92" s="36">
        <f t="shared" si="19"/>
        <v>230</v>
      </c>
      <c r="L92" s="36">
        <f t="shared" si="19"/>
        <v>204</v>
      </c>
      <c r="M92" s="36">
        <f t="shared" si="19"/>
        <v>464</v>
      </c>
      <c r="N92" s="36">
        <f t="shared" si="19"/>
        <v>1611</v>
      </c>
      <c r="O92" s="137">
        <f t="shared" si="15"/>
        <v>2.7625698324022347</v>
      </c>
      <c r="P92" s="137">
        <f t="shared" si="16"/>
        <v>1.1553542968044648</v>
      </c>
      <c r="Q92" s="36">
        <f>SUM(Q77:Q91)</f>
        <v>2</v>
      </c>
      <c r="R92" s="36">
        <f>SUM(R77:R91)</f>
        <v>0</v>
      </c>
    </row>
    <row r="93" spans="1:18" ht="19.5" customHeight="1" thickBot="1">
      <c r="A93" s="144"/>
      <c r="B93" s="139" t="s">
        <v>101</v>
      </c>
      <c r="C93" s="139"/>
      <c r="D93" s="139"/>
      <c r="E93" s="38">
        <f>E92*100/$E$92</f>
        <v>100</v>
      </c>
      <c r="F93" s="38">
        <f aca="true" t="shared" si="20" ref="F93:N93">F92*100/$E$92</f>
        <v>5.393676379417235</v>
      </c>
      <c r="G93" s="38">
        <f t="shared" si="20"/>
        <v>6.819590824550527</v>
      </c>
      <c r="H93" s="38">
        <f t="shared" si="20"/>
        <v>7.439553626782393</v>
      </c>
      <c r="I93" s="38">
        <f t="shared" si="20"/>
        <v>11.097334159950403</v>
      </c>
      <c r="J93" s="38">
        <f t="shared" si="20"/>
        <v>13.453192808431494</v>
      </c>
      <c r="K93" s="38">
        <f t="shared" si="20"/>
        <v>14.25914445133292</v>
      </c>
      <c r="L93" s="38">
        <f t="shared" si="20"/>
        <v>12.647241165530069</v>
      </c>
      <c r="M93" s="38">
        <f t="shared" si="20"/>
        <v>28.766274023558587</v>
      </c>
      <c r="N93" s="38">
        <f t="shared" si="20"/>
        <v>99.87600743955363</v>
      </c>
      <c r="O93" s="138"/>
      <c r="P93" s="138"/>
      <c r="Q93" s="38">
        <f>Q92*100/$E$92</f>
        <v>0.12399256044637322</v>
      </c>
      <c r="R93" s="38">
        <f>R92*100/$E$92</f>
        <v>0</v>
      </c>
    </row>
    <row r="94" spans="1:18" ht="19.5" customHeight="1" thickTop="1">
      <c r="A94" s="89" t="s">
        <v>11</v>
      </c>
      <c r="B94" s="89"/>
      <c r="C94" s="89"/>
      <c r="D94" s="89"/>
      <c r="E94" s="39">
        <f aca="true" t="shared" si="21" ref="E94:N94">SUM(E73,E92)</f>
        <v>6309</v>
      </c>
      <c r="F94" s="39">
        <f t="shared" si="21"/>
        <v>283</v>
      </c>
      <c r="G94" s="39">
        <f t="shared" si="21"/>
        <v>434</v>
      </c>
      <c r="H94" s="39">
        <f t="shared" si="21"/>
        <v>601</v>
      </c>
      <c r="I94" s="39">
        <f t="shared" si="21"/>
        <v>584</v>
      </c>
      <c r="J94" s="39">
        <f t="shared" si="21"/>
        <v>724</v>
      </c>
      <c r="K94" s="39">
        <f t="shared" si="21"/>
        <v>873</v>
      </c>
      <c r="L94" s="39">
        <f t="shared" si="21"/>
        <v>751</v>
      </c>
      <c r="M94" s="39">
        <f t="shared" si="21"/>
        <v>2044</v>
      </c>
      <c r="N94" s="39">
        <f t="shared" si="21"/>
        <v>6294</v>
      </c>
      <c r="O94" s="137">
        <f>(1*G94+1.5*H94+2*I94+2.5*J94+3*K94+3.5*L94+4*M94)/N94</f>
        <v>2.818080711789005</v>
      </c>
      <c r="P94" s="137">
        <f>SQRT((F94*0^2+G94*1^2+H94*1.5^2+I94*2^2+J94*2.5^2+K94*3^2+L94*3.5^2+M94*4^2)/N94-O94^2)</f>
        <v>1.1568795355485202</v>
      </c>
      <c r="Q94" s="39">
        <f>SUM(Q73,Q92)</f>
        <v>15</v>
      </c>
      <c r="R94" s="39">
        <f>SUM(R73,R92)</f>
        <v>0</v>
      </c>
    </row>
    <row r="95" spans="1:18" ht="19.5" customHeight="1" thickBot="1">
      <c r="A95" s="139" t="s">
        <v>12</v>
      </c>
      <c r="B95" s="139"/>
      <c r="C95" s="139"/>
      <c r="D95" s="139"/>
      <c r="E95" s="38">
        <f>E94*100/$E$94</f>
        <v>100</v>
      </c>
      <c r="F95" s="38">
        <f aca="true" t="shared" si="22" ref="F95:N95">F94*100/$E$94</f>
        <v>4.4856554129022035</v>
      </c>
      <c r="G95" s="38">
        <f t="shared" si="22"/>
        <v>6.879061657948962</v>
      </c>
      <c r="H95" s="38">
        <f t="shared" si="22"/>
        <v>9.526073862735775</v>
      </c>
      <c r="I95" s="38">
        <f t="shared" si="22"/>
        <v>9.256617530511967</v>
      </c>
      <c r="J95" s="38">
        <f t="shared" si="22"/>
        <v>11.47566967823744</v>
      </c>
      <c r="K95" s="38">
        <f t="shared" si="22"/>
        <v>13.837375178316691</v>
      </c>
      <c r="L95" s="38">
        <f t="shared" si="22"/>
        <v>11.903629735298779</v>
      </c>
      <c r="M95" s="38">
        <f t="shared" si="22"/>
        <v>32.39816135679188</v>
      </c>
      <c r="N95" s="38">
        <f t="shared" si="22"/>
        <v>99.7622444127437</v>
      </c>
      <c r="O95" s="138"/>
      <c r="P95" s="138"/>
      <c r="Q95" s="38">
        <f>Q94*100/$E$94</f>
        <v>0.23775558725630053</v>
      </c>
      <c r="R95" s="38">
        <f>R94*100/$E$94</f>
        <v>0</v>
      </c>
    </row>
    <row r="96" ht="22.5" thickTop="1"/>
    <row r="118" spans="2:18" ht="23.25">
      <c r="B118" s="32"/>
      <c r="C118" s="33" t="s">
        <v>341</v>
      </c>
      <c r="R118" s="35"/>
    </row>
    <row r="119" spans="1:18" ht="21.75">
      <c r="A119" s="100" t="s">
        <v>79</v>
      </c>
      <c r="B119" s="100" t="s">
        <v>0</v>
      </c>
      <c r="C119" s="100" t="s">
        <v>1</v>
      </c>
      <c r="D119" s="100" t="s">
        <v>80</v>
      </c>
      <c r="E119" s="145" t="s">
        <v>81</v>
      </c>
      <c r="F119" s="128" t="s">
        <v>82</v>
      </c>
      <c r="G119" s="129"/>
      <c r="H119" s="129"/>
      <c r="I119" s="129"/>
      <c r="J119" s="129"/>
      <c r="K119" s="129"/>
      <c r="L119" s="129"/>
      <c r="M119" s="130"/>
      <c r="N119" s="100" t="s">
        <v>83</v>
      </c>
      <c r="O119" s="100" t="s">
        <v>6</v>
      </c>
      <c r="P119" s="100" t="s">
        <v>7</v>
      </c>
      <c r="Q119" s="146" t="s">
        <v>84</v>
      </c>
      <c r="R119" s="146"/>
    </row>
    <row r="120" spans="1:18" ht="21.75">
      <c r="A120" s="100"/>
      <c r="B120" s="100"/>
      <c r="C120" s="100"/>
      <c r="D120" s="100"/>
      <c r="E120" s="145"/>
      <c r="F120" s="2">
        <v>0</v>
      </c>
      <c r="G120" s="2">
        <v>1</v>
      </c>
      <c r="H120" s="2">
        <v>1.5</v>
      </c>
      <c r="I120" s="2">
        <v>2</v>
      </c>
      <c r="J120" s="2">
        <v>2.5</v>
      </c>
      <c r="K120" s="2">
        <v>3</v>
      </c>
      <c r="L120" s="2">
        <v>3.5</v>
      </c>
      <c r="M120" s="2">
        <v>4</v>
      </c>
      <c r="N120" s="100"/>
      <c r="O120" s="100"/>
      <c r="P120" s="100"/>
      <c r="Q120" s="2" t="s">
        <v>9</v>
      </c>
      <c r="R120" s="5" t="s">
        <v>10</v>
      </c>
    </row>
    <row r="121" spans="1:18" ht="21.75">
      <c r="A121" s="140" t="s">
        <v>85</v>
      </c>
      <c r="B121" s="3" t="s">
        <v>138</v>
      </c>
      <c r="C121" s="8" t="s">
        <v>60</v>
      </c>
      <c r="D121" s="1">
        <v>3</v>
      </c>
      <c r="E121" s="12">
        <f>SUM(Q121:R121,F121:M121)</f>
        <v>405</v>
      </c>
      <c r="F121" s="3">
        <v>103</v>
      </c>
      <c r="G121" s="3">
        <v>84</v>
      </c>
      <c r="H121" s="3">
        <v>50</v>
      </c>
      <c r="I121" s="3">
        <v>55</v>
      </c>
      <c r="J121" s="3">
        <v>29</v>
      </c>
      <c r="K121" s="3">
        <v>29</v>
      </c>
      <c r="L121" s="3">
        <v>20</v>
      </c>
      <c r="M121" s="3">
        <v>17</v>
      </c>
      <c r="N121" s="2">
        <f>SUM(F121:M121)</f>
        <v>387</v>
      </c>
      <c r="O121" s="5">
        <f>(1*G121+1.5*H121+2*I121+2.5*J121+3*K121+3.5*L121+4*M121)/N121</f>
        <v>1.4638242894056848</v>
      </c>
      <c r="P121" s="5">
        <f>SQRT((F121*0^2+G121*1^2+H121*1.5^2+I121*2^2+J121*2.5^2+K121*3^2+L121*3.5^2+M121*4^2)/N121-O121^2)</f>
        <v>1.1883299249238217</v>
      </c>
      <c r="Q121" s="2">
        <v>0</v>
      </c>
      <c r="R121" s="2">
        <v>18</v>
      </c>
    </row>
    <row r="122" spans="1:18" ht="21.75">
      <c r="A122" s="141"/>
      <c r="B122" s="3" t="s">
        <v>139</v>
      </c>
      <c r="C122" s="8" t="s">
        <v>13</v>
      </c>
      <c r="D122" s="1">
        <v>3</v>
      </c>
      <c r="E122" s="12">
        <f aca="true" t="shared" si="23" ref="E122:E149">SUM(Q122:R122,F122:M122)</f>
        <v>405</v>
      </c>
      <c r="F122" s="3">
        <v>52</v>
      </c>
      <c r="G122" s="3">
        <v>63</v>
      </c>
      <c r="H122" s="3">
        <v>28</v>
      </c>
      <c r="I122" s="3">
        <v>43</v>
      </c>
      <c r="J122" s="3">
        <v>75</v>
      </c>
      <c r="K122" s="3">
        <v>63</v>
      </c>
      <c r="L122" s="3">
        <v>45</v>
      </c>
      <c r="M122" s="3">
        <v>36</v>
      </c>
      <c r="N122" s="2">
        <f aca="true" t="shared" si="24" ref="N122:N149">SUM(F122:M122)</f>
        <v>405</v>
      </c>
      <c r="O122" s="5">
        <f aca="true" t="shared" si="25" ref="O122:O150">(1*G122+1.5*H122+2*I122+2.5*J122+3*K122+3.5*L122+4*M122)/N122</f>
        <v>2.145679012345679</v>
      </c>
      <c r="P122" s="5">
        <f aca="true" t="shared" si="26" ref="P122:P150">SQRT((F122*0^2+G122*1^2+H122*1.5^2+I122*2^2+J122*2.5^2+K122*3^2+L122*3.5^2+M122*4^2)/N122-O122^2)</f>
        <v>1.2135092854427665</v>
      </c>
      <c r="Q122" s="2">
        <v>0</v>
      </c>
      <c r="R122" s="2">
        <v>0</v>
      </c>
    </row>
    <row r="123" spans="1:18" ht="21.75">
      <c r="A123" s="141"/>
      <c r="B123" s="3" t="s">
        <v>140</v>
      </c>
      <c r="C123" s="8" t="s">
        <v>156</v>
      </c>
      <c r="D123" s="1">
        <v>2</v>
      </c>
      <c r="E123" s="12">
        <f t="shared" si="23"/>
        <v>405</v>
      </c>
      <c r="F123" s="3">
        <v>36</v>
      </c>
      <c r="G123" s="3">
        <v>28</v>
      </c>
      <c r="H123" s="3">
        <v>37</v>
      </c>
      <c r="I123" s="3">
        <v>57</v>
      </c>
      <c r="J123" s="3">
        <v>45</v>
      </c>
      <c r="K123" s="3">
        <v>64</v>
      </c>
      <c r="L123" s="3">
        <v>70</v>
      </c>
      <c r="M123" s="3">
        <v>68</v>
      </c>
      <c r="N123" s="2">
        <f t="shared" si="24"/>
        <v>405</v>
      </c>
      <c r="O123" s="5">
        <f t="shared" si="25"/>
        <v>2.5160493827160493</v>
      </c>
      <c r="P123" s="5">
        <f t="shared" si="26"/>
        <v>1.1947887658880176</v>
      </c>
      <c r="Q123" s="2">
        <v>0</v>
      </c>
      <c r="R123" s="2">
        <v>0</v>
      </c>
    </row>
    <row r="124" spans="1:18" ht="21.75">
      <c r="A124" s="141"/>
      <c r="B124" s="3" t="s">
        <v>141</v>
      </c>
      <c r="C124" s="8" t="s">
        <v>23</v>
      </c>
      <c r="D124" s="1">
        <v>2</v>
      </c>
      <c r="E124" s="12">
        <f t="shared" si="23"/>
        <v>405</v>
      </c>
      <c r="F124" s="3">
        <v>63</v>
      </c>
      <c r="G124" s="3">
        <v>103</v>
      </c>
      <c r="H124" s="3">
        <v>63</v>
      </c>
      <c r="I124" s="3">
        <v>62</v>
      </c>
      <c r="J124" s="3">
        <v>47</v>
      </c>
      <c r="K124" s="3">
        <v>33</v>
      </c>
      <c r="L124" s="3">
        <v>20</v>
      </c>
      <c r="M124" s="3">
        <v>14</v>
      </c>
      <c r="N124" s="2">
        <f t="shared" si="24"/>
        <v>405</v>
      </c>
      <c r="O124" s="5">
        <f t="shared" si="25"/>
        <v>1.6395061728395062</v>
      </c>
      <c r="P124" s="5">
        <f t="shared" si="26"/>
        <v>1.0702115877500527</v>
      </c>
      <c r="Q124" s="2">
        <v>0</v>
      </c>
      <c r="R124" s="2">
        <v>0</v>
      </c>
    </row>
    <row r="125" spans="1:18" ht="21.75">
      <c r="A125" s="141"/>
      <c r="B125" s="3" t="s">
        <v>142</v>
      </c>
      <c r="C125" s="8" t="s">
        <v>47</v>
      </c>
      <c r="D125" s="1">
        <v>1</v>
      </c>
      <c r="E125" s="12">
        <f t="shared" si="23"/>
        <v>388</v>
      </c>
      <c r="F125" s="3">
        <v>60</v>
      </c>
      <c r="G125" s="3">
        <v>85</v>
      </c>
      <c r="H125" s="3">
        <v>36</v>
      </c>
      <c r="I125" s="3">
        <v>32</v>
      </c>
      <c r="J125" s="3">
        <v>34</v>
      </c>
      <c r="K125" s="3">
        <v>49</v>
      </c>
      <c r="L125" s="3">
        <v>38</v>
      </c>
      <c r="M125" s="3">
        <v>54</v>
      </c>
      <c r="N125" s="2">
        <f t="shared" si="24"/>
        <v>388</v>
      </c>
      <c r="O125" s="5">
        <f t="shared" si="25"/>
        <v>2.020618556701031</v>
      </c>
      <c r="P125" s="5">
        <f t="shared" si="26"/>
        <v>1.3362849057541473</v>
      </c>
      <c r="Q125" s="2">
        <v>0</v>
      </c>
      <c r="R125" s="2">
        <v>0</v>
      </c>
    </row>
    <row r="126" spans="1:18" ht="21.75">
      <c r="A126" s="141"/>
      <c r="B126" s="3" t="s">
        <v>371</v>
      </c>
      <c r="C126" s="8" t="s">
        <v>367</v>
      </c>
      <c r="D126" s="1">
        <v>1</v>
      </c>
      <c r="E126" s="12">
        <f t="shared" si="23"/>
        <v>405</v>
      </c>
      <c r="F126" s="3">
        <v>33</v>
      </c>
      <c r="G126" s="3">
        <v>57</v>
      </c>
      <c r="H126" s="3">
        <v>45</v>
      </c>
      <c r="I126" s="3">
        <v>101</v>
      </c>
      <c r="J126" s="3">
        <v>52</v>
      </c>
      <c r="K126" s="3">
        <v>53</v>
      </c>
      <c r="L126" s="3">
        <v>27</v>
      </c>
      <c r="M126" s="3">
        <v>34</v>
      </c>
      <c r="N126" s="2">
        <f t="shared" si="24"/>
        <v>402</v>
      </c>
      <c r="O126" s="5">
        <f t="shared" si="25"/>
        <v>2.1044776119402986</v>
      </c>
      <c r="P126" s="5">
        <f t="shared" si="26"/>
        <v>1.068094435026974</v>
      </c>
      <c r="Q126" s="2">
        <v>1</v>
      </c>
      <c r="R126" s="2">
        <v>2</v>
      </c>
    </row>
    <row r="127" spans="1:18" ht="21.75">
      <c r="A127" s="141"/>
      <c r="B127" s="3" t="s">
        <v>143</v>
      </c>
      <c r="C127" s="8" t="s">
        <v>24</v>
      </c>
      <c r="D127" s="1">
        <v>1</v>
      </c>
      <c r="E127" s="12">
        <f t="shared" si="23"/>
        <v>405</v>
      </c>
      <c r="F127" s="3">
        <v>20</v>
      </c>
      <c r="G127" s="3">
        <v>59</v>
      </c>
      <c r="H127" s="3">
        <v>21</v>
      </c>
      <c r="I127" s="3">
        <v>43</v>
      </c>
      <c r="J127" s="3">
        <v>47</v>
      </c>
      <c r="K127" s="3">
        <v>44</v>
      </c>
      <c r="L127" s="3">
        <v>60</v>
      </c>
      <c r="M127" s="3">
        <v>111</v>
      </c>
      <c r="N127" s="2">
        <f t="shared" si="24"/>
        <v>405</v>
      </c>
      <c r="O127" s="5">
        <f t="shared" si="25"/>
        <v>2.6666666666666665</v>
      </c>
      <c r="P127" s="5">
        <f t="shared" si="26"/>
        <v>1.2161465148899673</v>
      </c>
      <c r="Q127" s="2">
        <v>0</v>
      </c>
      <c r="R127" s="2">
        <v>0</v>
      </c>
    </row>
    <row r="128" spans="1:18" ht="21.75">
      <c r="A128" s="141"/>
      <c r="B128" s="3" t="s">
        <v>144</v>
      </c>
      <c r="C128" s="8" t="s">
        <v>157</v>
      </c>
      <c r="D128" s="1">
        <v>1</v>
      </c>
      <c r="E128" s="12">
        <f t="shared" si="23"/>
        <v>405</v>
      </c>
      <c r="F128" s="3">
        <v>20</v>
      </c>
      <c r="G128" s="3">
        <v>24</v>
      </c>
      <c r="H128" s="3">
        <v>17</v>
      </c>
      <c r="I128" s="3">
        <v>36</v>
      </c>
      <c r="J128" s="3">
        <v>43</v>
      </c>
      <c r="K128" s="3">
        <v>61</v>
      </c>
      <c r="L128" s="3">
        <v>59</v>
      </c>
      <c r="M128" s="3">
        <v>145</v>
      </c>
      <c r="N128" s="2">
        <f t="shared" si="24"/>
        <v>405</v>
      </c>
      <c r="O128" s="5">
        <f t="shared" si="25"/>
        <v>2.9592592592592593</v>
      </c>
      <c r="P128" s="5">
        <f t="shared" si="26"/>
        <v>1.13320018583642</v>
      </c>
      <c r="Q128" s="2">
        <v>0</v>
      </c>
      <c r="R128" s="2">
        <v>0</v>
      </c>
    </row>
    <row r="129" spans="1:18" ht="21.75">
      <c r="A129" s="141"/>
      <c r="B129" s="3" t="s">
        <v>145</v>
      </c>
      <c r="C129" s="8" t="s">
        <v>34</v>
      </c>
      <c r="D129" s="1">
        <v>1</v>
      </c>
      <c r="E129" s="12">
        <f t="shared" si="23"/>
        <v>405</v>
      </c>
      <c r="F129" s="3">
        <v>38</v>
      </c>
      <c r="G129" s="3">
        <v>5</v>
      </c>
      <c r="H129" s="3">
        <v>5</v>
      </c>
      <c r="I129" s="3">
        <v>2</v>
      </c>
      <c r="J129" s="3">
        <v>4</v>
      </c>
      <c r="K129" s="3">
        <v>0</v>
      </c>
      <c r="L129" s="3">
        <v>30</v>
      </c>
      <c r="M129" s="3">
        <v>321</v>
      </c>
      <c r="N129" s="2">
        <f t="shared" si="24"/>
        <v>405</v>
      </c>
      <c r="O129" s="5">
        <f t="shared" si="25"/>
        <v>3.495061728395062</v>
      </c>
      <c r="P129" s="5">
        <f t="shared" si="26"/>
        <v>1.222717196194041</v>
      </c>
      <c r="Q129" s="2">
        <v>0</v>
      </c>
      <c r="R129" s="2">
        <v>0</v>
      </c>
    </row>
    <row r="130" spans="1:18" ht="21.75">
      <c r="A130" s="141"/>
      <c r="B130" s="3" t="s">
        <v>146</v>
      </c>
      <c r="C130" s="8" t="s">
        <v>158</v>
      </c>
      <c r="D130" s="1">
        <v>2</v>
      </c>
      <c r="E130" s="12">
        <f t="shared" si="23"/>
        <v>405</v>
      </c>
      <c r="F130" s="3">
        <v>28</v>
      </c>
      <c r="G130" s="3">
        <v>7</v>
      </c>
      <c r="H130" s="3">
        <v>15</v>
      </c>
      <c r="I130" s="3">
        <v>17</v>
      </c>
      <c r="J130" s="3">
        <v>27</v>
      </c>
      <c r="K130" s="3">
        <v>42</v>
      </c>
      <c r="L130" s="3">
        <v>36</v>
      </c>
      <c r="M130" s="3">
        <v>233</v>
      </c>
      <c r="N130" s="2">
        <f t="shared" si="24"/>
        <v>405</v>
      </c>
      <c r="O130" s="5">
        <f t="shared" si="25"/>
        <v>3.246913580246914</v>
      </c>
      <c r="P130" s="5">
        <f t="shared" si="26"/>
        <v>1.1704263673638395</v>
      </c>
      <c r="Q130" s="2">
        <v>0</v>
      </c>
      <c r="R130" s="2">
        <v>0</v>
      </c>
    </row>
    <row r="131" spans="1:18" ht="21.75">
      <c r="A131" s="141"/>
      <c r="B131" s="3" t="s">
        <v>147</v>
      </c>
      <c r="C131" s="8" t="s">
        <v>35</v>
      </c>
      <c r="D131" s="1">
        <v>3</v>
      </c>
      <c r="E131" s="12">
        <f t="shared" si="23"/>
        <v>405</v>
      </c>
      <c r="F131" s="3">
        <v>40</v>
      </c>
      <c r="G131" s="3">
        <v>74</v>
      </c>
      <c r="H131" s="3">
        <v>53</v>
      </c>
      <c r="I131" s="3">
        <v>42</v>
      </c>
      <c r="J131" s="3">
        <v>66</v>
      </c>
      <c r="K131" s="3">
        <v>63</v>
      </c>
      <c r="L131" s="3">
        <v>37</v>
      </c>
      <c r="M131" s="3">
        <v>30</v>
      </c>
      <c r="N131" s="2">
        <f t="shared" si="24"/>
        <v>405</v>
      </c>
      <c r="O131" s="5">
        <f t="shared" si="25"/>
        <v>2.0765432098765433</v>
      </c>
      <c r="P131" s="5">
        <f t="shared" si="26"/>
        <v>1.1413952480759841</v>
      </c>
      <c r="Q131" s="2">
        <v>0</v>
      </c>
      <c r="R131" s="2">
        <v>0</v>
      </c>
    </row>
    <row r="132" spans="1:18" ht="21.75">
      <c r="A132" s="141"/>
      <c r="B132" s="88" t="s">
        <v>11</v>
      </c>
      <c r="C132" s="88"/>
      <c r="D132" s="88"/>
      <c r="E132" s="36">
        <f>SUM(E121:E131)</f>
        <v>4438</v>
      </c>
      <c r="F132" s="36">
        <f aca="true" t="shared" si="27" ref="F132:N132">SUM(F121:F131)</f>
        <v>493</v>
      </c>
      <c r="G132" s="36">
        <f t="shared" si="27"/>
        <v>589</v>
      </c>
      <c r="H132" s="36">
        <f t="shared" si="27"/>
        <v>370</v>
      </c>
      <c r="I132" s="36">
        <f t="shared" si="27"/>
        <v>490</v>
      </c>
      <c r="J132" s="36">
        <f t="shared" si="27"/>
        <v>469</v>
      </c>
      <c r="K132" s="36">
        <f t="shared" si="27"/>
        <v>501</v>
      </c>
      <c r="L132" s="36">
        <f t="shared" si="27"/>
        <v>442</v>
      </c>
      <c r="M132" s="36">
        <f>SUM(M121:M131)</f>
        <v>1063</v>
      </c>
      <c r="N132" s="36">
        <f t="shared" si="27"/>
        <v>4417</v>
      </c>
      <c r="O132" s="137">
        <f t="shared" si="25"/>
        <v>2.399479284582296</v>
      </c>
      <c r="P132" s="137">
        <f t="shared" si="26"/>
        <v>1.330011703053443</v>
      </c>
      <c r="Q132" s="36">
        <f>SUM(Q121:Q131)</f>
        <v>1</v>
      </c>
      <c r="R132" s="36">
        <f>SUM(R121:R131)</f>
        <v>20</v>
      </c>
    </row>
    <row r="133" spans="1:18" ht="21.75">
      <c r="A133" s="142"/>
      <c r="B133" s="88" t="s">
        <v>12</v>
      </c>
      <c r="C133" s="88"/>
      <c r="D133" s="88"/>
      <c r="E133" s="37">
        <f>E132*100/$E$132</f>
        <v>100</v>
      </c>
      <c r="F133" s="37">
        <f aca="true" t="shared" si="28" ref="F133:N133">F132*100/$E$132</f>
        <v>11.108607480847228</v>
      </c>
      <c r="G133" s="37">
        <f t="shared" si="28"/>
        <v>13.271744028841821</v>
      </c>
      <c r="H133" s="37">
        <f t="shared" si="28"/>
        <v>8.337088778729157</v>
      </c>
      <c r="I133" s="37">
        <f t="shared" si="28"/>
        <v>11.041009463722398</v>
      </c>
      <c r="J133" s="37">
        <f t="shared" si="28"/>
        <v>10.56782334384858</v>
      </c>
      <c r="K133" s="37">
        <f t="shared" si="28"/>
        <v>11.288868859846778</v>
      </c>
      <c r="L133" s="37">
        <f t="shared" si="28"/>
        <v>9.959441189725101</v>
      </c>
      <c r="M133" s="37">
        <f t="shared" si="28"/>
        <v>23.95223073456512</v>
      </c>
      <c r="N133" s="37">
        <f t="shared" si="28"/>
        <v>99.52681388012618</v>
      </c>
      <c r="O133" s="143"/>
      <c r="P133" s="143"/>
      <c r="Q133" s="37">
        <f>Q132*100/$E$132</f>
        <v>0.02253267237494367</v>
      </c>
      <c r="R133" s="37">
        <f>R132*100/$E$132</f>
        <v>0.45065344749887337</v>
      </c>
    </row>
    <row r="134" spans="1:18" ht="21.75">
      <c r="A134" s="100" t="s">
        <v>79</v>
      </c>
      <c r="B134" s="100" t="s">
        <v>0</v>
      </c>
      <c r="C134" s="100" t="s">
        <v>1</v>
      </c>
      <c r="D134" s="100" t="s">
        <v>80</v>
      </c>
      <c r="E134" s="145" t="s">
        <v>81</v>
      </c>
      <c r="F134" s="128" t="s">
        <v>82</v>
      </c>
      <c r="G134" s="129"/>
      <c r="H134" s="129"/>
      <c r="I134" s="129"/>
      <c r="J134" s="129"/>
      <c r="K134" s="129"/>
      <c r="L134" s="129"/>
      <c r="M134" s="130"/>
      <c r="N134" s="100" t="s">
        <v>83</v>
      </c>
      <c r="O134" s="100" t="s">
        <v>6</v>
      </c>
      <c r="P134" s="100" t="s">
        <v>7</v>
      </c>
      <c r="Q134" s="146" t="s">
        <v>84</v>
      </c>
      <c r="R134" s="146"/>
    </row>
    <row r="135" spans="1:18" ht="21.75">
      <c r="A135" s="100"/>
      <c r="B135" s="100"/>
      <c r="C135" s="100"/>
      <c r="D135" s="100"/>
      <c r="E135" s="145"/>
      <c r="F135" s="2">
        <v>0</v>
      </c>
      <c r="G135" s="2">
        <v>1</v>
      </c>
      <c r="H135" s="2">
        <v>1.5</v>
      </c>
      <c r="I135" s="2">
        <v>2</v>
      </c>
      <c r="J135" s="2">
        <v>2.5</v>
      </c>
      <c r="K135" s="2">
        <v>3</v>
      </c>
      <c r="L135" s="2">
        <v>3.5</v>
      </c>
      <c r="M135" s="2">
        <v>4</v>
      </c>
      <c r="N135" s="100"/>
      <c r="O135" s="100"/>
      <c r="P135" s="100"/>
      <c r="Q135" s="2" t="s">
        <v>9</v>
      </c>
      <c r="R135" s="5" t="s">
        <v>10</v>
      </c>
    </row>
    <row r="136" spans="1:18" ht="21.75" customHeight="1">
      <c r="A136" s="140" t="s">
        <v>95</v>
      </c>
      <c r="B136" s="3" t="s">
        <v>249</v>
      </c>
      <c r="C136" s="8" t="s">
        <v>250</v>
      </c>
      <c r="D136" s="14">
        <v>1</v>
      </c>
      <c r="E136" s="12">
        <f t="shared" si="23"/>
        <v>82</v>
      </c>
      <c r="F136" s="3">
        <v>42</v>
      </c>
      <c r="G136" s="3">
        <v>12</v>
      </c>
      <c r="H136" s="3">
        <v>14</v>
      </c>
      <c r="I136" s="3">
        <v>5</v>
      </c>
      <c r="J136" s="3">
        <v>2</v>
      </c>
      <c r="K136" s="3">
        <v>2</v>
      </c>
      <c r="L136" s="3">
        <v>0</v>
      </c>
      <c r="M136" s="3">
        <v>0</v>
      </c>
      <c r="N136" s="2">
        <f t="shared" si="24"/>
        <v>77</v>
      </c>
      <c r="O136" s="5">
        <f>(1*G136+1.5*H136+2*I136+2.5*J136+3*K136+3.5*L136+4*M136)/N136</f>
        <v>0.7012987012987013</v>
      </c>
      <c r="P136" s="5">
        <f>SQRT((F136*0^2+G136*1^2+H136*1.5^2+I136*2^2+J136*2.5^2+K136*3^2+L136*3.5^2+M136*4^2)/N136-O136^2)</f>
        <v>0.8537911643581091</v>
      </c>
      <c r="Q136" s="2">
        <v>5</v>
      </c>
      <c r="R136" s="2">
        <v>0</v>
      </c>
    </row>
    <row r="137" spans="1:18" ht="21.75" customHeight="1">
      <c r="A137" s="141"/>
      <c r="B137" s="3" t="s">
        <v>148</v>
      </c>
      <c r="C137" s="8" t="s">
        <v>22</v>
      </c>
      <c r="D137" s="14">
        <v>3</v>
      </c>
      <c r="E137" s="12">
        <f t="shared" si="23"/>
        <v>214</v>
      </c>
      <c r="F137" s="3">
        <v>5</v>
      </c>
      <c r="G137" s="3">
        <v>38</v>
      </c>
      <c r="H137" s="3">
        <v>36</v>
      </c>
      <c r="I137" s="3">
        <v>42</v>
      </c>
      <c r="J137" s="3">
        <v>38</v>
      </c>
      <c r="K137" s="3">
        <v>27</v>
      </c>
      <c r="L137" s="3">
        <v>21</v>
      </c>
      <c r="M137" s="3">
        <v>7</v>
      </c>
      <c r="N137" s="2">
        <f t="shared" si="24"/>
        <v>214</v>
      </c>
      <c r="O137" s="5">
        <f t="shared" si="25"/>
        <v>2.119158878504673</v>
      </c>
      <c r="P137" s="5">
        <f t="shared" si="26"/>
        <v>0.9061354951138837</v>
      </c>
      <c r="Q137" s="2">
        <v>0</v>
      </c>
      <c r="R137" s="2">
        <v>0</v>
      </c>
    </row>
    <row r="138" spans="1:18" ht="21.75">
      <c r="A138" s="141"/>
      <c r="B138" s="3" t="s">
        <v>149</v>
      </c>
      <c r="C138" s="8" t="s">
        <v>227</v>
      </c>
      <c r="D138" s="14">
        <v>1</v>
      </c>
      <c r="E138" s="12">
        <f>SUM(Q138:R138,F138:M138)</f>
        <v>214</v>
      </c>
      <c r="F138" s="3">
        <v>10</v>
      </c>
      <c r="G138" s="3">
        <v>10</v>
      </c>
      <c r="H138" s="3">
        <v>8</v>
      </c>
      <c r="I138" s="3">
        <v>11</v>
      </c>
      <c r="J138" s="3">
        <v>12</v>
      </c>
      <c r="K138" s="3">
        <v>19</v>
      </c>
      <c r="L138" s="3">
        <v>39</v>
      </c>
      <c r="M138" s="3">
        <v>105</v>
      </c>
      <c r="N138" s="2">
        <f>SUM(F138:M138)</f>
        <v>214</v>
      </c>
      <c r="O138" s="5">
        <f>(1*G138+1.5*H138+2*I138+2.5*J138+3*K138+3.5*L138+4*M138)/N138</f>
        <v>3.2126168224299065</v>
      </c>
      <c r="P138" s="5">
        <f>SQRT((F138*0^2+G138*1^2+H138*1.5^2+I138*2^2+J138*2.5^2+K138*3^2+L138*3.5^2+M138*4^2)/N138-O138^2)</f>
        <v>1.1171474324748858</v>
      </c>
      <c r="Q138" s="2">
        <v>0</v>
      </c>
      <c r="R138" s="2">
        <v>0</v>
      </c>
    </row>
    <row r="139" spans="1:18" ht="21.75">
      <c r="A139" s="141"/>
      <c r="B139" s="3" t="s">
        <v>372</v>
      </c>
      <c r="C139" s="8" t="s">
        <v>228</v>
      </c>
      <c r="D139" s="14">
        <v>1</v>
      </c>
      <c r="E139" s="12">
        <f t="shared" si="23"/>
        <v>82</v>
      </c>
      <c r="F139" s="3">
        <v>11</v>
      </c>
      <c r="G139" s="3">
        <v>3</v>
      </c>
      <c r="H139" s="3">
        <v>7</v>
      </c>
      <c r="I139" s="3">
        <v>14</v>
      </c>
      <c r="J139" s="3">
        <v>5</v>
      </c>
      <c r="K139" s="3">
        <v>12</v>
      </c>
      <c r="L139" s="3">
        <v>6</v>
      </c>
      <c r="M139" s="3">
        <v>24</v>
      </c>
      <c r="N139" s="2">
        <f t="shared" si="24"/>
        <v>82</v>
      </c>
      <c r="O139" s="5">
        <f t="shared" si="25"/>
        <v>2.524390243902439</v>
      </c>
      <c r="P139" s="5">
        <f t="shared" si="26"/>
        <v>1.347767890526439</v>
      </c>
      <c r="Q139" s="2">
        <v>0</v>
      </c>
      <c r="R139" s="2">
        <v>0</v>
      </c>
    </row>
    <row r="140" spans="1:18" ht="21.75">
      <c r="A140" s="141"/>
      <c r="B140" s="3" t="s">
        <v>233</v>
      </c>
      <c r="C140" s="8" t="s">
        <v>239</v>
      </c>
      <c r="D140" s="14">
        <v>4</v>
      </c>
      <c r="E140" s="12">
        <f t="shared" si="23"/>
        <v>9</v>
      </c>
      <c r="F140" s="3">
        <v>1</v>
      </c>
      <c r="G140" s="3">
        <v>0</v>
      </c>
      <c r="H140" s="3">
        <v>0</v>
      </c>
      <c r="I140" s="3">
        <v>0</v>
      </c>
      <c r="J140" s="3">
        <v>0</v>
      </c>
      <c r="K140" s="3">
        <v>8</v>
      </c>
      <c r="L140" s="3">
        <v>0</v>
      </c>
      <c r="M140" s="3">
        <v>0</v>
      </c>
      <c r="N140" s="2">
        <f t="shared" si="24"/>
        <v>9</v>
      </c>
      <c r="O140" s="5">
        <f t="shared" si="25"/>
        <v>2.6666666666666665</v>
      </c>
      <c r="P140" s="5">
        <f t="shared" si="26"/>
        <v>0.9428090415820636</v>
      </c>
      <c r="Q140" s="2">
        <v>0</v>
      </c>
      <c r="R140" s="2">
        <v>0</v>
      </c>
    </row>
    <row r="141" spans="1:18" ht="21.75">
      <c r="A141" s="141"/>
      <c r="B141" s="3" t="s">
        <v>150</v>
      </c>
      <c r="C141" s="8" t="s">
        <v>273</v>
      </c>
      <c r="D141" s="14">
        <v>4</v>
      </c>
      <c r="E141" s="12">
        <f t="shared" si="23"/>
        <v>13</v>
      </c>
      <c r="F141" s="3">
        <v>3</v>
      </c>
      <c r="G141" s="3">
        <v>3</v>
      </c>
      <c r="H141" s="3">
        <v>0</v>
      </c>
      <c r="I141" s="3">
        <v>0</v>
      </c>
      <c r="J141" s="3">
        <v>2</v>
      </c>
      <c r="K141" s="3">
        <v>3</v>
      </c>
      <c r="L141" s="3">
        <v>0</v>
      </c>
      <c r="M141" s="3">
        <v>2</v>
      </c>
      <c r="N141" s="2">
        <f t="shared" si="24"/>
        <v>13</v>
      </c>
      <c r="O141" s="5">
        <f t="shared" si="25"/>
        <v>1.9230769230769231</v>
      </c>
      <c r="P141" s="5">
        <f t="shared" si="26"/>
        <v>1.4256733071423568</v>
      </c>
      <c r="Q141" s="2">
        <v>0</v>
      </c>
      <c r="R141" s="2">
        <v>0</v>
      </c>
    </row>
    <row r="142" spans="1:18" ht="21.75">
      <c r="A142" s="141"/>
      <c r="B142" s="3" t="s">
        <v>151</v>
      </c>
      <c r="C142" s="8" t="s">
        <v>240</v>
      </c>
      <c r="D142" s="14">
        <v>4</v>
      </c>
      <c r="E142" s="12">
        <f t="shared" si="23"/>
        <v>12</v>
      </c>
      <c r="F142" s="3">
        <v>2</v>
      </c>
      <c r="G142" s="3">
        <v>5</v>
      </c>
      <c r="H142" s="3">
        <v>0</v>
      </c>
      <c r="I142" s="3">
        <v>0</v>
      </c>
      <c r="J142" s="3">
        <v>0</v>
      </c>
      <c r="K142" s="3">
        <v>5</v>
      </c>
      <c r="L142" s="3">
        <v>0</v>
      </c>
      <c r="M142" s="3">
        <v>0</v>
      </c>
      <c r="N142" s="2">
        <f t="shared" si="24"/>
        <v>12</v>
      </c>
      <c r="O142" s="5">
        <f t="shared" si="25"/>
        <v>1.6666666666666667</v>
      </c>
      <c r="P142" s="5">
        <f t="shared" si="26"/>
        <v>1.1785113019775793</v>
      </c>
      <c r="Q142" s="2">
        <v>0</v>
      </c>
      <c r="R142" s="2">
        <v>0</v>
      </c>
    </row>
    <row r="143" spans="1:18" ht="21.75">
      <c r="A143" s="141"/>
      <c r="B143" s="3" t="s">
        <v>154</v>
      </c>
      <c r="C143" s="8" t="s">
        <v>161</v>
      </c>
      <c r="D143" s="14">
        <v>2</v>
      </c>
      <c r="E143" s="12">
        <f t="shared" si="23"/>
        <v>405</v>
      </c>
      <c r="F143" s="3">
        <v>65</v>
      </c>
      <c r="G143" s="3">
        <v>31</v>
      </c>
      <c r="H143" s="3">
        <v>27</v>
      </c>
      <c r="I143" s="3">
        <v>30</v>
      </c>
      <c r="J143" s="3">
        <v>41</v>
      </c>
      <c r="K143" s="3">
        <v>38</v>
      </c>
      <c r="L143" s="3">
        <v>43</v>
      </c>
      <c r="M143" s="3">
        <v>130</v>
      </c>
      <c r="N143" s="2">
        <f t="shared" si="24"/>
        <v>405</v>
      </c>
      <c r="O143" s="5">
        <f t="shared" si="25"/>
        <v>2.5148148148148146</v>
      </c>
      <c r="P143" s="5">
        <f t="shared" si="26"/>
        <v>1.4533155886710734</v>
      </c>
      <c r="Q143" s="2">
        <v>0</v>
      </c>
      <c r="R143" s="2">
        <v>0</v>
      </c>
    </row>
    <row r="144" spans="1:18" ht="21.75">
      <c r="A144" s="141"/>
      <c r="B144" s="3" t="s">
        <v>234</v>
      </c>
      <c r="C144" s="8" t="s">
        <v>241</v>
      </c>
      <c r="D144" s="14">
        <v>2</v>
      </c>
      <c r="E144" s="12">
        <f t="shared" si="23"/>
        <v>20</v>
      </c>
      <c r="F144" s="3">
        <v>2</v>
      </c>
      <c r="G144" s="3">
        <v>0</v>
      </c>
      <c r="H144" s="3">
        <v>0</v>
      </c>
      <c r="I144" s="3">
        <v>1</v>
      </c>
      <c r="J144" s="3">
        <v>1</v>
      </c>
      <c r="K144" s="3">
        <v>9</v>
      </c>
      <c r="L144" s="3">
        <v>7</v>
      </c>
      <c r="M144" s="3">
        <v>0</v>
      </c>
      <c r="N144" s="2">
        <f t="shared" si="24"/>
        <v>20</v>
      </c>
      <c r="O144" s="5">
        <f t="shared" si="25"/>
        <v>2.8</v>
      </c>
      <c r="P144" s="5">
        <f t="shared" si="26"/>
        <v>1.0049875621120894</v>
      </c>
      <c r="Q144" s="2">
        <v>0</v>
      </c>
      <c r="R144" s="2">
        <v>0</v>
      </c>
    </row>
    <row r="145" spans="1:18" ht="21.75">
      <c r="A145" s="141"/>
      <c r="B145" s="3" t="s">
        <v>152</v>
      </c>
      <c r="C145" s="8" t="s">
        <v>159</v>
      </c>
      <c r="D145" s="14">
        <v>2</v>
      </c>
      <c r="E145" s="12">
        <f t="shared" si="23"/>
        <v>20</v>
      </c>
      <c r="F145" s="3">
        <v>1</v>
      </c>
      <c r="G145" s="3">
        <v>0</v>
      </c>
      <c r="H145" s="3">
        <v>0</v>
      </c>
      <c r="I145" s="3">
        <v>2</v>
      </c>
      <c r="J145" s="3">
        <v>3</v>
      </c>
      <c r="K145" s="3">
        <v>8</v>
      </c>
      <c r="L145" s="3">
        <v>2</v>
      </c>
      <c r="M145" s="3">
        <v>4</v>
      </c>
      <c r="N145" s="2">
        <f t="shared" si="24"/>
        <v>20</v>
      </c>
      <c r="O145" s="5">
        <f t="shared" si="25"/>
        <v>2.925</v>
      </c>
      <c r="P145" s="5">
        <f t="shared" si="26"/>
        <v>0.898262211161085</v>
      </c>
      <c r="Q145" s="2">
        <v>0</v>
      </c>
      <c r="R145" s="2">
        <v>0</v>
      </c>
    </row>
    <row r="146" spans="1:18" ht="21.75">
      <c r="A146" s="141"/>
      <c r="B146" s="3" t="s">
        <v>153</v>
      </c>
      <c r="C146" s="8" t="s">
        <v>160</v>
      </c>
      <c r="D146" s="14">
        <v>4</v>
      </c>
      <c r="E146" s="12">
        <f t="shared" si="23"/>
        <v>18</v>
      </c>
      <c r="F146" s="3">
        <v>4</v>
      </c>
      <c r="G146" s="3">
        <v>0</v>
      </c>
      <c r="H146" s="3">
        <v>0</v>
      </c>
      <c r="I146" s="3">
        <v>4</v>
      </c>
      <c r="J146" s="3">
        <v>2</v>
      </c>
      <c r="K146" s="3">
        <v>6</v>
      </c>
      <c r="L146" s="3">
        <v>1</v>
      </c>
      <c r="M146" s="3">
        <v>1</v>
      </c>
      <c r="N146" s="2">
        <f t="shared" si="24"/>
        <v>18</v>
      </c>
      <c r="O146" s="5">
        <f t="shared" si="25"/>
        <v>2.138888888888889</v>
      </c>
      <c r="P146" s="5">
        <f t="shared" si="26"/>
        <v>1.2561576727327792</v>
      </c>
      <c r="Q146" s="2">
        <v>0</v>
      </c>
      <c r="R146" s="2">
        <v>0</v>
      </c>
    </row>
    <row r="147" spans="1:18" ht="21.75">
      <c r="A147" s="141"/>
      <c r="B147" s="3" t="s">
        <v>259</v>
      </c>
      <c r="C147" s="8" t="s">
        <v>163</v>
      </c>
      <c r="D147" s="14">
        <v>1</v>
      </c>
      <c r="E147" s="12">
        <f t="shared" si="23"/>
        <v>214</v>
      </c>
      <c r="F147" s="3">
        <v>48</v>
      </c>
      <c r="G147" s="3">
        <v>84</v>
      </c>
      <c r="H147" s="3">
        <v>16</v>
      </c>
      <c r="I147" s="3">
        <v>16</v>
      </c>
      <c r="J147" s="3">
        <v>11</v>
      </c>
      <c r="K147" s="3">
        <v>8</v>
      </c>
      <c r="L147" s="3">
        <v>11</v>
      </c>
      <c r="M147" s="3">
        <v>20</v>
      </c>
      <c r="N147" s="2">
        <f t="shared" si="24"/>
        <v>214</v>
      </c>
      <c r="O147" s="5">
        <f t="shared" si="25"/>
        <v>1.4485981308411215</v>
      </c>
      <c r="P147" s="5">
        <f t="shared" si="26"/>
        <v>1.2426129002266113</v>
      </c>
      <c r="Q147" s="2">
        <v>0</v>
      </c>
      <c r="R147" s="2">
        <v>0</v>
      </c>
    </row>
    <row r="148" spans="1:18" ht="21.75">
      <c r="A148" s="141"/>
      <c r="B148" s="3" t="s">
        <v>155</v>
      </c>
      <c r="C148" s="8" t="s">
        <v>162</v>
      </c>
      <c r="D148" s="14">
        <v>2</v>
      </c>
      <c r="E148" s="12">
        <f t="shared" si="23"/>
        <v>119</v>
      </c>
      <c r="F148" s="3">
        <v>43</v>
      </c>
      <c r="G148" s="3">
        <v>31</v>
      </c>
      <c r="H148" s="3">
        <v>8</v>
      </c>
      <c r="I148" s="3">
        <v>15</v>
      </c>
      <c r="J148" s="3">
        <v>6</v>
      </c>
      <c r="K148" s="3">
        <v>12</v>
      </c>
      <c r="L148" s="3">
        <v>3</v>
      </c>
      <c r="M148" s="3">
        <v>1</v>
      </c>
      <c r="N148" s="2">
        <f t="shared" si="24"/>
        <v>119</v>
      </c>
      <c r="O148" s="5">
        <f t="shared" si="25"/>
        <v>1.1638655462184875</v>
      </c>
      <c r="P148" s="5">
        <f t="shared" si="26"/>
        <v>1.1078581874205677</v>
      </c>
      <c r="Q148" s="2">
        <v>0</v>
      </c>
      <c r="R148" s="2">
        <v>0</v>
      </c>
    </row>
    <row r="149" spans="1:18" ht="21.75">
      <c r="A149" s="141"/>
      <c r="B149" s="3" t="s">
        <v>260</v>
      </c>
      <c r="C149" s="8" t="s">
        <v>274</v>
      </c>
      <c r="D149" s="14">
        <v>4</v>
      </c>
      <c r="E149" s="12">
        <f t="shared" si="23"/>
        <v>37</v>
      </c>
      <c r="F149" s="3">
        <v>5</v>
      </c>
      <c r="G149" s="3">
        <v>15</v>
      </c>
      <c r="H149" s="3">
        <v>4</v>
      </c>
      <c r="I149" s="3">
        <v>4</v>
      </c>
      <c r="J149" s="3">
        <v>2</v>
      </c>
      <c r="K149" s="3">
        <v>1</v>
      </c>
      <c r="L149" s="3">
        <v>1</v>
      </c>
      <c r="M149" s="3">
        <v>5</v>
      </c>
      <c r="N149" s="2">
        <f t="shared" si="24"/>
        <v>37</v>
      </c>
      <c r="O149" s="5">
        <f t="shared" si="25"/>
        <v>1.635135135135135</v>
      </c>
      <c r="P149" s="5">
        <f t="shared" si="26"/>
        <v>1.2172668135014644</v>
      </c>
      <c r="Q149" s="2">
        <v>0</v>
      </c>
      <c r="R149" s="2">
        <v>0</v>
      </c>
    </row>
    <row r="150" spans="1:18" ht="21.75">
      <c r="A150" s="141"/>
      <c r="B150" s="88" t="s">
        <v>100</v>
      </c>
      <c r="C150" s="88"/>
      <c r="D150" s="88"/>
      <c r="E150" s="36">
        <f>SUM(E136:E149)</f>
        <v>1459</v>
      </c>
      <c r="F150" s="36">
        <f aca="true" t="shared" si="29" ref="F150:M150">SUM(F136:F148)</f>
        <v>237</v>
      </c>
      <c r="G150" s="36">
        <f t="shared" si="29"/>
        <v>217</v>
      </c>
      <c r="H150" s="36">
        <f t="shared" si="29"/>
        <v>116</v>
      </c>
      <c r="I150" s="36">
        <f t="shared" si="29"/>
        <v>140</v>
      </c>
      <c r="J150" s="36">
        <f t="shared" si="29"/>
        <v>123</v>
      </c>
      <c r="K150" s="36">
        <f t="shared" si="29"/>
        <v>157</v>
      </c>
      <c r="L150" s="36">
        <f t="shared" si="29"/>
        <v>133</v>
      </c>
      <c r="M150" s="36">
        <f t="shared" si="29"/>
        <v>294</v>
      </c>
      <c r="N150" s="36">
        <f>SUM(N136:N149)</f>
        <v>1454</v>
      </c>
      <c r="O150" s="137">
        <f t="shared" si="25"/>
        <v>2.12585969738652</v>
      </c>
      <c r="P150" s="137">
        <f t="shared" si="26"/>
        <v>1.4320865385051706</v>
      </c>
      <c r="Q150" s="36">
        <f>SUM(Q136:Q149)</f>
        <v>5</v>
      </c>
      <c r="R150" s="36">
        <f>SUM(R136:R149)</f>
        <v>0</v>
      </c>
    </row>
    <row r="151" spans="1:18" ht="22.5" thickBot="1">
      <c r="A151" s="144"/>
      <c r="B151" s="139" t="s">
        <v>101</v>
      </c>
      <c r="C151" s="139"/>
      <c r="D151" s="139"/>
      <c r="E151" s="38">
        <f>E150*100/$E$150</f>
        <v>100</v>
      </c>
      <c r="F151" s="38">
        <f aca="true" t="shared" si="30" ref="F151:N151">F150*100/$E$150</f>
        <v>16.24400274160384</v>
      </c>
      <c r="G151" s="38">
        <f t="shared" si="30"/>
        <v>14.873200822481152</v>
      </c>
      <c r="H151" s="38">
        <f t="shared" si="30"/>
        <v>7.9506511309115835</v>
      </c>
      <c r="I151" s="38">
        <f t="shared" si="30"/>
        <v>9.595613433858807</v>
      </c>
      <c r="J151" s="38">
        <f t="shared" si="30"/>
        <v>8.430431802604524</v>
      </c>
      <c r="K151" s="38">
        <f t="shared" si="30"/>
        <v>10.760795065113092</v>
      </c>
      <c r="L151" s="38">
        <f t="shared" si="30"/>
        <v>9.115832762165867</v>
      </c>
      <c r="M151" s="38">
        <f t="shared" si="30"/>
        <v>20.150788211103496</v>
      </c>
      <c r="N151" s="38">
        <f t="shared" si="30"/>
        <v>99.65729952021933</v>
      </c>
      <c r="O151" s="138"/>
      <c r="P151" s="138"/>
      <c r="Q151" s="38">
        <f>Q150*100/$E$150</f>
        <v>0.3427004797806717</v>
      </c>
      <c r="R151" s="38">
        <f>R150*100/$E$150</f>
        <v>0</v>
      </c>
    </row>
    <row r="152" spans="1:18" ht="22.5" thickTop="1">
      <c r="A152" s="89" t="s">
        <v>11</v>
      </c>
      <c r="B152" s="89"/>
      <c r="C152" s="89"/>
      <c r="D152" s="89"/>
      <c r="E152" s="39">
        <f aca="true" t="shared" si="31" ref="E152:N152">SUM(E132,E150)</f>
        <v>5897</v>
      </c>
      <c r="F152" s="39">
        <f t="shared" si="31"/>
        <v>730</v>
      </c>
      <c r="G152" s="39">
        <f t="shared" si="31"/>
        <v>806</v>
      </c>
      <c r="H152" s="39">
        <f t="shared" si="31"/>
        <v>486</v>
      </c>
      <c r="I152" s="39">
        <f t="shared" si="31"/>
        <v>630</v>
      </c>
      <c r="J152" s="39">
        <f t="shared" si="31"/>
        <v>592</v>
      </c>
      <c r="K152" s="39">
        <f t="shared" si="31"/>
        <v>658</v>
      </c>
      <c r="L152" s="39">
        <f t="shared" si="31"/>
        <v>575</v>
      </c>
      <c r="M152" s="39">
        <f t="shared" si="31"/>
        <v>1357</v>
      </c>
      <c r="N152" s="39">
        <f t="shared" si="31"/>
        <v>5871</v>
      </c>
      <c r="O152" s="137">
        <f>(1*G152+1.5*H152+2*I152+2.5*J152+3*K152+3.5*L152+4*M152)/N152</f>
        <v>2.331715210355987</v>
      </c>
      <c r="P152" s="137">
        <f>SQRT((F152*0^2+G152*1^2+H152*1.5^2+I152*2^2+J152*2.5^2+K152*3^2+L152*3.5^2+M152*4^2)/N152-O152^2)</f>
        <v>1.361141288976242</v>
      </c>
      <c r="Q152" s="39">
        <f>SUM(Q132,Q150)</f>
        <v>6</v>
      </c>
      <c r="R152" s="39">
        <f>SUM(R132,R150)</f>
        <v>20</v>
      </c>
    </row>
    <row r="153" spans="1:18" ht="22.5" thickBot="1">
      <c r="A153" s="139" t="s">
        <v>12</v>
      </c>
      <c r="B153" s="139"/>
      <c r="C153" s="139"/>
      <c r="D153" s="139"/>
      <c r="E153" s="38">
        <f>E152*100/$E$152</f>
        <v>100</v>
      </c>
      <c r="F153" s="38">
        <f aca="true" t="shared" si="32" ref="F153:N153">F152*100/$E$152</f>
        <v>12.379175852128201</v>
      </c>
      <c r="G153" s="38">
        <f t="shared" si="32"/>
        <v>13.667966762760726</v>
      </c>
      <c r="H153" s="38">
        <f t="shared" si="32"/>
        <v>8.2414787179922</v>
      </c>
      <c r="I153" s="38">
        <f t="shared" si="32"/>
        <v>10.683398338138037</v>
      </c>
      <c r="J153" s="38">
        <f t="shared" si="32"/>
        <v>10.039002882821773</v>
      </c>
      <c r="K153" s="38">
        <f t="shared" si="32"/>
        <v>11.158216042055283</v>
      </c>
      <c r="L153" s="38">
        <f t="shared" si="32"/>
        <v>9.750720705443445</v>
      </c>
      <c r="M153" s="38">
        <f t="shared" si="32"/>
        <v>23.01170086484653</v>
      </c>
      <c r="N153" s="38">
        <f t="shared" si="32"/>
        <v>99.55909784636256</v>
      </c>
      <c r="O153" s="138"/>
      <c r="P153" s="138"/>
      <c r="Q153" s="38">
        <f>Q152*100/$E$152</f>
        <v>0.10174665083940987</v>
      </c>
      <c r="R153" s="38">
        <f>R152*100/$E$152</f>
        <v>0.3391555027980329</v>
      </c>
    </row>
    <row r="154" ht="22.5" thickTop="1"/>
    <row r="176" spans="2:18" ht="23.25">
      <c r="B176" s="32"/>
      <c r="C176" s="33" t="s">
        <v>342</v>
      </c>
      <c r="R176" s="35"/>
    </row>
    <row r="177" spans="1:18" ht="21.75">
      <c r="A177" s="100" t="s">
        <v>79</v>
      </c>
      <c r="B177" s="100" t="s">
        <v>0</v>
      </c>
      <c r="C177" s="100" t="s">
        <v>1</v>
      </c>
      <c r="D177" s="100" t="s">
        <v>80</v>
      </c>
      <c r="E177" s="145" t="s">
        <v>81</v>
      </c>
      <c r="F177" s="128" t="s">
        <v>82</v>
      </c>
      <c r="G177" s="129"/>
      <c r="H177" s="129"/>
      <c r="I177" s="129"/>
      <c r="J177" s="129"/>
      <c r="K177" s="129"/>
      <c r="L177" s="129"/>
      <c r="M177" s="130"/>
      <c r="N177" s="100" t="s">
        <v>83</v>
      </c>
      <c r="O177" s="100" t="s">
        <v>6</v>
      </c>
      <c r="P177" s="100" t="s">
        <v>7</v>
      </c>
      <c r="Q177" s="146" t="s">
        <v>84</v>
      </c>
      <c r="R177" s="146"/>
    </row>
    <row r="178" spans="1:18" ht="21.75">
      <c r="A178" s="100"/>
      <c r="B178" s="100"/>
      <c r="C178" s="100"/>
      <c r="D178" s="100"/>
      <c r="E178" s="145"/>
      <c r="F178" s="2">
        <v>0</v>
      </c>
      <c r="G178" s="2">
        <v>1</v>
      </c>
      <c r="H178" s="2">
        <v>1.5</v>
      </c>
      <c r="I178" s="2">
        <v>2</v>
      </c>
      <c r="J178" s="2">
        <v>2.5</v>
      </c>
      <c r="K178" s="2">
        <v>3</v>
      </c>
      <c r="L178" s="2">
        <v>3.5</v>
      </c>
      <c r="M178" s="2">
        <v>4</v>
      </c>
      <c r="N178" s="100"/>
      <c r="O178" s="100"/>
      <c r="P178" s="100"/>
      <c r="Q178" s="2" t="s">
        <v>9</v>
      </c>
      <c r="R178" s="5" t="s">
        <v>10</v>
      </c>
    </row>
    <row r="179" spans="1:18" ht="21.75">
      <c r="A179" s="140" t="s">
        <v>85</v>
      </c>
      <c r="B179" s="3" t="s">
        <v>435</v>
      </c>
      <c r="C179" s="8" t="s">
        <v>112</v>
      </c>
      <c r="D179" s="1">
        <v>1</v>
      </c>
      <c r="E179" s="12">
        <f>SUM(Q179:R179,F179:M179)</f>
        <v>374</v>
      </c>
      <c r="F179" s="2">
        <v>50</v>
      </c>
      <c r="G179" s="2">
        <v>27</v>
      </c>
      <c r="H179" s="2">
        <v>40</v>
      </c>
      <c r="I179" s="2">
        <v>57</v>
      </c>
      <c r="J179" s="2">
        <v>46</v>
      </c>
      <c r="K179" s="2">
        <v>54</v>
      </c>
      <c r="L179" s="2">
        <v>45</v>
      </c>
      <c r="M179" s="2">
        <v>55</v>
      </c>
      <c r="N179" s="2">
        <f>SUM(F179:M179)</f>
        <v>374</v>
      </c>
      <c r="O179" s="5">
        <f>(1*G179+1.5*H179+2*I179+2.5*J179+3*K179+3.5*L179+4*M179)/N179</f>
        <v>2.287433155080214</v>
      </c>
      <c r="P179" s="5">
        <f>SQRT((F179*0^2+G179*1^2+H179*1.5^2+I179*2^2+J179*2.5^2+K179*3^2+L179*3.5^2+M179*4^2)/N179-O179^2)</f>
        <v>1.2590325373173383</v>
      </c>
      <c r="Q179" s="2">
        <v>0</v>
      </c>
      <c r="R179" s="2">
        <v>0</v>
      </c>
    </row>
    <row r="180" spans="1:18" ht="21.75">
      <c r="A180" s="141"/>
      <c r="B180" s="3" t="s">
        <v>436</v>
      </c>
      <c r="C180" s="8" t="s">
        <v>113</v>
      </c>
      <c r="D180" s="1">
        <v>1</v>
      </c>
      <c r="E180" s="12">
        <f aca="true" t="shared" si="33" ref="E180:E214">SUM(Q180:R180,F180:M180)</f>
        <v>375</v>
      </c>
      <c r="F180" s="2">
        <v>36</v>
      </c>
      <c r="G180" s="2">
        <v>21</v>
      </c>
      <c r="H180" s="2">
        <v>37</v>
      </c>
      <c r="I180" s="2">
        <v>26</v>
      </c>
      <c r="J180" s="2">
        <v>42</v>
      </c>
      <c r="K180" s="2">
        <v>44</v>
      </c>
      <c r="L180" s="2">
        <v>56</v>
      </c>
      <c r="M180" s="2">
        <v>94</v>
      </c>
      <c r="N180" s="2">
        <f aca="true" t="shared" si="34" ref="N180:N208">SUM(F180:M180)</f>
        <v>356</v>
      </c>
      <c r="O180" s="5">
        <f aca="true" t="shared" si="35" ref="O180:O215">(1*G180+1.5*H180+2*I180+2.5*J180+3*K180+3.5*L180+4*M180)/N180</f>
        <v>2.633426966292135</v>
      </c>
      <c r="P180" s="5">
        <f aca="true" t="shared" si="36" ref="P180:P215">SQRT((F180*0^2+G180*1^2+H180*1.5^2+I180*2^2+J180*2.5^2+K180*3^2+L180*3.5^2+M180*4^2)/N180-O180^2)</f>
        <v>1.2850831948554093</v>
      </c>
      <c r="Q180" s="2">
        <v>1</v>
      </c>
      <c r="R180" s="2">
        <v>18</v>
      </c>
    </row>
    <row r="181" spans="1:18" ht="21.75">
      <c r="A181" s="141"/>
      <c r="B181" s="3" t="s">
        <v>318</v>
      </c>
      <c r="C181" s="8" t="s">
        <v>20</v>
      </c>
      <c r="D181" s="1">
        <v>1</v>
      </c>
      <c r="E181" s="12">
        <f t="shared" si="33"/>
        <v>194</v>
      </c>
      <c r="F181" s="2">
        <v>29</v>
      </c>
      <c r="G181" s="2">
        <v>8</v>
      </c>
      <c r="H181" s="2">
        <v>22</v>
      </c>
      <c r="I181" s="2">
        <v>31</v>
      </c>
      <c r="J181" s="2">
        <v>44</v>
      </c>
      <c r="K181" s="2">
        <v>30</v>
      </c>
      <c r="L181" s="2">
        <v>16</v>
      </c>
      <c r="M181" s="2">
        <v>14</v>
      </c>
      <c r="N181" s="2">
        <f t="shared" si="34"/>
        <v>194</v>
      </c>
      <c r="O181" s="5">
        <f t="shared" si="35"/>
        <v>2.1391752577319587</v>
      </c>
      <c r="P181" s="5">
        <f t="shared" si="36"/>
        <v>1.1548692701515604</v>
      </c>
      <c r="Q181" s="2">
        <v>0</v>
      </c>
      <c r="R181" s="2">
        <v>0</v>
      </c>
    </row>
    <row r="182" spans="1:18" ht="21.75">
      <c r="A182" s="141"/>
      <c r="B182" s="3" t="s">
        <v>437</v>
      </c>
      <c r="C182" s="8" t="s">
        <v>165</v>
      </c>
      <c r="D182" s="1">
        <v>1</v>
      </c>
      <c r="E182" s="12">
        <f t="shared" si="33"/>
        <v>375</v>
      </c>
      <c r="F182" s="2">
        <v>36</v>
      </c>
      <c r="G182" s="2">
        <v>17</v>
      </c>
      <c r="H182" s="2">
        <v>14</v>
      </c>
      <c r="I182" s="2">
        <v>42</v>
      </c>
      <c r="J182" s="2">
        <v>67</v>
      </c>
      <c r="K182" s="2">
        <v>100</v>
      </c>
      <c r="L182" s="2">
        <v>61</v>
      </c>
      <c r="M182" s="2">
        <v>38</v>
      </c>
      <c r="N182" s="2">
        <f t="shared" si="34"/>
        <v>375</v>
      </c>
      <c r="O182" s="5">
        <f t="shared" si="35"/>
        <v>2.546666666666667</v>
      </c>
      <c r="P182" s="5">
        <f t="shared" si="36"/>
        <v>1.1056621947452523</v>
      </c>
      <c r="Q182" s="2">
        <v>0</v>
      </c>
      <c r="R182" s="2">
        <v>0</v>
      </c>
    </row>
    <row r="183" spans="1:18" ht="21.75">
      <c r="A183" s="141"/>
      <c r="B183" s="3" t="s">
        <v>438</v>
      </c>
      <c r="C183" s="8" t="s">
        <v>114</v>
      </c>
      <c r="D183" s="1">
        <v>1</v>
      </c>
      <c r="E183" s="12">
        <f t="shared" si="33"/>
        <v>375</v>
      </c>
      <c r="F183" s="2">
        <v>43</v>
      </c>
      <c r="G183" s="2">
        <v>41</v>
      </c>
      <c r="H183" s="2">
        <v>34</v>
      </c>
      <c r="I183" s="2">
        <v>36</v>
      </c>
      <c r="J183" s="2">
        <v>32</v>
      </c>
      <c r="K183" s="2">
        <v>42</v>
      </c>
      <c r="L183" s="2">
        <v>63</v>
      </c>
      <c r="M183" s="2">
        <v>84</v>
      </c>
      <c r="N183" s="2">
        <f t="shared" si="34"/>
        <v>375</v>
      </c>
      <c r="O183" s="5">
        <f t="shared" si="35"/>
        <v>2.470666666666667</v>
      </c>
      <c r="P183" s="5">
        <f t="shared" si="36"/>
        <v>1.3328439101743639</v>
      </c>
      <c r="Q183" s="2">
        <v>0</v>
      </c>
      <c r="R183" s="2">
        <v>0</v>
      </c>
    </row>
    <row r="184" spans="1:18" ht="21.75">
      <c r="A184" s="141"/>
      <c r="B184" s="3" t="s">
        <v>439</v>
      </c>
      <c r="C184" s="8" t="s">
        <v>115</v>
      </c>
      <c r="D184" s="1">
        <v>0.5</v>
      </c>
      <c r="E184" s="12">
        <f t="shared" si="33"/>
        <v>375</v>
      </c>
      <c r="F184" s="2">
        <v>45</v>
      </c>
      <c r="G184" s="2">
        <v>23</v>
      </c>
      <c r="H184" s="2">
        <v>24</v>
      </c>
      <c r="I184" s="2">
        <v>33</v>
      </c>
      <c r="J184" s="2">
        <v>48</v>
      </c>
      <c r="K184" s="2">
        <v>48</v>
      </c>
      <c r="L184" s="2">
        <v>80</v>
      </c>
      <c r="M184" s="2">
        <v>74</v>
      </c>
      <c r="N184" s="2">
        <f t="shared" si="34"/>
        <v>375</v>
      </c>
      <c r="O184" s="5">
        <f t="shared" si="35"/>
        <v>2.5733333333333333</v>
      </c>
      <c r="P184" s="5">
        <f t="shared" si="36"/>
        <v>1.2876162299208394</v>
      </c>
      <c r="Q184" s="2">
        <v>0</v>
      </c>
      <c r="R184" s="2">
        <v>0</v>
      </c>
    </row>
    <row r="185" spans="1:18" ht="21.75">
      <c r="A185" s="141"/>
      <c r="B185" s="3" t="s">
        <v>440</v>
      </c>
      <c r="C185" s="8" t="s">
        <v>412</v>
      </c>
      <c r="D185" s="1">
        <v>0.5</v>
      </c>
      <c r="E185" s="12">
        <f t="shared" si="33"/>
        <v>375</v>
      </c>
      <c r="F185" s="2">
        <v>113</v>
      </c>
      <c r="G185" s="2">
        <v>35</v>
      </c>
      <c r="H185" s="2">
        <v>34</v>
      </c>
      <c r="I185" s="2">
        <v>49</v>
      </c>
      <c r="J185" s="2">
        <v>60</v>
      </c>
      <c r="K185" s="2">
        <v>52</v>
      </c>
      <c r="L185" s="2">
        <v>23</v>
      </c>
      <c r="M185" s="2">
        <v>9</v>
      </c>
      <c r="N185" s="2">
        <f t="shared" si="34"/>
        <v>375</v>
      </c>
      <c r="O185" s="5">
        <f t="shared" si="35"/>
        <v>1.6173333333333333</v>
      </c>
      <c r="P185" s="5">
        <f t="shared" si="36"/>
        <v>1.2599865960486334</v>
      </c>
      <c r="Q185" s="2">
        <v>0</v>
      </c>
      <c r="R185" s="2">
        <v>0</v>
      </c>
    </row>
    <row r="186" spans="1:18" ht="21.75">
      <c r="A186" s="141"/>
      <c r="B186" s="3" t="s">
        <v>441</v>
      </c>
      <c r="C186" s="8" t="s">
        <v>445</v>
      </c>
      <c r="D186" s="1">
        <v>0.5</v>
      </c>
      <c r="E186" s="12">
        <f t="shared" si="33"/>
        <v>375</v>
      </c>
      <c r="F186" s="2">
        <v>33</v>
      </c>
      <c r="G186" s="2">
        <v>17</v>
      </c>
      <c r="H186" s="2">
        <v>17</v>
      </c>
      <c r="I186" s="2">
        <v>44</v>
      </c>
      <c r="J186" s="2">
        <v>20</v>
      </c>
      <c r="K186" s="2">
        <v>22</v>
      </c>
      <c r="L186" s="2">
        <v>17</v>
      </c>
      <c r="M186" s="2">
        <v>205</v>
      </c>
      <c r="N186" s="2">
        <f t="shared" si="34"/>
        <v>375</v>
      </c>
      <c r="O186" s="5">
        <f t="shared" si="35"/>
        <v>3.002666666666667</v>
      </c>
      <c r="P186" s="5">
        <f t="shared" si="36"/>
        <v>1.328153940207568</v>
      </c>
      <c r="Q186" s="2">
        <v>0</v>
      </c>
      <c r="R186" s="2">
        <v>0</v>
      </c>
    </row>
    <row r="187" spans="1:18" ht="21.75">
      <c r="A187" s="141"/>
      <c r="B187" s="3" t="s">
        <v>442</v>
      </c>
      <c r="C187" s="8" t="s">
        <v>118</v>
      </c>
      <c r="D187" s="1">
        <v>0.5</v>
      </c>
      <c r="E187" s="12">
        <f t="shared" si="33"/>
        <v>327</v>
      </c>
      <c r="F187" s="2">
        <v>8</v>
      </c>
      <c r="G187" s="2">
        <v>11</v>
      </c>
      <c r="H187" s="2">
        <v>8</v>
      </c>
      <c r="I187" s="2">
        <v>35</v>
      </c>
      <c r="J187" s="2">
        <v>30</v>
      </c>
      <c r="K187" s="2">
        <v>16</v>
      </c>
      <c r="L187" s="2">
        <v>25</v>
      </c>
      <c r="M187" s="2">
        <v>194</v>
      </c>
      <c r="N187" s="2">
        <f t="shared" si="34"/>
        <v>327</v>
      </c>
      <c r="O187" s="5">
        <f t="shared" si="35"/>
        <v>3.301223241590214</v>
      </c>
      <c r="P187" s="5">
        <f t="shared" si="36"/>
        <v>1.0302452288211577</v>
      </c>
      <c r="Q187" s="2">
        <v>0</v>
      </c>
      <c r="R187" s="2">
        <v>0</v>
      </c>
    </row>
    <row r="188" spans="1:18" ht="21.75">
      <c r="A188" s="141"/>
      <c r="B188" s="3" t="s">
        <v>443</v>
      </c>
      <c r="C188" s="8" t="s">
        <v>93</v>
      </c>
      <c r="D188" s="1">
        <v>0.5</v>
      </c>
      <c r="E188" s="12">
        <f t="shared" si="33"/>
        <v>375</v>
      </c>
      <c r="F188" s="2">
        <v>19</v>
      </c>
      <c r="G188" s="2">
        <v>4</v>
      </c>
      <c r="H188" s="2">
        <v>3</v>
      </c>
      <c r="I188" s="2">
        <v>4</v>
      </c>
      <c r="J188" s="2">
        <v>8</v>
      </c>
      <c r="K188" s="2">
        <v>32</v>
      </c>
      <c r="L188" s="2">
        <v>79</v>
      </c>
      <c r="M188" s="2">
        <v>226</v>
      </c>
      <c r="N188" s="2">
        <f>SUM(F188:M188)</f>
        <v>375</v>
      </c>
      <c r="O188" s="5">
        <f>(1*G188+1.5*H188+2*I188+2.5*J188+3*K188+3.5*L188+4*M188)/N188</f>
        <v>3.501333333333333</v>
      </c>
      <c r="P188" s="5">
        <f>SQRT((F188*0^2+G188*1^2+H188*1.5^2+I188*2^2+J188*2.5^2+K188*3^2+L188*3.5^2+M188*4^2)/N188-O188^2)</f>
        <v>0.967814490947976</v>
      </c>
      <c r="Q188" s="2">
        <v>0</v>
      </c>
      <c r="R188" s="2">
        <v>0</v>
      </c>
    </row>
    <row r="189" spans="1:18" ht="21.75">
      <c r="A189" s="141"/>
      <c r="B189" s="3" t="s">
        <v>444</v>
      </c>
      <c r="C189" s="8" t="s">
        <v>120</v>
      </c>
      <c r="D189" s="1">
        <v>1</v>
      </c>
      <c r="E189" s="12">
        <f t="shared" si="33"/>
        <v>375</v>
      </c>
      <c r="F189" s="2">
        <v>56</v>
      </c>
      <c r="G189" s="2">
        <v>32</v>
      </c>
      <c r="H189" s="2">
        <v>39</v>
      </c>
      <c r="I189" s="2">
        <v>52</v>
      </c>
      <c r="J189" s="2">
        <v>32</v>
      </c>
      <c r="K189" s="2">
        <v>49</v>
      </c>
      <c r="L189" s="2">
        <v>39</v>
      </c>
      <c r="M189" s="2">
        <v>76</v>
      </c>
      <c r="N189" s="2">
        <f>SUM(F189:M189)</f>
        <v>375</v>
      </c>
      <c r="O189" s="5">
        <f>(1*G189+1.5*H189+2*I189+2.5*J189+3*K189+3.5*L189+4*M189)/N189</f>
        <v>2.2986666666666666</v>
      </c>
      <c r="P189" s="5">
        <f>SQRT((F189*0^2+G189*1^2+H189*1.5^2+I189*2^2+J189*2.5^2+K189*3^2+L189*3.5^2+M189*4^2)/N189-O189^2)</f>
        <v>1.3476392527511047</v>
      </c>
      <c r="Q189" s="2">
        <v>0</v>
      </c>
      <c r="R189" s="2">
        <v>0</v>
      </c>
    </row>
    <row r="190" spans="1:18" ht="21.75">
      <c r="A190" s="141"/>
      <c r="B190" s="88" t="s">
        <v>11</v>
      </c>
      <c r="C190" s="88"/>
      <c r="D190" s="88"/>
      <c r="E190" s="36">
        <f>SUM(E179:E189)</f>
        <v>3895</v>
      </c>
      <c r="F190" s="36">
        <f aca="true" t="shared" si="37" ref="F190:N190">SUM(F179:F189)</f>
        <v>468</v>
      </c>
      <c r="G190" s="36">
        <f t="shared" si="37"/>
        <v>236</v>
      </c>
      <c r="H190" s="36">
        <f t="shared" si="37"/>
        <v>272</v>
      </c>
      <c r="I190" s="36">
        <f t="shared" si="37"/>
        <v>409</v>
      </c>
      <c r="J190" s="36">
        <f t="shared" si="37"/>
        <v>429</v>
      </c>
      <c r="K190" s="36">
        <f t="shared" si="37"/>
        <v>489</v>
      </c>
      <c r="L190" s="36">
        <f t="shared" si="37"/>
        <v>504</v>
      </c>
      <c r="M190" s="36">
        <f t="shared" si="37"/>
        <v>1069</v>
      </c>
      <c r="N190" s="36">
        <f t="shared" si="37"/>
        <v>3876</v>
      </c>
      <c r="O190" s="137">
        <f t="shared" si="35"/>
        <v>2.590686274509804</v>
      </c>
      <c r="P190" s="137">
        <f t="shared" si="36"/>
        <v>1.3274386377821128</v>
      </c>
      <c r="Q190" s="36">
        <f>SUM(Q179:Q189)</f>
        <v>1</v>
      </c>
      <c r="R190" s="36">
        <f>SUM(R179:R189)</f>
        <v>18</v>
      </c>
    </row>
    <row r="191" spans="1:18" ht="21.75">
      <c r="A191" s="142"/>
      <c r="B191" s="88" t="s">
        <v>12</v>
      </c>
      <c r="C191" s="88"/>
      <c r="D191" s="88"/>
      <c r="E191" s="37">
        <f>E190*100/$E$190</f>
        <v>100</v>
      </c>
      <c r="F191" s="37">
        <f aca="true" t="shared" si="38" ref="F191:N191">F190*100/$E$190</f>
        <v>12.015404364569962</v>
      </c>
      <c r="G191" s="37">
        <f t="shared" si="38"/>
        <v>6.059050064184852</v>
      </c>
      <c r="H191" s="37">
        <f t="shared" si="38"/>
        <v>6.983311938382542</v>
      </c>
      <c r="I191" s="37">
        <f t="shared" si="38"/>
        <v>10.500641848523749</v>
      </c>
      <c r="J191" s="37">
        <f t="shared" si="38"/>
        <v>11.014120667522464</v>
      </c>
      <c r="K191" s="37">
        <f t="shared" si="38"/>
        <v>12.554557124518613</v>
      </c>
      <c r="L191" s="37">
        <f t="shared" si="38"/>
        <v>12.93966623876765</v>
      </c>
      <c r="M191" s="37">
        <f t="shared" si="38"/>
        <v>27.445442875481387</v>
      </c>
      <c r="N191" s="37">
        <f t="shared" si="38"/>
        <v>99.51219512195122</v>
      </c>
      <c r="O191" s="143"/>
      <c r="P191" s="143"/>
      <c r="Q191" s="37">
        <f>Q190*100/$E$190</f>
        <v>0.025673940949935817</v>
      </c>
      <c r="R191" s="37">
        <f>R190*100/$E$190</f>
        <v>0.4621309370988447</v>
      </c>
    </row>
    <row r="192" spans="1:18" ht="19.5" customHeight="1">
      <c r="A192" s="100" t="s">
        <v>79</v>
      </c>
      <c r="B192" s="100" t="s">
        <v>0</v>
      </c>
      <c r="C192" s="100" t="s">
        <v>1</v>
      </c>
      <c r="D192" s="100" t="s">
        <v>80</v>
      </c>
      <c r="E192" s="145" t="s">
        <v>81</v>
      </c>
      <c r="F192" s="128" t="s">
        <v>82</v>
      </c>
      <c r="G192" s="129"/>
      <c r="H192" s="129"/>
      <c r="I192" s="129"/>
      <c r="J192" s="129"/>
      <c r="K192" s="129"/>
      <c r="L192" s="129"/>
      <c r="M192" s="130"/>
      <c r="N192" s="100" t="s">
        <v>83</v>
      </c>
      <c r="O192" s="100" t="s">
        <v>6</v>
      </c>
      <c r="P192" s="100" t="s">
        <v>7</v>
      </c>
      <c r="Q192" s="146" t="s">
        <v>84</v>
      </c>
      <c r="R192" s="146"/>
    </row>
    <row r="193" spans="1:18" ht="19.5" customHeight="1">
      <c r="A193" s="100"/>
      <c r="B193" s="100"/>
      <c r="C193" s="100"/>
      <c r="D193" s="100"/>
      <c r="E193" s="145"/>
      <c r="F193" s="2">
        <v>0</v>
      </c>
      <c r="G193" s="2">
        <v>1</v>
      </c>
      <c r="H193" s="2">
        <v>1.5</v>
      </c>
      <c r="I193" s="2">
        <v>2</v>
      </c>
      <c r="J193" s="2">
        <v>2.5</v>
      </c>
      <c r="K193" s="2">
        <v>3</v>
      </c>
      <c r="L193" s="2">
        <v>3.5</v>
      </c>
      <c r="M193" s="2">
        <v>4</v>
      </c>
      <c r="N193" s="100"/>
      <c r="O193" s="100"/>
      <c r="P193" s="100"/>
      <c r="Q193" s="2" t="s">
        <v>9</v>
      </c>
      <c r="R193" s="5" t="s">
        <v>10</v>
      </c>
    </row>
    <row r="194" spans="1:18" ht="19.5" customHeight="1">
      <c r="A194" s="140" t="s">
        <v>95</v>
      </c>
      <c r="B194" s="2" t="s">
        <v>96</v>
      </c>
      <c r="C194" s="8" t="s">
        <v>461</v>
      </c>
      <c r="D194" s="1">
        <v>1</v>
      </c>
      <c r="E194" s="12">
        <f t="shared" si="33"/>
        <v>22</v>
      </c>
      <c r="F194" s="3">
        <v>8</v>
      </c>
      <c r="G194" s="3">
        <v>1</v>
      </c>
      <c r="H194" s="3">
        <v>1</v>
      </c>
      <c r="I194" s="3">
        <v>0</v>
      </c>
      <c r="J194" s="3">
        <v>3</v>
      </c>
      <c r="K194" s="3">
        <v>3</v>
      </c>
      <c r="L194" s="3">
        <v>1</v>
      </c>
      <c r="M194" s="3">
        <v>5</v>
      </c>
      <c r="N194" s="2">
        <f t="shared" si="34"/>
        <v>22</v>
      </c>
      <c r="O194" s="5">
        <f t="shared" si="35"/>
        <v>1.9318181818181819</v>
      </c>
      <c r="P194" s="5">
        <f t="shared" si="36"/>
        <v>1.6396746804934326</v>
      </c>
      <c r="Q194" s="2">
        <v>0</v>
      </c>
      <c r="R194" s="2">
        <v>0</v>
      </c>
    </row>
    <row r="195" spans="1:18" ht="19.5" customHeight="1">
      <c r="A195" s="141"/>
      <c r="B195" s="2" t="s">
        <v>316</v>
      </c>
      <c r="C195" s="8" t="s">
        <v>18</v>
      </c>
      <c r="D195" s="1">
        <v>1</v>
      </c>
      <c r="E195" s="12">
        <f t="shared" si="33"/>
        <v>42</v>
      </c>
      <c r="F195" s="3">
        <v>3</v>
      </c>
      <c r="G195" s="3">
        <v>5</v>
      </c>
      <c r="H195" s="3">
        <v>8</v>
      </c>
      <c r="I195" s="3">
        <v>7</v>
      </c>
      <c r="J195" s="3">
        <v>9</v>
      </c>
      <c r="K195" s="3">
        <v>7</v>
      </c>
      <c r="L195" s="3">
        <v>1</v>
      </c>
      <c r="M195" s="3">
        <v>2</v>
      </c>
      <c r="N195" s="2">
        <f t="shared" si="34"/>
        <v>42</v>
      </c>
      <c r="O195" s="5">
        <f t="shared" si="35"/>
        <v>2.0476190476190474</v>
      </c>
      <c r="P195" s="5">
        <f t="shared" si="36"/>
        <v>0.9562421727630096</v>
      </c>
      <c r="Q195" s="2">
        <v>0</v>
      </c>
      <c r="R195" s="2">
        <v>0</v>
      </c>
    </row>
    <row r="196" spans="1:18" ht="19.5" customHeight="1">
      <c r="A196" s="141"/>
      <c r="B196" s="2" t="s">
        <v>446</v>
      </c>
      <c r="C196" s="8" t="s">
        <v>131</v>
      </c>
      <c r="D196" s="1">
        <v>2</v>
      </c>
      <c r="E196" s="12">
        <f t="shared" si="33"/>
        <v>135</v>
      </c>
      <c r="F196" s="3">
        <v>3</v>
      </c>
      <c r="G196" s="3">
        <v>4</v>
      </c>
      <c r="H196" s="3">
        <v>25</v>
      </c>
      <c r="I196" s="3">
        <v>32</v>
      </c>
      <c r="J196" s="3">
        <v>28</v>
      </c>
      <c r="K196" s="3">
        <v>16</v>
      </c>
      <c r="L196" s="3">
        <v>11</v>
      </c>
      <c r="M196" s="3">
        <v>16</v>
      </c>
      <c r="N196" s="2">
        <f t="shared" si="34"/>
        <v>135</v>
      </c>
      <c r="O196" s="5">
        <f t="shared" si="35"/>
        <v>2.414814814814815</v>
      </c>
      <c r="P196" s="5">
        <f t="shared" si="36"/>
        <v>0.9058262868799638</v>
      </c>
      <c r="Q196" s="2">
        <v>0</v>
      </c>
      <c r="R196" s="2">
        <v>0</v>
      </c>
    </row>
    <row r="197" spans="1:18" ht="19.5" customHeight="1">
      <c r="A197" s="141"/>
      <c r="B197" s="2" t="s">
        <v>447</v>
      </c>
      <c r="C197" s="8" t="s">
        <v>190</v>
      </c>
      <c r="D197" s="1">
        <v>1.5</v>
      </c>
      <c r="E197" s="12">
        <f t="shared" si="33"/>
        <v>89</v>
      </c>
      <c r="F197" s="3">
        <v>11</v>
      </c>
      <c r="G197" s="3">
        <v>18</v>
      </c>
      <c r="H197" s="3">
        <v>16</v>
      </c>
      <c r="I197" s="3">
        <v>9</v>
      </c>
      <c r="J197" s="3">
        <v>6</v>
      </c>
      <c r="K197" s="3">
        <v>15</v>
      </c>
      <c r="L197" s="3">
        <v>8</v>
      </c>
      <c r="M197" s="3">
        <v>5</v>
      </c>
      <c r="N197" s="2">
        <f t="shared" si="34"/>
        <v>88</v>
      </c>
      <c r="O197" s="5">
        <f t="shared" si="35"/>
        <v>1.9090909090909092</v>
      </c>
      <c r="P197" s="5">
        <f t="shared" si="36"/>
        <v>1.1666420697918725</v>
      </c>
      <c r="Q197" s="2">
        <v>1</v>
      </c>
      <c r="R197" s="2">
        <v>0</v>
      </c>
    </row>
    <row r="198" spans="1:18" ht="19.5" customHeight="1">
      <c r="A198" s="141"/>
      <c r="B198" s="2" t="s">
        <v>448</v>
      </c>
      <c r="C198" s="8" t="s">
        <v>462</v>
      </c>
      <c r="D198" s="1">
        <v>2</v>
      </c>
      <c r="E198" s="12">
        <f t="shared" si="33"/>
        <v>180</v>
      </c>
      <c r="F198" s="3">
        <v>6</v>
      </c>
      <c r="G198" s="3">
        <v>6</v>
      </c>
      <c r="H198" s="3">
        <v>14</v>
      </c>
      <c r="I198" s="3">
        <v>6</v>
      </c>
      <c r="J198" s="3">
        <v>24</v>
      </c>
      <c r="K198" s="3">
        <v>34</v>
      </c>
      <c r="L198" s="3">
        <v>57</v>
      </c>
      <c r="M198" s="3">
        <v>33</v>
      </c>
      <c r="N198" s="2">
        <f t="shared" si="34"/>
        <v>180</v>
      </c>
      <c r="O198" s="5">
        <f t="shared" si="35"/>
        <v>2.9583333333333335</v>
      </c>
      <c r="P198" s="5">
        <f t="shared" si="36"/>
        <v>0.9673488971869909</v>
      </c>
      <c r="Q198" s="2">
        <v>0</v>
      </c>
      <c r="R198" s="2">
        <v>0</v>
      </c>
    </row>
    <row r="199" spans="1:18" ht="19.5" customHeight="1">
      <c r="A199" s="141"/>
      <c r="B199" s="2" t="s">
        <v>449</v>
      </c>
      <c r="C199" s="8" t="s">
        <v>166</v>
      </c>
      <c r="D199" s="1">
        <v>2</v>
      </c>
      <c r="E199" s="12">
        <f t="shared" si="33"/>
        <v>179</v>
      </c>
      <c r="F199" s="3">
        <v>9</v>
      </c>
      <c r="G199" s="3">
        <v>19</v>
      </c>
      <c r="H199" s="3">
        <v>17</v>
      </c>
      <c r="I199" s="3">
        <v>32</v>
      </c>
      <c r="J199" s="3">
        <v>32</v>
      </c>
      <c r="K199" s="3">
        <v>30</v>
      </c>
      <c r="L199" s="3">
        <v>17</v>
      </c>
      <c r="M199" s="3">
        <v>23</v>
      </c>
      <c r="N199" s="2">
        <f t="shared" si="34"/>
        <v>179</v>
      </c>
      <c r="O199" s="5">
        <f t="shared" si="35"/>
        <v>2.4022346368715084</v>
      </c>
      <c r="P199" s="5">
        <f t="shared" si="36"/>
        <v>1.05316523754406</v>
      </c>
      <c r="Q199" s="2">
        <v>0</v>
      </c>
      <c r="R199" s="2">
        <v>0</v>
      </c>
    </row>
    <row r="200" spans="1:18" ht="19.5" customHeight="1">
      <c r="A200" s="141"/>
      <c r="B200" s="2" t="s">
        <v>450</v>
      </c>
      <c r="C200" s="8" t="s">
        <v>463</v>
      </c>
      <c r="D200" s="1">
        <v>1</v>
      </c>
      <c r="E200" s="12">
        <f t="shared" si="33"/>
        <v>64</v>
      </c>
      <c r="F200" s="3">
        <v>14</v>
      </c>
      <c r="G200" s="3">
        <v>13</v>
      </c>
      <c r="H200" s="3">
        <v>11</v>
      </c>
      <c r="I200" s="3">
        <v>8</v>
      </c>
      <c r="J200" s="3">
        <v>6</v>
      </c>
      <c r="K200" s="3">
        <v>11</v>
      </c>
      <c r="L200" s="3">
        <v>1</v>
      </c>
      <c r="M200" s="3">
        <v>0</v>
      </c>
      <c r="N200" s="2">
        <f t="shared" si="34"/>
        <v>64</v>
      </c>
      <c r="O200" s="5">
        <f t="shared" si="35"/>
        <v>1.515625</v>
      </c>
      <c r="P200" s="5">
        <f t="shared" si="36"/>
        <v>1.0568554108178658</v>
      </c>
      <c r="Q200" s="2">
        <v>0</v>
      </c>
      <c r="R200" s="2">
        <v>0</v>
      </c>
    </row>
    <row r="201" spans="1:18" ht="19.5" customHeight="1">
      <c r="A201" s="141"/>
      <c r="B201" s="2" t="s">
        <v>150</v>
      </c>
      <c r="C201" s="8" t="s">
        <v>464</v>
      </c>
      <c r="D201" s="1">
        <v>1.5</v>
      </c>
      <c r="E201" s="12">
        <f t="shared" si="33"/>
        <v>33</v>
      </c>
      <c r="F201" s="3">
        <v>7</v>
      </c>
      <c r="G201" s="3">
        <v>6</v>
      </c>
      <c r="H201" s="3">
        <v>0</v>
      </c>
      <c r="I201" s="3">
        <v>5</v>
      </c>
      <c r="J201" s="3">
        <v>0</v>
      </c>
      <c r="K201" s="3">
        <v>7</v>
      </c>
      <c r="L201" s="3">
        <v>8</v>
      </c>
      <c r="M201" s="3">
        <v>0</v>
      </c>
      <c r="N201" s="2">
        <f t="shared" si="34"/>
        <v>33</v>
      </c>
      <c r="O201" s="5">
        <f t="shared" si="35"/>
        <v>1.9696969696969697</v>
      </c>
      <c r="P201" s="5">
        <f t="shared" si="36"/>
        <v>1.3367724242492594</v>
      </c>
      <c r="Q201" s="2">
        <v>0</v>
      </c>
      <c r="R201" s="2">
        <v>0</v>
      </c>
    </row>
    <row r="202" spans="1:18" ht="19.5" customHeight="1">
      <c r="A202" s="141"/>
      <c r="B202" s="2" t="s">
        <v>451</v>
      </c>
      <c r="C202" s="51" t="s">
        <v>465</v>
      </c>
      <c r="D202" s="1">
        <v>1.5</v>
      </c>
      <c r="E202" s="12">
        <f t="shared" si="33"/>
        <v>33</v>
      </c>
      <c r="F202" s="3">
        <v>7</v>
      </c>
      <c r="G202" s="3">
        <v>6</v>
      </c>
      <c r="H202" s="3">
        <v>0</v>
      </c>
      <c r="I202" s="3">
        <v>5</v>
      </c>
      <c r="J202" s="3">
        <v>0</v>
      </c>
      <c r="K202" s="3">
        <v>7</v>
      </c>
      <c r="L202" s="3">
        <v>8</v>
      </c>
      <c r="M202" s="3">
        <v>0</v>
      </c>
      <c r="N202" s="2">
        <f t="shared" si="34"/>
        <v>33</v>
      </c>
      <c r="O202" s="5">
        <f t="shared" si="35"/>
        <v>1.9696969696969697</v>
      </c>
      <c r="P202" s="5">
        <f t="shared" si="36"/>
        <v>1.3367724242492594</v>
      </c>
      <c r="Q202" s="2">
        <v>0</v>
      </c>
      <c r="R202" s="2">
        <v>0</v>
      </c>
    </row>
    <row r="203" spans="1:18" ht="19.5" customHeight="1">
      <c r="A203" s="141"/>
      <c r="B203" s="2" t="s">
        <v>324</v>
      </c>
      <c r="C203" s="57" t="s">
        <v>466</v>
      </c>
      <c r="D203" s="1">
        <v>2</v>
      </c>
      <c r="E203" s="12">
        <f>SUM(Q203:R203,F203:M203)</f>
        <v>16</v>
      </c>
      <c r="F203" s="3">
        <v>3</v>
      </c>
      <c r="G203" s="3">
        <v>0</v>
      </c>
      <c r="H203" s="3">
        <v>0</v>
      </c>
      <c r="I203" s="3">
        <v>1</v>
      </c>
      <c r="J203" s="3">
        <v>2</v>
      </c>
      <c r="K203" s="3">
        <v>0</v>
      </c>
      <c r="L203" s="3">
        <v>0</v>
      </c>
      <c r="M203" s="3">
        <v>10</v>
      </c>
      <c r="N203" s="2">
        <f>SUM(F203:M203)</f>
        <v>16</v>
      </c>
      <c r="O203" s="5">
        <f>(1*G203+1.5*H203+2*I203+2.5*J203+3*K203+3.5*L203+4*M203)/N203</f>
        <v>2.9375</v>
      </c>
      <c r="P203" s="5">
        <f>SQRT((F203*0^2+G203*1^2+H203*1.5^2+I203*2^2+J203*2.5^2+K203*3^2+L203*3.5^2+M203*4^2)/N203-O203^2)</f>
        <v>1.5499495959546556</v>
      </c>
      <c r="Q203" s="2">
        <v>0</v>
      </c>
      <c r="R203" s="2">
        <v>0</v>
      </c>
    </row>
    <row r="204" spans="1:18" ht="19.5" customHeight="1">
      <c r="A204" s="141"/>
      <c r="B204" s="2" t="s">
        <v>257</v>
      </c>
      <c r="C204" s="51" t="s">
        <v>467</v>
      </c>
      <c r="D204" s="1">
        <v>2</v>
      </c>
      <c r="E204" s="12">
        <f>SUM(Q204:R204,F204:M204)</f>
        <v>18</v>
      </c>
      <c r="F204" s="3">
        <v>6</v>
      </c>
      <c r="G204" s="3">
        <v>2</v>
      </c>
      <c r="H204" s="3">
        <v>0</v>
      </c>
      <c r="I204" s="3">
        <v>2</v>
      </c>
      <c r="J204" s="3">
        <v>1</v>
      </c>
      <c r="K204" s="3">
        <v>3</v>
      </c>
      <c r="L204" s="3">
        <v>1</v>
      </c>
      <c r="M204" s="3">
        <v>3</v>
      </c>
      <c r="N204" s="2">
        <f>SUM(F204:M204)</f>
        <v>18</v>
      </c>
      <c r="O204" s="5">
        <f>(1*G204+1.5*H204+2*I204+2.5*J204+3*K204+3.5*L204+4*M204)/N204</f>
        <v>1.8333333333333333</v>
      </c>
      <c r="P204" s="5">
        <f>SQRT((F204*0^2+G204*1^2+H204*1.5^2+I204*2^2+J204*2.5^2+K204*3^2+L204*3.5^2+M204*4^2)/N204-O204^2)</f>
        <v>1.5456030825826175</v>
      </c>
      <c r="Q204" s="2">
        <v>0</v>
      </c>
      <c r="R204" s="2">
        <v>0</v>
      </c>
    </row>
    <row r="205" spans="1:18" ht="19.5" customHeight="1">
      <c r="A205" s="141"/>
      <c r="B205" s="2" t="s">
        <v>325</v>
      </c>
      <c r="C205" s="8" t="s">
        <v>48</v>
      </c>
      <c r="D205" s="1">
        <v>1</v>
      </c>
      <c r="E205" s="12">
        <f>SUM(Q205:R205,F205:M205)</f>
        <v>45</v>
      </c>
      <c r="F205" s="3">
        <v>3</v>
      </c>
      <c r="G205" s="3">
        <v>0</v>
      </c>
      <c r="H205" s="3">
        <v>1</v>
      </c>
      <c r="I205" s="3">
        <v>1</v>
      </c>
      <c r="J205" s="3">
        <v>0</v>
      </c>
      <c r="K205" s="3">
        <v>0</v>
      </c>
      <c r="L205" s="3">
        <v>4</v>
      </c>
      <c r="M205" s="3">
        <v>36</v>
      </c>
      <c r="N205" s="2">
        <f>SUM(F205:M205)</f>
        <v>45</v>
      </c>
      <c r="O205" s="5">
        <f>(1*G205+1.5*H205+2*I205+2.5*J205+3*K205+3.5*L205+4*M205)/N205</f>
        <v>3.588888888888889</v>
      </c>
      <c r="P205" s="5">
        <f>SQRT((F205*0^2+G205*1^2+H205*1.5^2+I205*2^2+J205*2.5^2+K205*3^2+L205*3.5^2+M205*4^2)/N205-O205^2)</f>
        <v>1.0712862927283506</v>
      </c>
      <c r="Q205" s="2">
        <v>0</v>
      </c>
      <c r="R205" s="2">
        <v>0</v>
      </c>
    </row>
    <row r="206" spans="1:18" ht="19.5" customHeight="1">
      <c r="A206" s="141"/>
      <c r="B206" s="2" t="s">
        <v>452</v>
      </c>
      <c r="C206" s="8" t="s">
        <v>468</v>
      </c>
      <c r="D206" s="1">
        <v>1</v>
      </c>
      <c r="E206" s="12">
        <f>SUM(Q206:R206,F206:M206)</f>
        <v>375</v>
      </c>
      <c r="F206" s="3">
        <v>33</v>
      </c>
      <c r="G206" s="3">
        <v>15</v>
      </c>
      <c r="H206" s="3">
        <v>17</v>
      </c>
      <c r="I206" s="3">
        <v>38</v>
      </c>
      <c r="J206" s="3">
        <v>27</v>
      </c>
      <c r="K206" s="3">
        <v>43</v>
      </c>
      <c r="L206" s="3">
        <v>37</v>
      </c>
      <c r="M206" s="3">
        <v>165</v>
      </c>
      <c r="N206" s="2">
        <f>SUM(F206:M206)</f>
        <v>375</v>
      </c>
      <c r="O206" s="5">
        <f>(1*G206+1.5*H206+2*I206+2.5*J206+3*K206+3.5*L206+4*M206)/N206</f>
        <v>2.94</v>
      </c>
      <c r="P206" s="5">
        <f>SQRT((F206*0^2+G206*1^2+H206*1.5^2+I206*2^2+J206*2.5^2+K206*3^2+L206*3.5^2+M206*4^2)/N206-O206^2)</f>
        <v>1.2784365451597515</v>
      </c>
      <c r="Q206" s="2">
        <v>0</v>
      </c>
      <c r="R206" s="2">
        <v>0</v>
      </c>
    </row>
    <row r="207" spans="1:18" ht="19.5" customHeight="1">
      <c r="A207" s="141"/>
      <c r="B207" s="2" t="s">
        <v>453</v>
      </c>
      <c r="C207" s="8" t="s">
        <v>251</v>
      </c>
      <c r="D207" s="1">
        <v>2</v>
      </c>
      <c r="E207" s="12">
        <f>SUM(Q207:R207,F207:M207)</f>
        <v>34</v>
      </c>
      <c r="F207" s="3">
        <v>13</v>
      </c>
      <c r="G207" s="3">
        <v>2</v>
      </c>
      <c r="H207" s="3">
        <v>3</v>
      </c>
      <c r="I207" s="3">
        <v>2</v>
      </c>
      <c r="J207" s="3">
        <v>0</v>
      </c>
      <c r="K207" s="3">
        <v>3</v>
      </c>
      <c r="L207" s="3">
        <v>1</v>
      </c>
      <c r="M207" s="3">
        <v>10</v>
      </c>
      <c r="N207" s="2">
        <f>SUM(F207:M207)</f>
        <v>34</v>
      </c>
      <c r="O207" s="5">
        <f>(1*G207+1.5*H207+2*I207+2.5*J207+3*K207+3.5*L207+4*M207)/N207</f>
        <v>1.8529411764705883</v>
      </c>
      <c r="P207" s="5">
        <f>SQRT((F207*0^2+G207*1^2+H207*1.5^2+I207*2^2+J207*2.5^2+K207*3^2+L207*3.5^2+M207*4^2)/N207-O207^2)</f>
        <v>1.7086691233268014</v>
      </c>
      <c r="Q207" s="2">
        <v>0</v>
      </c>
      <c r="R207" s="2">
        <v>0</v>
      </c>
    </row>
    <row r="208" spans="1:18" ht="19.5" customHeight="1">
      <c r="A208" s="141"/>
      <c r="B208" s="2" t="s">
        <v>454</v>
      </c>
      <c r="C208" s="8" t="s">
        <v>237</v>
      </c>
      <c r="D208" s="1">
        <v>2</v>
      </c>
      <c r="E208" s="12">
        <f t="shared" si="33"/>
        <v>34</v>
      </c>
      <c r="F208" s="3">
        <v>10</v>
      </c>
      <c r="G208" s="3">
        <v>2</v>
      </c>
      <c r="H208" s="3">
        <v>1</v>
      </c>
      <c r="I208" s="3">
        <v>1</v>
      </c>
      <c r="J208" s="3">
        <v>3</v>
      </c>
      <c r="K208" s="3">
        <v>6</v>
      </c>
      <c r="L208" s="3">
        <v>8</v>
      </c>
      <c r="M208" s="3">
        <v>3</v>
      </c>
      <c r="N208" s="2">
        <f t="shared" si="34"/>
        <v>34</v>
      </c>
      <c r="O208" s="5">
        <f t="shared" si="35"/>
        <v>2.088235294117647</v>
      </c>
      <c r="P208" s="5">
        <f t="shared" si="36"/>
        <v>1.5217568612090033</v>
      </c>
      <c r="Q208" s="2">
        <v>0</v>
      </c>
      <c r="R208" s="2">
        <v>0</v>
      </c>
    </row>
    <row r="209" spans="1:18" ht="19.5" customHeight="1">
      <c r="A209" s="141"/>
      <c r="B209" s="2" t="s">
        <v>455</v>
      </c>
      <c r="C209" s="8" t="s">
        <v>469</v>
      </c>
      <c r="D209" s="1">
        <v>1</v>
      </c>
      <c r="E209" s="12">
        <f t="shared" si="33"/>
        <v>34</v>
      </c>
      <c r="F209" s="3">
        <v>8</v>
      </c>
      <c r="G209" s="3">
        <v>0</v>
      </c>
      <c r="H209" s="3">
        <v>0</v>
      </c>
      <c r="I209" s="3">
        <v>0</v>
      </c>
      <c r="J209" s="3">
        <v>1</v>
      </c>
      <c r="K209" s="3">
        <v>4</v>
      </c>
      <c r="L209" s="3">
        <v>2</v>
      </c>
      <c r="M209" s="3">
        <v>19</v>
      </c>
      <c r="N209" s="2">
        <f aca="true" t="shared" si="39" ref="N209:N214">SUM(F209:M209)</f>
        <v>34</v>
      </c>
      <c r="O209" s="5">
        <f aca="true" t="shared" si="40" ref="O209:O214">(1*G209+1.5*H209+2*I209+2.5*J209+3*K209+3.5*L209+4*M209)/N209</f>
        <v>2.8676470588235294</v>
      </c>
      <c r="P209" s="5">
        <f aca="true" t="shared" si="41" ref="P209:P214">SQRT((F209*0^2+G209*1^2+H209*1.5^2+I209*2^2+J209*2.5^2+K209*3^2+L209*3.5^2+M209*4^2)/N209-O209^2)</f>
        <v>1.6373796477074714</v>
      </c>
      <c r="Q209" s="2">
        <v>0</v>
      </c>
      <c r="R209" s="2">
        <v>0</v>
      </c>
    </row>
    <row r="210" spans="1:18" ht="19.5" customHeight="1">
      <c r="A210" s="141"/>
      <c r="B210" s="2" t="s">
        <v>456</v>
      </c>
      <c r="C210" s="8" t="s">
        <v>244</v>
      </c>
      <c r="D210" s="1">
        <v>1</v>
      </c>
      <c r="E210" s="12">
        <f t="shared" si="33"/>
        <v>34</v>
      </c>
      <c r="F210" s="3">
        <v>8</v>
      </c>
      <c r="G210" s="3">
        <v>0</v>
      </c>
      <c r="H210" s="3">
        <v>0</v>
      </c>
      <c r="I210" s="3">
        <v>0</v>
      </c>
      <c r="J210" s="3">
        <v>0</v>
      </c>
      <c r="K210" s="3">
        <v>6</v>
      </c>
      <c r="L210" s="3">
        <v>2</v>
      </c>
      <c r="M210" s="3">
        <v>18</v>
      </c>
      <c r="N210" s="2">
        <f t="shared" si="39"/>
        <v>34</v>
      </c>
      <c r="O210" s="5">
        <f t="shared" si="40"/>
        <v>2.8529411764705883</v>
      </c>
      <c r="P210" s="5">
        <f t="shared" si="41"/>
        <v>1.6248502725803686</v>
      </c>
      <c r="Q210" s="2">
        <v>0</v>
      </c>
      <c r="R210" s="2">
        <v>0</v>
      </c>
    </row>
    <row r="211" spans="1:18" ht="19.5" customHeight="1">
      <c r="A211" s="141"/>
      <c r="B211" s="2" t="s">
        <v>457</v>
      </c>
      <c r="C211" s="8" t="s">
        <v>470</v>
      </c>
      <c r="D211" s="1">
        <v>1</v>
      </c>
      <c r="E211" s="12">
        <f t="shared" si="33"/>
        <v>375</v>
      </c>
      <c r="F211" s="3">
        <v>57</v>
      </c>
      <c r="G211" s="3">
        <v>31</v>
      </c>
      <c r="H211" s="3">
        <v>39</v>
      </c>
      <c r="I211" s="3">
        <v>35</v>
      </c>
      <c r="J211" s="3">
        <v>49</v>
      </c>
      <c r="K211" s="3">
        <v>56</v>
      </c>
      <c r="L211" s="3">
        <v>42</v>
      </c>
      <c r="M211" s="3">
        <v>66</v>
      </c>
      <c r="N211" s="2">
        <f t="shared" si="39"/>
        <v>375</v>
      </c>
      <c r="O211" s="5">
        <f t="shared" si="40"/>
        <v>2.296</v>
      </c>
      <c r="P211" s="5">
        <f t="shared" si="41"/>
        <v>1.3293045800969272</v>
      </c>
      <c r="Q211" s="2">
        <v>0</v>
      </c>
      <c r="R211" s="2">
        <v>0</v>
      </c>
    </row>
    <row r="212" spans="1:18" ht="19.5" customHeight="1">
      <c r="A212" s="141"/>
      <c r="B212" s="2" t="s">
        <v>458</v>
      </c>
      <c r="C212" s="8" t="s">
        <v>471</v>
      </c>
      <c r="D212" s="1">
        <v>1</v>
      </c>
      <c r="E212" s="12">
        <f t="shared" si="33"/>
        <v>128</v>
      </c>
      <c r="F212" s="3">
        <v>26</v>
      </c>
      <c r="G212" s="3">
        <v>19</v>
      </c>
      <c r="H212" s="3">
        <v>20</v>
      </c>
      <c r="I212" s="3">
        <v>18</v>
      </c>
      <c r="J212" s="3">
        <v>10</v>
      </c>
      <c r="K212" s="3">
        <v>15</v>
      </c>
      <c r="L212" s="3">
        <v>8</v>
      </c>
      <c r="M212" s="3">
        <v>12</v>
      </c>
      <c r="N212" s="2">
        <f t="shared" si="39"/>
        <v>128</v>
      </c>
      <c r="O212" s="5">
        <f t="shared" si="40"/>
        <v>1.8046875</v>
      </c>
      <c r="P212" s="5">
        <f t="shared" si="41"/>
        <v>1.2705104396831024</v>
      </c>
      <c r="Q212" s="2">
        <v>0</v>
      </c>
      <c r="R212" s="2">
        <v>0</v>
      </c>
    </row>
    <row r="213" spans="1:18" ht="19.5" customHeight="1">
      <c r="A213" s="141"/>
      <c r="B213" s="2" t="s">
        <v>459</v>
      </c>
      <c r="C213" s="8" t="s">
        <v>472</v>
      </c>
      <c r="D213" s="1">
        <v>1</v>
      </c>
      <c r="E213" s="12">
        <f t="shared" si="33"/>
        <v>125</v>
      </c>
      <c r="F213" s="3">
        <v>4</v>
      </c>
      <c r="G213" s="3">
        <v>5</v>
      </c>
      <c r="H213" s="3">
        <v>5</v>
      </c>
      <c r="I213" s="3">
        <v>5</v>
      </c>
      <c r="J213" s="3">
        <v>7</v>
      </c>
      <c r="K213" s="3">
        <v>9</v>
      </c>
      <c r="L213" s="3">
        <v>27</v>
      </c>
      <c r="M213" s="3">
        <v>63</v>
      </c>
      <c r="N213" s="2">
        <f t="shared" si="39"/>
        <v>125</v>
      </c>
      <c r="O213" s="5">
        <f t="shared" si="40"/>
        <v>3.308</v>
      </c>
      <c r="P213" s="5">
        <f t="shared" si="41"/>
        <v>1.0271981308394214</v>
      </c>
      <c r="Q213" s="2">
        <v>0</v>
      </c>
      <c r="R213" s="2">
        <v>0</v>
      </c>
    </row>
    <row r="214" spans="1:18" ht="19.5" customHeight="1">
      <c r="A214" s="141"/>
      <c r="B214" s="2" t="s">
        <v>460</v>
      </c>
      <c r="C214" s="8" t="s">
        <v>429</v>
      </c>
      <c r="D214" s="1">
        <v>2</v>
      </c>
      <c r="E214" s="12">
        <f t="shared" si="33"/>
        <v>22</v>
      </c>
      <c r="F214" s="3">
        <v>0</v>
      </c>
      <c r="G214" s="3">
        <v>5</v>
      </c>
      <c r="H214" s="3">
        <v>5</v>
      </c>
      <c r="I214" s="3">
        <v>5</v>
      </c>
      <c r="J214" s="3">
        <v>1</v>
      </c>
      <c r="K214" s="3">
        <v>1</v>
      </c>
      <c r="L214" s="3">
        <v>0</v>
      </c>
      <c r="M214" s="3">
        <v>5</v>
      </c>
      <c r="N214" s="2">
        <f t="shared" si="39"/>
        <v>22</v>
      </c>
      <c r="O214" s="5">
        <f t="shared" si="40"/>
        <v>2.1818181818181817</v>
      </c>
      <c r="P214" s="5">
        <f t="shared" si="41"/>
        <v>1.1031510090465093</v>
      </c>
      <c r="Q214" s="2">
        <v>0</v>
      </c>
      <c r="R214" s="2">
        <v>0</v>
      </c>
    </row>
    <row r="215" spans="1:18" ht="19.5" customHeight="1">
      <c r="A215" s="141"/>
      <c r="B215" s="88" t="s">
        <v>100</v>
      </c>
      <c r="C215" s="88"/>
      <c r="D215" s="88"/>
      <c r="E215" s="36">
        <f>SUM(E194:E209)</f>
        <v>1333</v>
      </c>
      <c r="F215" s="36">
        <f aca="true" t="shared" si="42" ref="F215:N215">SUM(F194:F208)</f>
        <v>136</v>
      </c>
      <c r="G215" s="36">
        <f t="shared" si="42"/>
        <v>99</v>
      </c>
      <c r="H215" s="36">
        <f t="shared" si="42"/>
        <v>114</v>
      </c>
      <c r="I215" s="36">
        <f t="shared" si="42"/>
        <v>149</v>
      </c>
      <c r="J215" s="36">
        <f t="shared" si="42"/>
        <v>141</v>
      </c>
      <c r="K215" s="36">
        <f t="shared" si="42"/>
        <v>185</v>
      </c>
      <c r="L215" s="36">
        <f t="shared" si="42"/>
        <v>163</v>
      </c>
      <c r="M215" s="36">
        <f t="shared" si="42"/>
        <v>311</v>
      </c>
      <c r="N215" s="36">
        <f t="shared" si="42"/>
        <v>1298</v>
      </c>
      <c r="O215" s="137">
        <f t="shared" si="35"/>
        <v>2.5346687211093992</v>
      </c>
      <c r="P215" s="137">
        <f t="shared" si="36"/>
        <v>1.2814427261341628</v>
      </c>
      <c r="Q215" s="36">
        <f>SUM(Q194:Q214)</f>
        <v>1</v>
      </c>
      <c r="R215" s="36">
        <f>SUM(R194:R208)</f>
        <v>0</v>
      </c>
    </row>
    <row r="216" spans="1:18" ht="19.5" customHeight="1" thickBot="1">
      <c r="A216" s="144"/>
      <c r="B216" s="139" t="s">
        <v>101</v>
      </c>
      <c r="C216" s="139"/>
      <c r="D216" s="139"/>
      <c r="E216" s="38">
        <f>E215*100/$E$215</f>
        <v>100</v>
      </c>
      <c r="F216" s="38">
        <f aca="true" t="shared" si="43" ref="F216:N216">F215*100/$E$215</f>
        <v>10.202550637659416</v>
      </c>
      <c r="G216" s="38">
        <f t="shared" si="43"/>
        <v>7.426856714178545</v>
      </c>
      <c r="H216" s="38">
        <f t="shared" si="43"/>
        <v>8.552138034508626</v>
      </c>
      <c r="I216" s="38">
        <f t="shared" si="43"/>
        <v>11.177794448612152</v>
      </c>
      <c r="J216" s="38">
        <f t="shared" si="43"/>
        <v>10.577644411102776</v>
      </c>
      <c r="K216" s="38">
        <f t="shared" si="43"/>
        <v>13.87846961740435</v>
      </c>
      <c r="L216" s="38">
        <f t="shared" si="43"/>
        <v>12.228057014253563</v>
      </c>
      <c r="M216" s="38">
        <f t="shared" si="43"/>
        <v>23.330832708177045</v>
      </c>
      <c r="N216" s="38">
        <f t="shared" si="43"/>
        <v>97.37434358589647</v>
      </c>
      <c r="O216" s="138"/>
      <c r="P216" s="138"/>
      <c r="Q216" s="38">
        <f>Q215*100/$E$215</f>
        <v>0.07501875468867217</v>
      </c>
      <c r="R216" s="38">
        <f>R215*100/$E$215</f>
        <v>0</v>
      </c>
    </row>
    <row r="217" spans="1:18" ht="19.5" customHeight="1" thickTop="1">
      <c r="A217" s="89" t="s">
        <v>11</v>
      </c>
      <c r="B217" s="89"/>
      <c r="C217" s="89"/>
      <c r="D217" s="89"/>
      <c r="E217" s="39">
        <f aca="true" t="shared" si="44" ref="E217:N217">SUM(E190,E215)</f>
        <v>5228</v>
      </c>
      <c r="F217" s="39">
        <f t="shared" si="44"/>
        <v>604</v>
      </c>
      <c r="G217" s="39">
        <f t="shared" si="44"/>
        <v>335</v>
      </c>
      <c r="H217" s="39">
        <f t="shared" si="44"/>
        <v>386</v>
      </c>
      <c r="I217" s="39">
        <f t="shared" si="44"/>
        <v>558</v>
      </c>
      <c r="J217" s="39">
        <f t="shared" si="44"/>
        <v>570</v>
      </c>
      <c r="K217" s="39">
        <f t="shared" si="44"/>
        <v>674</v>
      </c>
      <c r="L217" s="39">
        <f t="shared" si="44"/>
        <v>667</v>
      </c>
      <c r="M217" s="39">
        <f t="shared" si="44"/>
        <v>1380</v>
      </c>
      <c r="N217" s="39">
        <f t="shared" si="44"/>
        <v>5174</v>
      </c>
      <c r="O217" s="137">
        <f>(1*G217+1.5*H217+2*I217+2.5*J217+3*K217+3.5*L217+4*M217)/N217</f>
        <v>2.5766331658291457</v>
      </c>
      <c r="P217" s="137">
        <f>SQRT((F217*0^2+G217*1^2+H217*1.5^2+I217*2^2+J217*2.5^2+K217*3^2+L217*3.5^2+M217*4^2)/N217-O217^2)</f>
        <v>1.3162747557608974</v>
      </c>
      <c r="Q217" s="39">
        <f>SUM(Q190,Q215)</f>
        <v>2</v>
      </c>
      <c r="R217" s="39">
        <f>SUM(R190,R215)</f>
        <v>18</v>
      </c>
    </row>
    <row r="218" spans="1:18" ht="19.5" customHeight="1" thickBot="1">
      <c r="A218" s="139" t="s">
        <v>12</v>
      </c>
      <c r="B218" s="139"/>
      <c r="C218" s="139"/>
      <c r="D218" s="139"/>
      <c r="E218" s="38">
        <f>E217*100/$E$217</f>
        <v>100</v>
      </c>
      <c r="F218" s="38">
        <f aca="true" t="shared" si="45" ref="F218:N218">F217*100/$E$217</f>
        <v>11.55317521040551</v>
      </c>
      <c r="G218" s="38">
        <f t="shared" si="45"/>
        <v>6.4078041315990815</v>
      </c>
      <c r="H218" s="38">
        <f t="shared" si="45"/>
        <v>7.383320581484315</v>
      </c>
      <c r="I218" s="38">
        <f t="shared" si="45"/>
        <v>10.673297628156083</v>
      </c>
      <c r="J218" s="38">
        <f t="shared" si="45"/>
        <v>10.90283091048202</v>
      </c>
      <c r="K218" s="38">
        <f t="shared" si="45"/>
        <v>12.89211935730681</v>
      </c>
      <c r="L218" s="38">
        <f t="shared" si="45"/>
        <v>12.75822494261668</v>
      </c>
      <c r="M218" s="38">
        <f t="shared" si="45"/>
        <v>26.396327467482784</v>
      </c>
      <c r="N218" s="38">
        <f t="shared" si="45"/>
        <v>98.96710022953329</v>
      </c>
      <c r="O218" s="138"/>
      <c r="P218" s="138"/>
      <c r="Q218" s="38">
        <f>Q217*100/$E$217</f>
        <v>0.03825554705432287</v>
      </c>
      <c r="R218" s="38">
        <f>R217*100/$E$217</f>
        <v>0.34429992348890587</v>
      </c>
    </row>
    <row r="219" ht="22.5" thickTop="1"/>
    <row r="242" spans="2:18" ht="23.25">
      <c r="B242" s="32"/>
      <c r="C242" s="33" t="s">
        <v>343</v>
      </c>
      <c r="R242" s="35"/>
    </row>
    <row r="243" spans="1:18" ht="21.75">
      <c r="A243" s="100" t="s">
        <v>79</v>
      </c>
      <c r="B243" s="100" t="s">
        <v>0</v>
      </c>
      <c r="C243" s="100" t="s">
        <v>1</v>
      </c>
      <c r="D243" s="100" t="s">
        <v>80</v>
      </c>
      <c r="E243" s="145" t="s">
        <v>81</v>
      </c>
      <c r="F243" s="128" t="s">
        <v>82</v>
      </c>
      <c r="G243" s="129"/>
      <c r="H243" s="129"/>
      <c r="I243" s="129"/>
      <c r="J243" s="129"/>
      <c r="K243" s="129"/>
      <c r="L243" s="129"/>
      <c r="M243" s="130"/>
      <c r="N243" s="100" t="s">
        <v>83</v>
      </c>
      <c r="O243" s="100" t="s">
        <v>6</v>
      </c>
      <c r="P243" s="100" t="s">
        <v>7</v>
      </c>
      <c r="Q243" s="146" t="s">
        <v>84</v>
      </c>
      <c r="R243" s="146"/>
    </row>
    <row r="244" spans="1:18" ht="21.75">
      <c r="A244" s="100"/>
      <c r="B244" s="100"/>
      <c r="C244" s="100"/>
      <c r="D244" s="100"/>
      <c r="E244" s="145"/>
      <c r="F244" s="2">
        <v>0</v>
      </c>
      <c r="G244" s="2">
        <v>1</v>
      </c>
      <c r="H244" s="2">
        <v>1.5</v>
      </c>
      <c r="I244" s="2">
        <v>2</v>
      </c>
      <c r="J244" s="2">
        <v>2.5</v>
      </c>
      <c r="K244" s="2">
        <v>3</v>
      </c>
      <c r="L244" s="2">
        <v>3.5</v>
      </c>
      <c r="M244" s="2">
        <v>4</v>
      </c>
      <c r="N244" s="100"/>
      <c r="O244" s="100"/>
      <c r="P244" s="100"/>
      <c r="Q244" s="2" t="s">
        <v>9</v>
      </c>
      <c r="R244" s="5" t="s">
        <v>10</v>
      </c>
    </row>
    <row r="245" spans="1:18" ht="21.75">
      <c r="A245" s="140" t="s">
        <v>85</v>
      </c>
      <c r="B245" s="2" t="s">
        <v>167</v>
      </c>
      <c r="C245" s="8" t="s">
        <v>182</v>
      </c>
      <c r="D245" s="1">
        <v>1</v>
      </c>
      <c r="E245" s="12">
        <f>SUM(Q245:R245,F245:M245)</f>
        <v>303</v>
      </c>
      <c r="F245" s="2">
        <v>23</v>
      </c>
      <c r="G245" s="2">
        <v>11</v>
      </c>
      <c r="H245" s="2">
        <v>19</v>
      </c>
      <c r="I245" s="2">
        <v>30</v>
      </c>
      <c r="J245" s="2">
        <v>28</v>
      </c>
      <c r="K245" s="2">
        <v>72</v>
      </c>
      <c r="L245" s="2">
        <v>73</v>
      </c>
      <c r="M245" s="2">
        <v>47</v>
      </c>
      <c r="N245" s="2">
        <f>SUM(F245:M245)</f>
        <v>303</v>
      </c>
      <c r="O245" s="5">
        <f>(1*G245+1.5*H245+2*I245+2.5*J245+3*K245+3.5*L245+4*M245)/N245</f>
        <v>2.735973597359736</v>
      </c>
      <c r="P245" s="5">
        <f>SQRT((F245*0^2+G245*1^2+H245*1.5^2+I245*2^2+J245*2.5^2+K245*3^2+L245*3.5^2+M245*4^2)/N245-O245^2)</f>
        <v>1.112304253241058</v>
      </c>
      <c r="Q245" s="2">
        <v>0</v>
      </c>
      <c r="R245" s="2">
        <v>0</v>
      </c>
    </row>
    <row r="246" spans="1:18" ht="21.75">
      <c r="A246" s="141"/>
      <c r="B246" s="2" t="s">
        <v>168</v>
      </c>
      <c r="C246" s="8" t="s">
        <v>183</v>
      </c>
      <c r="D246" s="1">
        <v>1</v>
      </c>
      <c r="E246" s="12">
        <f aca="true" t="shared" si="46" ref="E246:E279">SUM(Q246:R246,F246:M246)</f>
        <v>303</v>
      </c>
      <c r="F246" s="2">
        <v>44</v>
      </c>
      <c r="G246" s="2">
        <v>36</v>
      </c>
      <c r="H246" s="2">
        <v>44</v>
      </c>
      <c r="I246" s="2">
        <v>64</v>
      </c>
      <c r="J246" s="2">
        <v>46</v>
      </c>
      <c r="K246" s="2">
        <v>23</v>
      </c>
      <c r="L246" s="2">
        <v>11</v>
      </c>
      <c r="M246" s="2">
        <v>16</v>
      </c>
      <c r="N246" s="2">
        <f aca="true" t="shared" si="47" ref="N246:N274">SUM(F246:M246)</f>
        <v>284</v>
      </c>
      <c r="O246" s="5">
        <f aca="true" t="shared" si="48" ref="O246:O280">(1*G246+1.5*H246+2*I246+2.5*J246+3*K246+3.5*L246+4*M246)/N246</f>
        <v>1.818661971830986</v>
      </c>
      <c r="P246" s="5">
        <f aca="true" t="shared" si="49" ref="P246:P280">SQRT((F246*0^2+G246*1^2+H246*1.5^2+I246*2^2+J246*2.5^2+K246*3^2+L246*3.5^2+M246*4^2)/N246-O246^2)</f>
        <v>1.089177056490286</v>
      </c>
      <c r="Q246" s="2">
        <v>0</v>
      </c>
      <c r="R246" s="2">
        <v>19</v>
      </c>
    </row>
    <row r="247" spans="1:18" ht="21.75">
      <c r="A247" s="141"/>
      <c r="B247" s="2" t="s">
        <v>169</v>
      </c>
      <c r="C247" s="8" t="s">
        <v>164</v>
      </c>
      <c r="D247" s="1">
        <v>1.5</v>
      </c>
      <c r="E247" s="12">
        <f t="shared" si="46"/>
        <v>303</v>
      </c>
      <c r="F247" s="2">
        <v>83</v>
      </c>
      <c r="G247" s="2">
        <v>28</v>
      </c>
      <c r="H247" s="2">
        <v>42</v>
      </c>
      <c r="I247" s="2">
        <v>51</v>
      </c>
      <c r="J247" s="2">
        <v>44</v>
      </c>
      <c r="K247" s="2">
        <v>45</v>
      </c>
      <c r="L247" s="2">
        <v>4</v>
      </c>
      <c r="M247" s="2">
        <v>6</v>
      </c>
      <c r="N247" s="2">
        <f t="shared" si="47"/>
        <v>303</v>
      </c>
      <c r="O247" s="5">
        <f t="shared" si="48"/>
        <v>1.5709570957095709</v>
      </c>
      <c r="P247" s="5">
        <f t="shared" si="49"/>
        <v>1.1543066474914931</v>
      </c>
      <c r="Q247" s="2">
        <v>0</v>
      </c>
      <c r="R247" s="2">
        <v>0</v>
      </c>
    </row>
    <row r="248" spans="1:18" ht="21.75">
      <c r="A248" s="141"/>
      <c r="B248" s="2" t="s">
        <v>170</v>
      </c>
      <c r="C248" s="8" t="s">
        <v>184</v>
      </c>
      <c r="D248" s="1">
        <v>0.5</v>
      </c>
      <c r="E248" s="12">
        <f t="shared" si="46"/>
        <v>303</v>
      </c>
      <c r="F248" s="2">
        <v>5</v>
      </c>
      <c r="G248" s="2">
        <v>0</v>
      </c>
      <c r="H248" s="2">
        <v>1</v>
      </c>
      <c r="I248" s="2">
        <v>8</v>
      </c>
      <c r="J248" s="2">
        <v>21</v>
      </c>
      <c r="K248" s="2">
        <v>52</v>
      </c>
      <c r="L248" s="2">
        <v>89</v>
      </c>
      <c r="M248" s="2">
        <v>127</v>
      </c>
      <c r="N248" s="2">
        <f t="shared" si="47"/>
        <v>303</v>
      </c>
      <c r="O248" s="5">
        <f t="shared" si="48"/>
        <v>3.4504950495049505</v>
      </c>
      <c r="P248" s="5">
        <f t="shared" si="49"/>
        <v>0.6994987024962769</v>
      </c>
      <c r="Q248" s="2">
        <v>0</v>
      </c>
      <c r="R248" s="2">
        <v>0</v>
      </c>
    </row>
    <row r="249" spans="1:18" ht="21.75">
      <c r="A249" s="141"/>
      <c r="B249" s="2" t="s">
        <v>171</v>
      </c>
      <c r="C249" s="8" t="s">
        <v>185</v>
      </c>
      <c r="D249" s="1">
        <v>0.5</v>
      </c>
      <c r="E249" s="12">
        <f t="shared" si="46"/>
        <v>303</v>
      </c>
      <c r="F249" s="2">
        <v>19</v>
      </c>
      <c r="G249" s="2">
        <v>27</v>
      </c>
      <c r="H249" s="2">
        <v>14</v>
      </c>
      <c r="I249" s="2">
        <v>50</v>
      </c>
      <c r="J249" s="2">
        <v>56</v>
      </c>
      <c r="K249" s="2">
        <v>106</v>
      </c>
      <c r="L249" s="2">
        <v>24</v>
      </c>
      <c r="M249" s="2">
        <v>7</v>
      </c>
      <c r="N249" s="2">
        <f t="shared" si="47"/>
        <v>303</v>
      </c>
      <c r="O249" s="5">
        <f t="shared" si="48"/>
        <v>2.3696369636963697</v>
      </c>
      <c r="P249" s="5">
        <f t="shared" si="49"/>
        <v>0.9388931410181072</v>
      </c>
      <c r="Q249" s="2">
        <v>0</v>
      </c>
      <c r="R249" s="2">
        <v>0</v>
      </c>
    </row>
    <row r="250" spans="1:18" ht="21.75">
      <c r="A250" s="141"/>
      <c r="B250" s="2" t="s">
        <v>172</v>
      </c>
      <c r="C250" s="8" t="s">
        <v>186</v>
      </c>
      <c r="D250" s="1">
        <v>0.5</v>
      </c>
      <c r="E250" s="12">
        <f t="shared" si="46"/>
        <v>303</v>
      </c>
      <c r="F250" s="2">
        <v>21</v>
      </c>
      <c r="G250" s="2">
        <v>3</v>
      </c>
      <c r="H250" s="2">
        <v>3</v>
      </c>
      <c r="I250" s="2">
        <v>10</v>
      </c>
      <c r="J250" s="2">
        <v>4</v>
      </c>
      <c r="K250" s="2">
        <v>12</v>
      </c>
      <c r="L250" s="2">
        <v>23</v>
      </c>
      <c r="M250" s="2">
        <v>227</v>
      </c>
      <c r="N250" s="2">
        <f t="shared" si="47"/>
        <v>303</v>
      </c>
      <c r="O250" s="5">
        <f t="shared" si="48"/>
        <v>3.504950495049505</v>
      </c>
      <c r="P250" s="5">
        <f t="shared" si="49"/>
        <v>1.111361330733731</v>
      </c>
      <c r="Q250" s="2">
        <v>0</v>
      </c>
      <c r="R250" s="2">
        <v>0</v>
      </c>
    </row>
    <row r="251" spans="1:18" ht="21.75">
      <c r="A251" s="141"/>
      <c r="B251" s="2" t="s">
        <v>173</v>
      </c>
      <c r="C251" s="8" t="s">
        <v>187</v>
      </c>
      <c r="D251" s="1">
        <v>0.5</v>
      </c>
      <c r="E251" s="12">
        <f t="shared" si="46"/>
        <v>303</v>
      </c>
      <c r="F251" s="2">
        <v>20</v>
      </c>
      <c r="G251" s="2">
        <v>4</v>
      </c>
      <c r="H251" s="2">
        <v>7</v>
      </c>
      <c r="I251" s="2">
        <v>8</v>
      </c>
      <c r="J251" s="2">
        <v>29</v>
      </c>
      <c r="K251" s="2">
        <v>47</v>
      </c>
      <c r="L251" s="2">
        <v>68</v>
      </c>
      <c r="M251" s="2">
        <v>120</v>
      </c>
      <c r="N251" s="2">
        <f t="shared" si="47"/>
        <v>303</v>
      </c>
      <c r="O251" s="5">
        <f t="shared" si="48"/>
        <v>3.174917491749175</v>
      </c>
      <c r="P251" s="5">
        <f t="shared" si="49"/>
        <v>1.082000001429473</v>
      </c>
      <c r="Q251" s="2">
        <v>0</v>
      </c>
      <c r="R251" s="2">
        <v>0</v>
      </c>
    </row>
    <row r="252" spans="1:18" ht="21.75">
      <c r="A252" s="141"/>
      <c r="B252" s="2" t="s">
        <v>174</v>
      </c>
      <c r="C252" s="8" t="s">
        <v>188</v>
      </c>
      <c r="D252" s="1">
        <v>1</v>
      </c>
      <c r="E252" s="12">
        <f t="shared" si="46"/>
        <v>303</v>
      </c>
      <c r="F252" s="2">
        <v>22</v>
      </c>
      <c r="G252" s="2">
        <v>4</v>
      </c>
      <c r="H252" s="2">
        <v>3</v>
      </c>
      <c r="I252" s="2">
        <v>8</v>
      </c>
      <c r="J252" s="2">
        <v>6</v>
      </c>
      <c r="K252" s="2">
        <v>8</v>
      </c>
      <c r="L252" s="2">
        <v>14</v>
      </c>
      <c r="M252" s="2">
        <v>238</v>
      </c>
      <c r="N252" s="2">
        <f t="shared" si="47"/>
        <v>303</v>
      </c>
      <c r="O252" s="5">
        <f t="shared" si="48"/>
        <v>3.5132013201320134</v>
      </c>
      <c r="P252" s="5">
        <f t="shared" si="49"/>
        <v>1.137345637035666</v>
      </c>
      <c r="Q252" s="2">
        <v>0</v>
      </c>
      <c r="R252" s="2">
        <v>0</v>
      </c>
    </row>
    <row r="253" spans="1:18" ht="21.75">
      <c r="A253" s="141"/>
      <c r="B253" s="2" t="s">
        <v>175</v>
      </c>
      <c r="C253" s="8" t="s">
        <v>189</v>
      </c>
      <c r="D253" s="1">
        <v>2</v>
      </c>
      <c r="E253" s="12">
        <f t="shared" si="46"/>
        <v>303</v>
      </c>
      <c r="F253" s="2">
        <v>25</v>
      </c>
      <c r="G253" s="2">
        <v>28</v>
      </c>
      <c r="H253" s="2">
        <v>17</v>
      </c>
      <c r="I253" s="2">
        <v>41</v>
      </c>
      <c r="J253" s="2">
        <v>78</v>
      </c>
      <c r="K253" s="2">
        <v>75</v>
      </c>
      <c r="L253" s="2">
        <v>24</v>
      </c>
      <c r="M253" s="2">
        <v>15</v>
      </c>
      <c r="N253" s="2">
        <f t="shared" si="47"/>
        <v>303</v>
      </c>
      <c r="O253" s="5">
        <f t="shared" si="48"/>
        <v>2.3085808580858087</v>
      </c>
      <c r="P253" s="5">
        <f t="shared" si="49"/>
        <v>1.0145764203690621</v>
      </c>
      <c r="Q253" s="2">
        <v>0</v>
      </c>
      <c r="R253" s="2">
        <v>0</v>
      </c>
    </row>
    <row r="254" spans="1:18" ht="21.75">
      <c r="A254" s="141"/>
      <c r="B254" s="88" t="s">
        <v>11</v>
      </c>
      <c r="C254" s="88"/>
      <c r="D254" s="88"/>
      <c r="E254" s="36">
        <f aca="true" t="shared" si="50" ref="E254:N254">SUM(E245:E253)</f>
        <v>2727</v>
      </c>
      <c r="F254" s="36">
        <f t="shared" si="50"/>
        <v>262</v>
      </c>
      <c r="G254" s="36">
        <f t="shared" si="50"/>
        <v>141</v>
      </c>
      <c r="H254" s="36">
        <f t="shared" si="50"/>
        <v>150</v>
      </c>
      <c r="I254" s="36">
        <f t="shared" si="50"/>
        <v>270</v>
      </c>
      <c r="J254" s="36">
        <f t="shared" si="50"/>
        <v>312</v>
      </c>
      <c r="K254" s="36">
        <f t="shared" si="50"/>
        <v>440</v>
      </c>
      <c r="L254" s="36">
        <f t="shared" si="50"/>
        <v>330</v>
      </c>
      <c r="M254" s="36">
        <f t="shared" si="50"/>
        <v>803</v>
      </c>
      <c r="N254" s="36">
        <f t="shared" si="50"/>
        <v>2708</v>
      </c>
      <c r="O254" s="137">
        <f t="shared" si="48"/>
        <v>2.7226735598227476</v>
      </c>
      <c r="P254" s="137">
        <f t="shared" si="49"/>
        <v>1.2578744356255032</v>
      </c>
      <c r="Q254" s="36">
        <f>SUM(Q245:Q253)</f>
        <v>0</v>
      </c>
      <c r="R254" s="36">
        <f>SUM(R245:R253)</f>
        <v>19</v>
      </c>
    </row>
    <row r="255" spans="1:18" ht="21.75">
      <c r="A255" s="142"/>
      <c r="B255" s="88" t="s">
        <v>12</v>
      </c>
      <c r="C255" s="88"/>
      <c r="D255" s="88"/>
      <c r="E255" s="37">
        <f>E254*100/$E$254</f>
        <v>100</v>
      </c>
      <c r="F255" s="37">
        <f aca="true" t="shared" si="51" ref="F255:N255">F254*100/$E$254</f>
        <v>9.607627429409607</v>
      </c>
      <c r="G255" s="37">
        <f t="shared" si="51"/>
        <v>5.17051705170517</v>
      </c>
      <c r="H255" s="37">
        <f t="shared" si="51"/>
        <v>5.5005500550055</v>
      </c>
      <c r="I255" s="37">
        <f t="shared" si="51"/>
        <v>9.900990099009901</v>
      </c>
      <c r="J255" s="37">
        <f t="shared" si="51"/>
        <v>11.441144114411442</v>
      </c>
      <c r="K255" s="37">
        <f t="shared" si="51"/>
        <v>16.134946828016133</v>
      </c>
      <c r="L255" s="37">
        <f t="shared" si="51"/>
        <v>12.101210121012102</v>
      </c>
      <c r="M255" s="37">
        <f t="shared" si="51"/>
        <v>29.446277961129447</v>
      </c>
      <c r="N255" s="37">
        <f t="shared" si="51"/>
        <v>99.3032636596993</v>
      </c>
      <c r="O255" s="143"/>
      <c r="P255" s="143"/>
      <c r="Q255" s="37">
        <f>Q254*100/$E$254</f>
        <v>0</v>
      </c>
      <c r="R255" s="37">
        <f>R254*100/$E$254</f>
        <v>0.6967363403006968</v>
      </c>
    </row>
    <row r="256" spans="1:18" ht="18" customHeight="1">
      <c r="A256" s="100" t="s">
        <v>79</v>
      </c>
      <c r="B256" s="100" t="s">
        <v>0</v>
      </c>
      <c r="C256" s="100" t="s">
        <v>1</v>
      </c>
      <c r="D256" s="100" t="s">
        <v>80</v>
      </c>
      <c r="E256" s="145" t="s">
        <v>81</v>
      </c>
      <c r="F256" s="128" t="s">
        <v>82</v>
      </c>
      <c r="G256" s="129"/>
      <c r="H256" s="129"/>
      <c r="I256" s="129"/>
      <c r="J256" s="129"/>
      <c r="K256" s="129"/>
      <c r="L256" s="129"/>
      <c r="M256" s="130"/>
      <c r="N256" s="100" t="s">
        <v>83</v>
      </c>
      <c r="O256" s="100" t="s">
        <v>6</v>
      </c>
      <c r="P256" s="100" t="s">
        <v>7</v>
      </c>
      <c r="Q256" s="146" t="s">
        <v>84</v>
      </c>
      <c r="R256" s="146"/>
    </row>
    <row r="257" spans="1:18" ht="18" customHeight="1">
      <c r="A257" s="100"/>
      <c r="B257" s="100"/>
      <c r="C257" s="100"/>
      <c r="D257" s="100"/>
      <c r="E257" s="145"/>
      <c r="F257" s="2">
        <v>0</v>
      </c>
      <c r="G257" s="2">
        <v>1</v>
      </c>
      <c r="H257" s="2">
        <v>1.5</v>
      </c>
      <c r="I257" s="2">
        <v>2</v>
      </c>
      <c r="J257" s="2">
        <v>2.5</v>
      </c>
      <c r="K257" s="2">
        <v>3</v>
      </c>
      <c r="L257" s="2">
        <v>3.5</v>
      </c>
      <c r="M257" s="2">
        <v>4</v>
      </c>
      <c r="N257" s="100"/>
      <c r="O257" s="100"/>
      <c r="P257" s="100"/>
      <c r="Q257" s="2" t="s">
        <v>9</v>
      </c>
      <c r="R257" s="5" t="s">
        <v>10</v>
      </c>
    </row>
    <row r="258" spans="1:18" ht="17.25" customHeight="1">
      <c r="A258" s="141"/>
      <c r="B258" s="2" t="s">
        <v>262</v>
      </c>
      <c r="C258" s="8" t="s">
        <v>275</v>
      </c>
      <c r="D258" s="1">
        <v>1</v>
      </c>
      <c r="E258" s="12">
        <f t="shared" si="46"/>
        <v>65</v>
      </c>
      <c r="F258" s="2">
        <v>13</v>
      </c>
      <c r="G258" s="2">
        <v>0</v>
      </c>
      <c r="H258" s="2">
        <v>0</v>
      </c>
      <c r="I258" s="2">
        <v>10</v>
      </c>
      <c r="J258" s="2">
        <v>11</v>
      </c>
      <c r="K258" s="2">
        <v>6</v>
      </c>
      <c r="L258" s="2">
        <v>6</v>
      </c>
      <c r="M258" s="2">
        <v>19</v>
      </c>
      <c r="N258" s="2">
        <f>SUM(F258:M258)</f>
        <v>65</v>
      </c>
      <c r="O258" s="5">
        <f>(1*G258+1.5*H258+2*I258+2.5*J258+3*K258+3.5*L258+4*M258)/N258</f>
        <v>2.5</v>
      </c>
      <c r="P258" s="5">
        <f>SQRT((F258*0^2+G258*1^2+H258*1.5^2+I258*2^2+J258*2.5^2+K258*3^2+L258*3.5^2+M258*4^2)/N258-O258^2)</f>
        <v>1.4358058578855504</v>
      </c>
      <c r="Q258" s="2">
        <v>0</v>
      </c>
      <c r="R258" s="6">
        <v>0</v>
      </c>
    </row>
    <row r="259" spans="1:18" ht="17.25" customHeight="1">
      <c r="A259" s="141"/>
      <c r="B259" s="2" t="s">
        <v>176</v>
      </c>
      <c r="C259" s="8" t="s">
        <v>190</v>
      </c>
      <c r="D259" s="1">
        <v>2</v>
      </c>
      <c r="E259" s="12">
        <f t="shared" si="46"/>
        <v>121</v>
      </c>
      <c r="F259" s="2">
        <v>0</v>
      </c>
      <c r="G259" s="2">
        <v>5</v>
      </c>
      <c r="H259" s="2">
        <v>4</v>
      </c>
      <c r="I259" s="2">
        <v>11</v>
      </c>
      <c r="J259" s="2">
        <v>22</v>
      </c>
      <c r="K259" s="2">
        <v>26</v>
      </c>
      <c r="L259" s="2">
        <v>24</v>
      </c>
      <c r="M259" s="2">
        <v>29</v>
      </c>
      <c r="N259" s="2">
        <f t="shared" si="47"/>
        <v>121</v>
      </c>
      <c r="O259" s="5">
        <f t="shared" si="48"/>
        <v>3.024793388429752</v>
      </c>
      <c r="P259" s="5">
        <f t="shared" si="49"/>
        <v>0.8152757472711403</v>
      </c>
      <c r="Q259" s="2">
        <v>0</v>
      </c>
      <c r="R259" s="6">
        <v>0</v>
      </c>
    </row>
    <row r="260" spans="1:18" ht="17.25" customHeight="1">
      <c r="A260" s="141"/>
      <c r="B260" s="2" t="s">
        <v>177</v>
      </c>
      <c r="C260" s="8" t="s">
        <v>191</v>
      </c>
      <c r="D260" s="1">
        <v>1.5</v>
      </c>
      <c r="E260" s="12">
        <f>SUM(Q260:R260,F260:M260)</f>
        <v>72</v>
      </c>
      <c r="F260" s="2">
        <v>9</v>
      </c>
      <c r="G260" s="2">
        <v>6</v>
      </c>
      <c r="H260" s="2">
        <v>5</v>
      </c>
      <c r="I260" s="2">
        <v>10</v>
      </c>
      <c r="J260" s="2">
        <v>19</v>
      </c>
      <c r="K260" s="2">
        <v>6</v>
      </c>
      <c r="L260" s="2">
        <v>6</v>
      </c>
      <c r="M260" s="2">
        <v>11</v>
      </c>
      <c r="N260" s="2">
        <f>SUM(F260:M260)</f>
        <v>72</v>
      </c>
      <c r="O260" s="5">
        <f>(1*G260+1.5*H260+2*I260+2.5*J260+3*K260+3.5*L260+4*M260)/N260</f>
        <v>2.2777777777777777</v>
      </c>
      <c r="P260" s="5">
        <f>SQRT((F260*0^2+G260*1^2+H260*1.5^2+I260*2^2+J260*2.5^2+K260*3^2+L260*3.5^2+M260*4^2)/N260-O260^2)</f>
        <v>1.213033642272114</v>
      </c>
      <c r="Q260" s="2">
        <v>0</v>
      </c>
      <c r="R260" s="6">
        <v>0</v>
      </c>
    </row>
    <row r="261" spans="1:18" ht="17.25" customHeight="1">
      <c r="A261" s="141"/>
      <c r="B261" s="2" t="s">
        <v>263</v>
      </c>
      <c r="C261" s="8" t="s">
        <v>220</v>
      </c>
      <c r="D261" s="1">
        <v>2</v>
      </c>
      <c r="E261" s="12">
        <f t="shared" si="46"/>
        <v>156</v>
      </c>
      <c r="F261" s="2">
        <v>8</v>
      </c>
      <c r="G261" s="2">
        <v>7</v>
      </c>
      <c r="H261" s="2">
        <v>19</v>
      </c>
      <c r="I261" s="2">
        <v>37</v>
      </c>
      <c r="J261" s="2">
        <v>40</v>
      </c>
      <c r="K261" s="2">
        <v>21</v>
      </c>
      <c r="L261" s="2">
        <v>18</v>
      </c>
      <c r="M261" s="2">
        <v>6</v>
      </c>
      <c r="N261" s="2">
        <f t="shared" si="47"/>
        <v>156</v>
      </c>
      <c r="O261" s="5">
        <f t="shared" si="48"/>
        <v>2.3044871794871793</v>
      </c>
      <c r="P261" s="5">
        <f t="shared" si="49"/>
        <v>0.8943800996534685</v>
      </c>
      <c r="Q261" s="2">
        <v>0</v>
      </c>
      <c r="R261" s="6">
        <v>0</v>
      </c>
    </row>
    <row r="262" spans="1:18" ht="17.25" customHeight="1">
      <c r="A262" s="141"/>
      <c r="B262" s="2" t="s">
        <v>229</v>
      </c>
      <c r="C262" s="8" t="s">
        <v>230</v>
      </c>
      <c r="D262" s="1">
        <v>1.5</v>
      </c>
      <c r="E262" s="12">
        <f t="shared" si="46"/>
        <v>156</v>
      </c>
      <c r="F262" s="2">
        <v>11</v>
      </c>
      <c r="G262" s="2">
        <v>9</v>
      </c>
      <c r="H262" s="2">
        <v>12</v>
      </c>
      <c r="I262" s="2">
        <v>25</v>
      </c>
      <c r="J262" s="2">
        <v>33</v>
      </c>
      <c r="K262" s="2">
        <v>27</v>
      </c>
      <c r="L262" s="2">
        <v>16</v>
      </c>
      <c r="M262" s="2">
        <v>23</v>
      </c>
      <c r="N262" s="2">
        <f t="shared" si="47"/>
        <v>156</v>
      </c>
      <c r="O262" s="5">
        <f t="shared" si="48"/>
        <v>2.4903846153846154</v>
      </c>
      <c r="P262" s="5">
        <f t="shared" si="49"/>
        <v>1.0793385228661123</v>
      </c>
      <c r="Q262" s="2">
        <v>0</v>
      </c>
      <c r="R262" s="6">
        <v>0</v>
      </c>
    </row>
    <row r="263" spans="1:18" ht="17.25" customHeight="1">
      <c r="A263" s="141"/>
      <c r="B263" s="2" t="s">
        <v>179</v>
      </c>
      <c r="C263" s="8" t="s">
        <v>193</v>
      </c>
      <c r="D263" s="1">
        <v>1.5</v>
      </c>
      <c r="E263" s="12">
        <f t="shared" si="46"/>
        <v>156</v>
      </c>
      <c r="F263" s="2">
        <v>35</v>
      </c>
      <c r="G263" s="2">
        <v>56</v>
      </c>
      <c r="H263" s="2">
        <v>26</v>
      </c>
      <c r="I263" s="2">
        <v>12</v>
      </c>
      <c r="J263" s="2">
        <v>14</v>
      </c>
      <c r="K263" s="2">
        <v>5</v>
      </c>
      <c r="L263" s="2">
        <v>3</v>
      </c>
      <c r="M263" s="2">
        <v>5</v>
      </c>
      <c r="N263" s="2">
        <f t="shared" si="47"/>
        <v>156</v>
      </c>
      <c r="O263" s="5">
        <f t="shared" si="48"/>
        <v>1.2788461538461537</v>
      </c>
      <c r="P263" s="5">
        <f t="shared" si="49"/>
        <v>1.0019858241092918</v>
      </c>
      <c r="Q263" s="2">
        <v>0</v>
      </c>
      <c r="R263" s="6">
        <v>0</v>
      </c>
    </row>
    <row r="264" spans="1:18" ht="17.25" customHeight="1">
      <c r="A264" s="141"/>
      <c r="B264" s="2" t="s">
        <v>178</v>
      </c>
      <c r="C264" s="8" t="s">
        <v>192</v>
      </c>
      <c r="D264" s="1">
        <v>1.5</v>
      </c>
      <c r="E264" s="12">
        <f t="shared" si="46"/>
        <v>147</v>
      </c>
      <c r="F264" s="2">
        <v>19</v>
      </c>
      <c r="G264" s="2">
        <v>2</v>
      </c>
      <c r="H264" s="2">
        <v>5</v>
      </c>
      <c r="I264" s="2">
        <v>32</v>
      </c>
      <c r="J264" s="2">
        <v>40</v>
      </c>
      <c r="K264" s="2">
        <v>32</v>
      </c>
      <c r="L264" s="2">
        <v>13</v>
      </c>
      <c r="M264" s="2">
        <v>4</v>
      </c>
      <c r="N264" s="2">
        <f t="shared" si="47"/>
        <v>147</v>
      </c>
      <c r="O264" s="5">
        <f t="shared" si="48"/>
        <v>2.251700680272109</v>
      </c>
      <c r="P264" s="5">
        <f t="shared" si="49"/>
        <v>1.0340695473589037</v>
      </c>
      <c r="Q264" s="2">
        <v>0</v>
      </c>
      <c r="R264" s="6">
        <v>0</v>
      </c>
    </row>
    <row r="265" spans="1:18" ht="17.25" customHeight="1">
      <c r="A265" s="141"/>
      <c r="B265" s="2" t="s">
        <v>373</v>
      </c>
      <c r="C265" s="8" t="s">
        <v>374</v>
      </c>
      <c r="D265" s="1">
        <v>1</v>
      </c>
      <c r="E265" s="12">
        <f t="shared" si="46"/>
        <v>65</v>
      </c>
      <c r="F265" s="2">
        <v>7</v>
      </c>
      <c r="G265" s="2">
        <v>5</v>
      </c>
      <c r="H265" s="2">
        <v>2</v>
      </c>
      <c r="I265" s="2">
        <v>6</v>
      </c>
      <c r="J265" s="2">
        <v>10</v>
      </c>
      <c r="K265" s="2">
        <v>6</v>
      </c>
      <c r="L265" s="2">
        <v>9</v>
      </c>
      <c r="M265" s="2">
        <v>20</v>
      </c>
      <c r="N265" s="2">
        <f t="shared" si="47"/>
        <v>65</v>
      </c>
      <c r="O265" s="5">
        <f t="shared" si="48"/>
        <v>2.6846153846153844</v>
      </c>
      <c r="P265" s="5">
        <f t="shared" si="49"/>
        <v>1.3113974659154515</v>
      </c>
      <c r="Q265" s="2">
        <v>0</v>
      </c>
      <c r="R265" s="6">
        <v>0</v>
      </c>
    </row>
    <row r="266" spans="1:18" ht="17.25" customHeight="1">
      <c r="A266" s="141"/>
      <c r="B266" s="2" t="s">
        <v>375</v>
      </c>
      <c r="C266" s="8" t="s">
        <v>473</v>
      </c>
      <c r="D266" s="1">
        <v>2</v>
      </c>
      <c r="E266" s="12">
        <f t="shared" si="46"/>
        <v>14</v>
      </c>
      <c r="F266" s="2">
        <v>2</v>
      </c>
      <c r="G266" s="2">
        <v>2</v>
      </c>
      <c r="H266" s="2">
        <v>0</v>
      </c>
      <c r="I266" s="2">
        <v>4</v>
      </c>
      <c r="J266" s="2">
        <v>0</v>
      </c>
      <c r="K266" s="2">
        <v>4</v>
      </c>
      <c r="L266" s="2">
        <v>2</v>
      </c>
      <c r="M266" s="2">
        <v>0</v>
      </c>
      <c r="N266" s="2">
        <f>SUM(F266:M266)</f>
        <v>14</v>
      </c>
      <c r="O266" s="5">
        <f>(1*G266+1.5*H266+2*I266+2.5*J266+3*K266+3.5*L266+4*M266)/N266</f>
        <v>2.0714285714285716</v>
      </c>
      <c r="P266" s="5">
        <f>SQRT((F266*0^2+G266*1^2+H266*1.5^2+I266*2^2+J266*2.5^2+K266*3^2+L266*3.5^2+M266*4^2)/N266-O266^2)</f>
        <v>1.147312743157786</v>
      </c>
      <c r="Q266" s="2">
        <v>0</v>
      </c>
      <c r="R266" s="6">
        <v>0</v>
      </c>
    </row>
    <row r="267" spans="1:18" ht="17.25" customHeight="1">
      <c r="A267" s="141"/>
      <c r="B267" s="2" t="s">
        <v>385</v>
      </c>
      <c r="C267" s="8" t="s">
        <v>386</v>
      </c>
      <c r="D267" s="1">
        <v>2</v>
      </c>
      <c r="E267" s="12">
        <f t="shared" si="46"/>
        <v>10</v>
      </c>
      <c r="F267" s="2">
        <v>0</v>
      </c>
      <c r="G267" s="2">
        <v>1</v>
      </c>
      <c r="H267" s="2">
        <v>0</v>
      </c>
      <c r="I267" s="2">
        <v>2</v>
      </c>
      <c r="J267" s="2">
        <v>1</v>
      </c>
      <c r="K267" s="2">
        <v>3</v>
      </c>
      <c r="L267" s="2">
        <v>1</v>
      </c>
      <c r="M267" s="2">
        <v>2</v>
      </c>
      <c r="N267" s="2">
        <f>SUM(F267:M267)</f>
        <v>10</v>
      </c>
      <c r="O267" s="5">
        <f>(1*G267+1.5*H267+2*I267+2.5*J267+3*K267+3.5*L267+4*M267)/N267</f>
        <v>2.8</v>
      </c>
      <c r="P267" s="5">
        <f>SQRT((F267*0^2+G267*1^2+H267*1.5^2+I267*2^2+J267*2.5^2+K267*3^2+L267*3.5^2+M267*4^2)/N267-O267^2)</f>
        <v>0.9000000000000008</v>
      </c>
      <c r="Q267" s="2">
        <v>0</v>
      </c>
      <c r="R267" s="6">
        <v>0</v>
      </c>
    </row>
    <row r="268" spans="1:18" ht="17.25" customHeight="1">
      <c r="A268" s="141"/>
      <c r="B268" s="2" t="s">
        <v>180</v>
      </c>
      <c r="C268" s="8" t="s">
        <v>194</v>
      </c>
      <c r="D268" s="1">
        <v>1</v>
      </c>
      <c r="E268" s="12">
        <f t="shared" si="46"/>
        <v>303</v>
      </c>
      <c r="F268" s="2">
        <v>19</v>
      </c>
      <c r="G268" s="2">
        <v>13</v>
      </c>
      <c r="H268" s="2">
        <v>29</v>
      </c>
      <c r="I268" s="2">
        <v>43</v>
      </c>
      <c r="J268" s="2">
        <v>30</v>
      </c>
      <c r="K268" s="2">
        <v>42</v>
      </c>
      <c r="L268" s="2">
        <v>38</v>
      </c>
      <c r="M268" s="2">
        <v>73</v>
      </c>
      <c r="N268" s="2">
        <f>SUM(F268:M268)</f>
        <v>287</v>
      </c>
      <c r="O268" s="5">
        <f>(1*G268+1.5*H268+2*I268+2.5*J268+3*K268+3.5*L268+4*M268)/N268</f>
        <v>2.677700348432056</v>
      </c>
      <c r="P268" s="5">
        <f>SQRT((F268*0^2+G268*1^2+H268*1.5^2+I268*2^2+J268*2.5^2+K268*3^2+L268*3.5^2+M268*4^2)/N268-O268^2)</f>
        <v>1.1678582831158868</v>
      </c>
      <c r="Q268" s="2">
        <v>0</v>
      </c>
      <c r="R268" s="6">
        <v>16</v>
      </c>
    </row>
    <row r="269" spans="1:18" ht="17.25" customHeight="1">
      <c r="A269" s="141"/>
      <c r="B269" s="2" t="s">
        <v>261</v>
      </c>
      <c r="C269" s="8" t="s">
        <v>378</v>
      </c>
      <c r="D269" s="1">
        <v>1</v>
      </c>
      <c r="E269" s="12">
        <f t="shared" si="46"/>
        <v>35</v>
      </c>
      <c r="F269" s="2">
        <v>8</v>
      </c>
      <c r="G269" s="2">
        <v>1</v>
      </c>
      <c r="H269" s="2">
        <v>1</v>
      </c>
      <c r="I269" s="2">
        <v>0</v>
      </c>
      <c r="J269" s="2">
        <v>0</v>
      </c>
      <c r="K269" s="2">
        <v>3</v>
      </c>
      <c r="L269" s="2">
        <v>2</v>
      </c>
      <c r="M269" s="2">
        <v>20</v>
      </c>
      <c r="N269" s="2">
        <f>SUM(F269:M269)</f>
        <v>35</v>
      </c>
      <c r="O269" s="5">
        <f>(1*G269+1.5*H269+2*I269+2.5*J269+3*K269+3.5*L269+4*M269)/N269</f>
        <v>2.8142857142857145</v>
      </c>
      <c r="P269" s="5">
        <f>SQRT((F269*0^2+G269*1^2+H269*1.5^2+I269*2^2+J269*2.5^2+K269*3^2+L269*3.5^2+M269*4^2)/N269-O269^2)</f>
        <v>1.6694127037704616</v>
      </c>
      <c r="Q269" s="2">
        <v>0</v>
      </c>
      <c r="R269" s="6">
        <v>0</v>
      </c>
    </row>
    <row r="270" spans="1:18" ht="17.25" customHeight="1">
      <c r="A270" s="141"/>
      <c r="B270" s="2" t="s">
        <v>264</v>
      </c>
      <c r="C270" s="23" t="s">
        <v>276</v>
      </c>
      <c r="D270" s="1">
        <v>1</v>
      </c>
      <c r="E270" s="12">
        <f t="shared" si="46"/>
        <v>10</v>
      </c>
      <c r="F270" s="2">
        <v>0</v>
      </c>
      <c r="G270" s="2">
        <v>5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5</v>
      </c>
      <c r="N270" s="2">
        <f t="shared" si="47"/>
        <v>10</v>
      </c>
      <c r="O270" s="5">
        <f t="shared" si="48"/>
        <v>2.5</v>
      </c>
      <c r="P270" s="5">
        <f t="shared" si="49"/>
        <v>1.5</v>
      </c>
      <c r="Q270" s="2">
        <v>0</v>
      </c>
      <c r="R270" s="6">
        <v>0</v>
      </c>
    </row>
    <row r="271" spans="1:18" ht="17.25" customHeight="1">
      <c r="A271" s="141"/>
      <c r="B271" s="2" t="s">
        <v>265</v>
      </c>
      <c r="C271" s="8" t="s">
        <v>277</v>
      </c>
      <c r="D271" s="1">
        <v>1</v>
      </c>
      <c r="E271" s="12">
        <f t="shared" si="46"/>
        <v>10</v>
      </c>
      <c r="F271" s="2">
        <v>0</v>
      </c>
      <c r="G271" s="2">
        <v>1</v>
      </c>
      <c r="H271" s="2">
        <v>0</v>
      </c>
      <c r="I271" s="2">
        <v>2</v>
      </c>
      <c r="J271" s="2">
        <v>1</v>
      </c>
      <c r="K271" s="2">
        <v>3</v>
      </c>
      <c r="L271" s="2">
        <v>1</v>
      </c>
      <c r="M271" s="2">
        <v>2</v>
      </c>
      <c r="N271" s="2">
        <f t="shared" si="47"/>
        <v>10</v>
      </c>
      <c r="O271" s="5">
        <f t="shared" si="48"/>
        <v>2.8</v>
      </c>
      <c r="P271" s="5">
        <f t="shared" si="49"/>
        <v>0.9000000000000008</v>
      </c>
      <c r="Q271" s="2">
        <v>0</v>
      </c>
      <c r="R271" s="6">
        <v>0</v>
      </c>
    </row>
    <row r="272" spans="1:18" ht="17.25" customHeight="1">
      <c r="A272" s="141"/>
      <c r="B272" s="2" t="s">
        <v>379</v>
      </c>
      <c r="C272" s="8" t="s">
        <v>380</v>
      </c>
      <c r="D272" s="1">
        <v>1</v>
      </c>
      <c r="E272" s="12">
        <f t="shared" si="46"/>
        <v>10</v>
      </c>
      <c r="F272" s="2">
        <v>0</v>
      </c>
      <c r="G272" s="2">
        <v>0</v>
      </c>
      <c r="H272" s="2">
        <v>0</v>
      </c>
      <c r="I272" s="2">
        <v>1</v>
      </c>
      <c r="J272" s="2">
        <v>2</v>
      </c>
      <c r="K272" s="2">
        <v>0</v>
      </c>
      <c r="L272" s="2">
        <v>2</v>
      </c>
      <c r="M272" s="2">
        <v>5</v>
      </c>
      <c r="N272" s="2">
        <f t="shared" si="47"/>
        <v>10</v>
      </c>
      <c r="O272" s="5">
        <f t="shared" si="48"/>
        <v>3.4</v>
      </c>
      <c r="P272" s="5">
        <f t="shared" si="49"/>
        <v>0.734846922834954</v>
      </c>
      <c r="Q272" s="2">
        <v>0</v>
      </c>
      <c r="R272" s="6">
        <v>0</v>
      </c>
    </row>
    <row r="273" spans="1:18" ht="17.25" customHeight="1">
      <c r="A273" s="141"/>
      <c r="B273" s="2" t="s">
        <v>267</v>
      </c>
      <c r="C273" s="23" t="s">
        <v>278</v>
      </c>
      <c r="D273" s="1">
        <v>1</v>
      </c>
      <c r="E273" s="12">
        <f t="shared" si="46"/>
        <v>10</v>
      </c>
      <c r="F273" s="2">
        <v>0</v>
      </c>
      <c r="G273" s="2">
        <v>0</v>
      </c>
      <c r="H273" s="2">
        <v>0</v>
      </c>
      <c r="I273" s="2">
        <v>3</v>
      </c>
      <c r="J273" s="2">
        <v>3</v>
      </c>
      <c r="K273" s="2">
        <v>0</v>
      </c>
      <c r="L273" s="2">
        <v>1</v>
      </c>
      <c r="M273" s="2">
        <v>3</v>
      </c>
      <c r="N273" s="2">
        <f t="shared" si="47"/>
        <v>10</v>
      </c>
      <c r="O273" s="5">
        <f t="shared" si="48"/>
        <v>2.9</v>
      </c>
      <c r="P273" s="5">
        <f t="shared" si="49"/>
        <v>0.8306623862918072</v>
      </c>
      <c r="Q273" s="2">
        <v>0</v>
      </c>
      <c r="R273" s="6">
        <v>0</v>
      </c>
    </row>
    <row r="274" spans="1:18" ht="17.25" customHeight="1">
      <c r="A274" s="141"/>
      <c r="B274" s="2" t="s">
        <v>231</v>
      </c>
      <c r="C274" s="23" t="s">
        <v>242</v>
      </c>
      <c r="D274" s="1">
        <v>2</v>
      </c>
      <c r="E274" s="12">
        <f t="shared" si="46"/>
        <v>13</v>
      </c>
      <c r="F274" s="2">
        <v>2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11</v>
      </c>
      <c r="N274" s="2">
        <f t="shared" si="47"/>
        <v>13</v>
      </c>
      <c r="O274" s="5">
        <f t="shared" si="48"/>
        <v>3.3846153846153846</v>
      </c>
      <c r="P274" s="5">
        <f t="shared" si="49"/>
        <v>1.4432048491764398</v>
      </c>
      <c r="Q274" s="2">
        <v>0</v>
      </c>
      <c r="R274" s="6">
        <v>0</v>
      </c>
    </row>
    <row r="275" spans="1:18" ht="17.25" customHeight="1">
      <c r="A275" s="141"/>
      <c r="B275" s="2" t="s">
        <v>383</v>
      </c>
      <c r="C275" s="23" t="s">
        <v>384</v>
      </c>
      <c r="D275" s="1">
        <v>2</v>
      </c>
      <c r="E275" s="12">
        <f t="shared" si="46"/>
        <v>13</v>
      </c>
      <c r="F275" s="2">
        <v>3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10</v>
      </c>
      <c r="N275" s="2">
        <f>SUM(F275:M275)</f>
        <v>13</v>
      </c>
      <c r="O275" s="5">
        <f>(1*G275+1.5*H275+2*I275+2.5*J275+3*K275+3.5*L275+4*M275)/N275</f>
        <v>3.076923076923077</v>
      </c>
      <c r="P275" s="5">
        <f>SQRT((F275*0^2+G275*1^2+H275*1.5^2+I275*2^2+J275*2.5^2+K275*3^2+L275*3.5^2+M275*4^2)/N275-O275^2)</f>
        <v>1.6853001769389728</v>
      </c>
      <c r="Q275" s="2">
        <v>0</v>
      </c>
      <c r="R275" s="6">
        <v>0</v>
      </c>
    </row>
    <row r="276" spans="1:18" ht="17.25" customHeight="1">
      <c r="A276" s="141"/>
      <c r="B276" s="2" t="s">
        <v>268</v>
      </c>
      <c r="C276" s="8" t="s">
        <v>279</v>
      </c>
      <c r="D276" s="1">
        <v>2</v>
      </c>
      <c r="E276" s="12">
        <f t="shared" si="46"/>
        <v>8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8</v>
      </c>
      <c r="L276" s="2">
        <v>0</v>
      </c>
      <c r="M276" s="2">
        <v>0</v>
      </c>
      <c r="N276" s="2">
        <f>SUM(F276:M276)</f>
        <v>8</v>
      </c>
      <c r="O276" s="5">
        <f>(1*G276+1.5*H276+2*I276+2.5*J276+3*K276+3.5*L276+4*M276)/N276</f>
        <v>3</v>
      </c>
      <c r="P276" s="5">
        <f>SQRT((F276*0^2+G276*1^2+H276*1.5^2+I276*2^2+J276*2.5^2+K276*3^2+L276*3.5^2+M276*4^2)/N276-O276^2)</f>
        <v>0</v>
      </c>
      <c r="Q276" s="2">
        <v>0</v>
      </c>
      <c r="R276" s="6">
        <v>0</v>
      </c>
    </row>
    <row r="277" spans="1:18" ht="17.25" customHeight="1">
      <c r="A277" s="141"/>
      <c r="B277" s="2" t="s">
        <v>381</v>
      </c>
      <c r="C277" s="8" t="s">
        <v>382</v>
      </c>
      <c r="D277" s="1">
        <v>2</v>
      </c>
      <c r="E277" s="12">
        <f t="shared" si="46"/>
        <v>8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1</v>
      </c>
      <c r="L277" s="2">
        <v>0</v>
      </c>
      <c r="M277" s="2">
        <v>6</v>
      </c>
      <c r="N277" s="2">
        <f>SUM(F277:M277)</f>
        <v>8</v>
      </c>
      <c r="O277" s="5">
        <f>(1*G277+1.5*H277+2*I277+2.5*J277+3*K277+3.5*L277+4*M277)/N277</f>
        <v>3.5</v>
      </c>
      <c r="P277" s="5">
        <f>SQRT((F277*0^2+G277*1^2+H277*1.5^2+I277*2^2+J277*2.5^2+K277*3^2+L277*3.5^2+M277*4^2)/N277-O277^2)</f>
        <v>1</v>
      </c>
      <c r="Q277" s="2">
        <v>0</v>
      </c>
      <c r="R277" s="6">
        <v>0</v>
      </c>
    </row>
    <row r="278" spans="1:18" ht="17.25" customHeight="1">
      <c r="A278" s="141"/>
      <c r="B278" s="2" t="s">
        <v>181</v>
      </c>
      <c r="C278" s="8" t="s">
        <v>195</v>
      </c>
      <c r="D278" s="1">
        <v>1</v>
      </c>
      <c r="E278" s="12">
        <f t="shared" si="46"/>
        <v>102</v>
      </c>
      <c r="F278" s="2">
        <v>20</v>
      </c>
      <c r="G278" s="2">
        <v>8</v>
      </c>
      <c r="H278" s="2">
        <v>8</v>
      </c>
      <c r="I278" s="2">
        <v>13</v>
      </c>
      <c r="J278" s="2">
        <v>13</v>
      </c>
      <c r="K278" s="2">
        <v>19</v>
      </c>
      <c r="L278" s="2">
        <v>14</v>
      </c>
      <c r="M278" s="2">
        <v>7</v>
      </c>
      <c r="N278" s="2">
        <f>SUM(F278:M278)</f>
        <v>102</v>
      </c>
      <c r="O278" s="5">
        <f>(1*G278+1.5*H278+2*I278+2.5*J278+3*K278+3.5*L278+4*M278)/N278</f>
        <v>2.0833333333333335</v>
      </c>
      <c r="P278" s="5">
        <f>SQRT((F278*0^2+G278*1^2+H278*1.5^2+I278*2^2+J278*2.5^2+K278*3^2+L278*3.5^2+M278*4^2)/N278-O278^2)</f>
        <v>1.2949436609240264</v>
      </c>
      <c r="Q278" s="2">
        <v>0</v>
      </c>
      <c r="R278" s="6">
        <v>0</v>
      </c>
    </row>
    <row r="279" spans="1:18" ht="17.25" customHeight="1">
      <c r="A279" s="141"/>
      <c r="B279" s="2" t="s">
        <v>376</v>
      </c>
      <c r="C279" s="51" t="s">
        <v>377</v>
      </c>
      <c r="D279" s="1">
        <v>1</v>
      </c>
      <c r="E279" s="12">
        <f t="shared" si="46"/>
        <v>101</v>
      </c>
      <c r="F279" s="2">
        <v>23</v>
      </c>
      <c r="G279" s="2">
        <v>1</v>
      </c>
      <c r="H279" s="2">
        <v>2</v>
      </c>
      <c r="I279" s="2">
        <v>3</v>
      </c>
      <c r="J279" s="2">
        <v>10</v>
      </c>
      <c r="K279" s="2">
        <v>23</v>
      </c>
      <c r="L279" s="2">
        <v>22</v>
      </c>
      <c r="M279" s="2">
        <v>17</v>
      </c>
      <c r="N279" s="2">
        <f>SUM(F279:M279)</f>
        <v>101</v>
      </c>
      <c r="O279" s="5">
        <f>(1*G279+1.5*H279+2*I279+2.5*J279+3*K279+3.5*L279+4*M279)/N279</f>
        <v>2.4653465346534653</v>
      </c>
      <c r="P279" s="5">
        <f>SQRT((F279*0^2+G279*1^2+H279*1.5^2+I279*2^2+J279*2.5^2+K279*3^2+L279*3.5^2+M279*4^2)/N279-O279^2)</f>
        <v>1.4577505826107058</v>
      </c>
      <c r="Q279" s="2">
        <v>0</v>
      </c>
      <c r="R279" s="6">
        <v>0</v>
      </c>
    </row>
    <row r="280" spans="1:18" ht="18.75" customHeight="1">
      <c r="A280" s="141"/>
      <c r="B280" s="88" t="s">
        <v>100</v>
      </c>
      <c r="C280" s="88"/>
      <c r="D280" s="88"/>
      <c r="E280" s="36">
        <f>SUM(E258:E274)</f>
        <v>1353</v>
      </c>
      <c r="F280" s="36">
        <f aca="true" t="shared" si="52" ref="F280:N280">SUM(F258:F274)</f>
        <v>133</v>
      </c>
      <c r="G280" s="36">
        <f t="shared" si="52"/>
        <v>113</v>
      </c>
      <c r="H280" s="36">
        <f t="shared" si="52"/>
        <v>103</v>
      </c>
      <c r="I280" s="36">
        <f t="shared" si="52"/>
        <v>198</v>
      </c>
      <c r="J280" s="36">
        <f t="shared" si="52"/>
        <v>226</v>
      </c>
      <c r="K280" s="36">
        <f t="shared" si="52"/>
        <v>184</v>
      </c>
      <c r="L280" s="36">
        <f t="shared" si="52"/>
        <v>142</v>
      </c>
      <c r="M280" s="36">
        <f t="shared" si="52"/>
        <v>238</v>
      </c>
      <c r="N280" s="36">
        <f t="shared" si="52"/>
        <v>1337</v>
      </c>
      <c r="O280" s="137">
        <f t="shared" si="48"/>
        <v>2.4154824233358263</v>
      </c>
      <c r="P280" s="137">
        <f t="shared" si="49"/>
        <v>1.2082827816189103</v>
      </c>
      <c r="Q280" s="36">
        <f>SUM(Q258:Q274)</f>
        <v>0</v>
      </c>
      <c r="R280" s="36">
        <f>SUM(R258:R274)</f>
        <v>16</v>
      </c>
    </row>
    <row r="281" spans="1:18" ht="18.75" customHeight="1" thickBot="1">
      <c r="A281" s="144"/>
      <c r="B281" s="139" t="s">
        <v>101</v>
      </c>
      <c r="C281" s="139"/>
      <c r="D281" s="139"/>
      <c r="E281" s="38">
        <f>E280*100/$E$280</f>
        <v>100</v>
      </c>
      <c r="F281" s="38">
        <f aca="true" t="shared" si="53" ref="F281:N281">F280*100/$E$280</f>
        <v>9.830007390983</v>
      </c>
      <c r="G281" s="38">
        <f t="shared" si="53"/>
        <v>8.35181079083518</v>
      </c>
      <c r="H281" s="38">
        <f t="shared" si="53"/>
        <v>7.612712490761271</v>
      </c>
      <c r="I281" s="38">
        <f t="shared" si="53"/>
        <v>14.634146341463415</v>
      </c>
      <c r="J281" s="38">
        <f t="shared" si="53"/>
        <v>16.70362158167036</v>
      </c>
      <c r="K281" s="38">
        <f t="shared" si="53"/>
        <v>13.599408721359941</v>
      </c>
      <c r="L281" s="38">
        <f t="shared" si="53"/>
        <v>10.49519586104952</v>
      </c>
      <c r="M281" s="38">
        <f t="shared" si="53"/>
        <v>17.590539541759053</v>
      </c>
      <c r="N281" s="38">
        <f t="shared" si="53"/>
        <v>98.81744271988174</v>
      </c>
      <c r="O281" s="138"/>
      <c r="P281" s="138"/>
      <c r="Q281" s="38">
        <f>Q280*100/$E$280</f>
        <v>0</v>
      </c>
      <c r="R281" s="38">
        <f>R280*100/$E$280</f>
        <v>1.1825572801182558</v>
      </c>
    </row>
    <row r="282" spans="1:18" ht="18.75" customHeight="1" thickTop="1">
      <c r="A282" s="89" t="s">
        <v>11</v>
      </c>
      <c r="B282" s="89"/>
      <c r="C282" s="89"/>
      <c r="D282" s="89"/>
      <c r="E282" s="39">
        <f aca="true" t="shared" si="54" ref="E282:N282">SUM(E254,E280)</f>
        <v>4080</v>
      </c>
      <c r="F282" s="39">
        <f t="shared" si="54"/>
        <v>395</v>
      </c>
      <c r="G282" s="39">
        <f t="shared" si="54"/>
        <v>254</v>
      </c>
      <c r="H282" s="39">
        <f t="shared" si="54"/>
        <v>253</v>
      </c>
      <c r="I282" s="39">
        <f t="shared" si="54"/>
        <v>468</v>
      </c>
      <c r="J282" s="39">
        <f t="shared" si="54"/>
        <v>538</v>
      </c>
      <c r="K282" s="39">
        <f t="shared" si="54"/>
        <v>624</v>
      </c>
      <c r="L282" s="39">
        <f t="shared" si="54"/>
        <v>472</v>
      </c>
      <c r="M282" s="39">
        <f t="shared" si="54"/>
        <v>1041</v>
      </c>
      <c r="N282" s="39">
        <f t="shared" si="54"/>
        <v>4045</v>
      </c>
      <c r="O282" s="137">
        <f>(1*G282+1.5*H282+2*I282+2.5*J282+3*K282+3.5*L282+4*M282)/N282</f>
        <v>2.6211372064276883</v>
      </c>
      <c r="P282" s="137">
        <f>SQRT((F282*0^2+G282*1^2+H282*1.5^2+I282*2^2+J282*2.5^2+K282*3^2+L282*3.5^2+M282*4^2)/N282-O282^2)</f>
        <v>1.2500821005275777</v>
      </c>
      <c r="Q282" s="39">
        <f>SUM(Q254,Q280)</f>
        <v>0</v>
      </c>
      <c r="R282" s="39">
        <f>SUM(R254,R280)</f>
        <v>35</v>
      </c>
    </row>
    <row r="283" spans="1:18" ht="18.75" customHeight="1" thickBot="1">
      <c r="A283" s="139" t="s">
        <v>12</v>
      </c>
      <c r="B283" s="139"/>
      <c r="C283" s="139"/>
      <c r="D283" s="139"/>
      <c r="E283" s="38">
        <f>E282*100/$E$282</f>
        <v>100</v>
      </c>
      <c r="F283" s="38">
        <f aca="true" t="shared" si="55" ref="F283:N283">F282*100/$E$282</f>
        <v>9.681372549019608</v>
      </c>
      <c r="G283" s="38">
        <f t="shared" si="55"/>
        <v>6.2254901960784315</v>
      </c>
      <c r="H283" s="38">
        <f t="shared" si="55"/>
        <v>6.200980392156863</v>
      </c>
      <c r="I283" s="38">
        <f t="shared" si="55"/>
        <v>11.470588235294118</v>
      </c>
      <c r="J283" s="38">
        <f t="shared" si="55"/>
        <v>13.186274509803921</v>
      </c>
      <c r="K283" s="38">
        <f t="shared" si="55"/>
        <v>15.294117647058824</v>
      </c>
      <c r="L283" s="38">
        <f t="shared" si="55"/>
        <v>11.568627450980392</v>
      </c>
      <c r="M283" s="38">
        <f t="shared" si="55"/>
        <v>25.514705882352942</v>
      </c>
      <c r="N283" s="38">
        <f t="shared" si="55"/>
        <v>99.1421568627451</v>
      </c>
      <c r="O283" s="138"/>
      <c r="P283" s="138"/>
      <c r="Q283" s="38">
        <f>Q282*100/$E$282</f>
        <v>0</v>
      </c>
      <c r="R283" s="38">
        <f>R282*100/$E$282</f>
        <v>0.8578431372549019</v>
      </c>
    </row>
    <row r="284" ht="22.5" thickTop="1"/>
    <row r="306" spans="2:18" ht="23.25">
      <c r="B306" s="32"/>
      <c r="C306" s="33" t="s">
        <v>344</v>
      </c>
      <c r="R306" s="35"/>
    </row>
    <row r="307" spans="1:18" ht="21.75">
      <c r="A307" s="100" t="s">
        <v>79</v>
      </c>
      <c r="B307" s="100" t="s">
        <v>0</v>
      </c>
      <c r="C307" s="100" t="s">
        <v>1</v>
      </c>
      <c r="D307" s="100" t="s">
        <v>80</v>
      </c>
      <c r="E307" s="145" t="s">
        <v>81</v>
      </c>
      <c r="F307" s="128" t="s">
        <v>82</v>
      </c>
      <c r="G307" s="129"/>
      <c r="H307" s="129"/>
      <c r="I307" s="129"/>
      <c r="J307" s="129"/>
      <c r="K307" s="129"/>
      <c r="L307" s="129"/>
      <c r="M307" s="130"/>
      <c r="N307" s="100" t="s">
        <v>83</v>
      </c>
      <c r="O307" s="100" t="s">
        <v>6</v>
      </c>
      <c r="P307" s="100" t="s">
        <v>7</v>
      </c>
      <c r="Q307" s="146" t="s">
        <v>84</v>
      </c>
      <c r="R307" s="146"/>
    </row>
    <row r="308" spans="1:18" ht="21.75">
      <c r="A308" s="100"/>
      <c r="B308" s="100"/>
      <c r="C308" s="100"/>
      <c r="D308" s="100"/>
      <c r="E308" s="145"/>
      <c r="F308" s="2">
        <v>0</v>
      </c>
      <c r="G308" s="2">
        <v>1</v>
      </c>
      <c r="H308" s="2">
        <v>1.5</v>
      </c>
      <c r="I308" s="2">
        <v>2</v>
      </c>
      <c r="J308" s="2">
        <v>2.5</v>
      </c>
      <c r="K308" s="2">
        <v>3</v>
      </c>
      <c r="L308" s="2">
        <v>3.5</v>
      </c>
      <c r="M308" s="2">
        <v>4</v>
      </c>
      <c r="N308" s="100"/>
      <c r="O308" s="100"/>
      <c r="P308" s="100"/>
      <c r="Q308" s="2" t="s">
        <v>9</v>
      </c>
      <c r="R308" s="5" t="s">
        <v>10</v>
      </c>
    </row>
    <row r="309" spans="1:18" ht="21.75">
      <c r="A309" s="140" t="s">
        <v>85</v>
      </c>
      <c r="B309" s="2" t="s">
        <v>196</v>
      </c>
      <c r="C309" s="8" t="s">
        <v>204</v>
      </c>
      <c r="D309" s="1">
        <v>1</v>
      </c>
      <c r="E309" s="12">
        <f>SUM(Q309:R309,F309:M309)</f>
        <v>307</v>
      </c>
      <c r="F309" s="2">
        <v>18</v>
      </c>
      <c r="G309" s="2">
        <v>62</v>
      </c>
      <c r="H309" s="2">
        <v>38</v>
      </c>
      <c r="I309" s="2">
        <v>49</v>
      </c>
      <c r="J309" s="2">
        <v>65</v>
      </c>
      <c r="K309" s="2">
        <v>46</v>
      </c>
      <c r="L309" s="2">
        <v>21</v>
      </c>
      <c r="M309" s="2">
        <v>8</v>
      </c>
      <c r="N309" s="2">
        <f>SUM(F309:M309)</f>
        <v>307</v>
      </c>
      <c r="O309" s="5">
        <f>(1*G309+1.5*H309+2*I309+2.5*J309+3*K309+3.5*L309+4*M309)/N309</f>
        <v>2.029315960912052</v>
      </c>
      <c r="P309" s="5">
        <f>SQRT((F309*0^2+G309*1^2+H309*1.5^2+I309*2^2+J309*2.5^2+K309*3^2+L309*3.5^2+M309*4^2)/N309-O309^2)</f>
        <v>0.9630572862767751</v>
      </c>
      <c r="Q309" s="2">
        <v>0</v>
      </c>
      <c r="R309" s="2">
        <v>0</v>
      </c>
    </row>
    <row r="310" spans="1:18" ht="21.75">
      <c r="A310" s="141"/>
      <c r="B310" s="2" t="s">
        <v>197</v>
      </c>
      <c r="C310" s="8" t="s">
        <v>205</v>
      </c>
      <c r="D310" s="1">
        <v>1</v>
      </c>
      <c r="E310" s="12">
        <f>SUM(Q310:R310,F310:M310)</f>
        <v>307</v>
      </c>
      <c r="F310" s="2">
        <v>35</v>
      </c>
      <c r="G310" s="2">
        <v>31</v>
      </c>
      <c r="H310" s="2">
        <v>36</v>
      </c>
      <c r="I310" s="2">
        <v>50</v>
      </c>
      <c r="J310" s="2">
        <v>51</v>
      </c>
      <c r="K310" s="2">
        <v>56</v>
      </c>
      <c r="L310" s="2">
        <v>26</v>
      </c>
      <c r="M310" s="2">
        <v>22</v>
      </c>
      <c r="N310" s="2">
        <f>SUM(F310:M310)</f>
        <v>307</v>
      </c>
      <c r="O310" s="5">
        <f>(1*G310+1.5*H310+2*I310+2.5*J310+3*K310+3.5*L310+4*M310)/N310</f>
        <v>2.1482084690553744</v>
      </c>
      <c r="P310" s="5">
        <f>SQRT((F310*0^2+G310*1^2+H310*1.5^2+I310*2^2+J310*2.5^2+K310*3^2+L310*3.5^2+M310*4^2)/N310-O310^2)</f>
        <v>1.1249415687438549</v>
      </c>
      <c r="Q310" s="2">
        <v>0</v>
      </c>
      <c r="R310" s="2">
        <v>0</v>
      </c>
    </row>
    <row r="311" spans="1:18" ht="21.75">
      <c r="A311" s="141"/>
      <c r="B311" s="2" t="s">
        <v>198</v>
      </c>
      <c r="C311" s="8" t="s">
        <v>206</v>
      </c>
      <c r="D311" s="1">
        <v>0.5</v>
      </c>
      <c r="E311" s="12">
        <f aca="true" t="shared" si="56" ref="E311:E339">SUM(Q311:R311,F311:M311)</f>
        <v>307</v>
      </c>
      <c r="F311" s="2">
        <v>2</v>
      </c>
      <c r="G311" s="2">
        <v>0</v>
      </c>
      <c r="H311" s="2">
        <v>0</v>
      </c>
      <c r="I311" s="2">
        <v>20</v>
      </c>
      <c r="J311" s="2">
        <v>2</v>
      </c>
      <c r="K311" s="2">
        <v>10</v>
      </c>
      <c r="L311" s="2">
        <v>93</v>
      </c>
      <c r="M311" s="2">
        <v>180</v>
      </c>
      <c r="N311" s="2">
        <f aca="true" t="shared" si="57" ref="N311:N338">SUM(F311:M311)</f>
        <v>307</v>
      </c>
      <c r="O311" s="5">
        <f aca="true" t="shared" si="58" ref="O311:O340">(1*G311+1.5*H311+2*I311+2.5*J311+3*K311+3.5*L311+4*M311)/N311</f>
        <v>3.6498371335504887</v>
      </c>
      <c r="P311" s="5">
        <f aca="true" t="shared" si="59" ref="P311:P340">SQRT((F311*0^2+G311*1^2+H311*1.5^2+I311*2^2+J311*2.5^2+K311*3^2+L311*3.5^2+M311*4^2)/N311-O311^2)</f>
        <v>0.6042937888531583</v>
      </c>
      <c r="Q311" s="2">
        <v>0</v>
      </c>
      <c r="R311" s="2">
        <v>0</v>
      </c>
    </row>
    <row r="312" spans="1:18" ht="21.75">
      <c r="A312" s="141"/>
      <c r="B312" s="2" t="s">
        <v>387</v>
      </c>
      <c r="C312" s="8" t="s">
        <v>367</v>
      </c>
      <c r="D312" s="1">
        <v>0.5</v>
      </c>
      <c r="E312" s="12">
        <f t="shared" si="56"/>
        <v>307</v>
      </c>
      <c r="F312" s="2">
        <v>2</v>
      </c>
      <c r="G312" s="2">
        <v>1</v>
      </c>
      <c r="H312" s="2">
        <v>3</v>
      </c>
      <c r="I312" s="2">
        <v>18</v>
      </c>
      <c r="J312" s="2">
        <v>5</v>
      </c>
      <c r="K312" s="2">
        <v>15</v>
      </c>
      <c r="L312" s="2">
        <v>59</v>
      </c>
      <c r="M312" s="2">
        <v>204</v>
      </c>
      <c r="N312" s="2">
        <f>SUM(F312:M312)</f>
        <v>307</v>
      </c>
      <c r="O312" s="5">
        <f>(1*G312+1.5*H312+2*I312+2.5*J312+3*K312+3.5*L312+4*M312)/N312</f>
        <v>3.6530944625407167</v>
      </c>
      <c r="P312" s="5">
        <f>SQRT((F312*0^2+G312*1^2+H312*1.5^2+I312*2^2+J312*2.5^2+K312*3^2+L312*3.5^2+M312*4^2)/N312-O312^2)</f>
        <v>0.6651015946018882</v>
      </c>
      <c r="Q312" s="2">
        <v>0</v>
      </c>
      <c r="R312" s="2">
        <v>0</v>
      </c>
    </row>
    <row r="313" spans="1:18" ht="21.75">
      <c r="A313" s="141"/>
      <c r="B313" s="2" t="s">
        <v>199</v>
      </c>
      <c r="C313" s="8" t="s">
        <v>207</v>
      </c>
      <c r="D313" s="1">
        <v>0.5</v>
      </c>
      <c r="E313" s="12">
        <f t="shared" si="56"/>
        <v>308</v>
      </c>
      <c r="F313" s="2">
        <v>13</v>
      </c>
      <c r="G313" s="2">
        <v>16</v>
      </c>
      <c r="H313" s="2">
        <v>9</v>
      </c>
      <c r="I313" s="2">
        <v>19</v>
      </c>
      <c r="J313" s="2">
        <v>10</v>
      </c>
      <c r="K313" s="2">
        <v>43</v>
      </c>
      <c r="L313" s="2">
        <v>82</v>
      </c>
      <c r="M313" s="2">
        <v>116</v>
      </c>
      <c r="N313" s="2">
        <f t="shared" si="57"/>
        <v>308</v>
      </c>
      <c r="O313" s="5">
        <f t="shared" si="58"/>
        <v>3.1574675324675323</v>
      </c>
      <c r="P313" s="5">
        <f t="shared" si="59"/>
        <v>1.0684568686262876</v>
      </c>
      <c r="Q313" s="2">
        <v>0</v>
      </c>
      <c r="R313" s="2">
        <v>0</v>
      </c>
    </row>
    <row r="314" spans="1:18" ht="21.75">
      <c r="A314" s="141"/>
      <c r="B314" s="2" t="s">
        <v>200</v>
      </c>
      <c r="C314" s="8" t="s">
        <v>208</v>
      </c>
      <c r="D314" s="1">
        <v>0.5</v>
      </c>
      <c r="E314" s="12">
        <f t="shared" si="56"/>
        <v>307</v>
      </c>
      <c r="F314" s="2">
        <v>5</v>
      </c>
      <c r="G314" s="2">
        <v>4</v>
      </c>
      <c r="H314" s="2">
        <v>2</v>
      </c>
      <c r="I314" s="2">
        <v>0</v>
      </c>
      <c r="J314" s="2">
        <v>4</v>
      </c>
      <c r="K314" s="2">
        <v>36</v>
      </c>
      <c r="L314" s="2">
        <v>78</v>
      </c>
      <c r="M314" s="2">
        <v>178</v>
      </c>
      <c r="N314" s="2">
        <f t="shared" si="57"/>
        <v>307</v>
      </c>
      <c r="O314" s="5">
        <f t="shared" si="58"/>
        <v>3.6156351791530943</v>
      </c>
      <c r="P314" s="5">
        <f t="shared" si="59"/>
        <v>0.6934898554480333</v>
      </c>
      <c r="Q314" s="2">
        <v>0</v>
      </c>
      <c r="R314" s="2">
        <v>0</v>
      </c>
    </row>
    <row r="315" spans="1:18" ht="21.75">
      <c r="A315" s="141"/>
      <c r="B315" s="2" t="s">
        <v>201</v>
      </c>
      <c r="C315" s="8" t="s">
        <v>209</v>
      </c>
      <c r="D315" s="1">
        <v>0.5</v>
      </c>
      <c r="E315" s="12">
        <f t="shared" si="56"/>
        <v>307</v>
      </c>
      <c r="F315" s="2">
        <v>8</v>
      </c>
      <c r="G315" s="2">
        <v>4</v>
      </c>
      <c r="H315" s="2">
        <v>0</v>
      </c>
      <c r="I315" s="2">
        <v>44</v>
      </c>
      <c r="J315" s="2">
        <v>38</v>
      </c>
      <c r="K315" s="2">
        <v>122</v>
      </c>
      <c r="L315" s="2">
        <v>89</v>
      </c>
      <c r="M315" s="2">
        <v>2</v>
      </c>
      <c r="N315" s="2">
        <f t="shared" si="57"/>
        <v>307</v>
      </c>
      <c r="O315" s="5">
        <f t="shared" si="58"/>
        <v>2.8420195439739415</v>
      </c>
      <c r="P315" s="5">
        <f t="shared" si="59"/>
        <v>0.7175963040903229</v>
      </c>
      <c r="Q315" s="2">
        <v>0</v>
      </c>
      <c r="R315" s="2">
        <v>0</v>
      </c>
    </row>
    <row r="316" spans="1:18" ht="21.75">
      <c r="A316" s="141"/>
      <c r="B316" s="2" t="s">
        <v>202</v>
      </c>
      <c r="C316" s="8" t="s">
        <v>210</v>
      </c>
      <c r="D316" s="1">
        <v>1</v>
      </c>
      <c r="E316" s="12">
        <f t="shared" si="56"/>
        <v>307</v>
      </c>
      <c r="F316" s="2">
        <v>17</v>
      </c>
      <c r="G316" s="2">
        <v>4</v>
      </c>
      <c r="H316" s="2">
        <v>7</v>
      </c>
      <c r="I316" s="2">
        <v>10</v>
      </c>
      <c r="J316" s="2">
        <v>19</v>
      </c>
      <c r="K316" s="2">
        <v>26</v>
      </c>
      <c r="L316" s="2">
        <v>26</v>
      </c>
      <c r="M316" s="2">
        <v>198</v>
      </c>
      <c r="N316" s="2">
        <f t="shared" si="57"/>
        <v>307</v>
      </c>
      <c r="O316" s="5">
        <f t="shared" si="58"/>
        <v>3.3973941368078178</v>
      </c>
      <c r="P316" s="5">
        <f t="shared" si="59"/>
        <v>1.0761221176441296</v>
      </c>
      <c r="Q316" s="2">
        <v>0</v>
      </c>
      <c r="R316" s="2">
        <v>0</v>
      </c>
    </row>
    <row r="317" spans="1:18" ht="21.75">
      <c r="A317" s="141"/>
      <c r="B317" s="2" t="s">
        <v>203</v>
      </c>
      <c r="C317" s="8" t="s">
        <v>211</v>
      </c>
      <c r="D317" s="1">
        <v>2</v>
      </c>
      <c r="E317" s="12">
        <f t="shared" si="56"/>
        <v>307</v>
      </c>
      <c r="F317" s="2">
        <v>37</v>
      </c>
      <c r="G317" s="2">
        <v>23</v>
      </c>
      <c r="H317" s="2">
        <v>31</v>
      </c>
      <c r="I317" s="2">
        <v>47</v>
      </c>
      <c r="J317" s="2">
        <v>58</v>
      </c>
      <c r="K317" s="2">
        <v>63</v>
      </c>
      <c r="L317" s="2">
        <v>22</v>
      </c>
      <c r="M317" s="2">
        <v>26</v>
      </c>
      <c r="N317" s="2">
        <f t="shared" si="57"/>
        <v>307</v>
      </c>
      <c r="O317" s="5">
        <f t="shared" si="58"/>
        <v>2.2100977198697067</v>
      </c>
      <c r="P317" s="5">
        <f t="shared" si="59"/>
        <v>1.1360235481060592</v>
      </c>
      <c r="Q317" s="2">
        <v>0</v>
      </c>
      <c r="R317" s="2">
        <v>0</v>
      </c>
    </row>
    <row r="318" spans="1:18" ht="21.75">
      <c r="A318" s="141"/>
      <c r="B318" s="88" t="s">
        <v>11</v>
      </c>
      <c r="C318" s="88"/>
      <c r="D318" s="88"/>
      <c r="E318" s="36">
        <f aca="true" t="shared" si="60" ref="E318:N318">SUM(E309:E317)</f>
        <v>2764</v>
      </c>
      <c r="F318" s="36">
        <f t="shared" si="60"/>
        <v>137</v>
      </c>
      <c r="G318" s="36">
        <f t="shared" si="60"/>
        <v>145</v>
      </c>
      <c r="H318" s="36">
        <f t="shared" si="60"/>
        <v>126</v>
      </c>
      <c r="I318" s="36">
        <f t="shared" si="60"/>
        <v>257</v>
      </c>
      <c r="J318" s="36">
        <f t="shared" si="60"/>
        <v>252</v>
      </c>
      <c r="K318" s="36">
        <f t="shared" si="60"/>
        <v>417</v>
      </c>
      <c r="L318" s="36">
        <f t="shared" si="60"/>
        <v>496</v>
      </c>
      <c r="M318" s="36">
        <f t="shared" si="60"/>
        <v>934</v>
      </c>
      <c r="N318" s="36">
        <f t="shared" si="60"/>
        <v>2764</v>
      </c>
      <c r="O318" s="137">
        <f t="shared" si="58"/>
        <v>2.9670767004341534</v>
      </c>
      <c r="P318" s="137">
        <f t="shared" si="59"/>
        <v>1.120701141745563</v>
      </c>
      <c r="Q318" s="36">
        <f>SUM(Q309:Q317)</f>
        <v>0</v>
      </c>
      <c r="R318" s="36">
        <f>SUM(R309:R317)</f>
        <v>0</v>
      </c>
    </row>
    <row r="319" spans="1:18" ht="21.75">
      <c r="A319" s="142"/>
      <c r="B319" s="88" t="s">
        <v>12</v>
      </c>
      <c r="C319" s="88"/>
      <c r="D319" s="88"/>
      <c r="E319" s="37">
        <f>E318*100/$E$318</f>
        <v>100</v>
      </c>
      <c r="F319" s="37">
        <f aca="true" t="shared" si="61" ref="F319:N319">F318*100/$E$318</f>
        <v>4.956584659913169</v>
      </c>
      <c r="G319" s="37">
        <f t="shared" si="61"/>
        <v>5.246020260492041</v>
      </c>
      <c r="H319" s="37">
        <f t="shared" si="61"/>
        <v>4.558610709117222</v>
      </c>
      <c r="I319" s="37">
        <f t="shared" si="61"/>
        <v>9.298118668596237</v>
      </c>
      <c r="J319" s="37">
        <f t="shared" si="61"/>
        <v>9.117221418234443</v>
      </c>
      <c r="K319" s="37">
        <f t="shared" si="61"/>
        <v>15.086830680173662</v>
      </c>
      <c r="L319" s="37">
        <f t="shared" si="61"/>
        <v>17.945007235890014</v>
      </c>
      <c r="M319" s="37">
        <f t="shared" si="61"/>
        <v>33.79160636758321</v>
      </c>
      <c r="N319" s="37">
        <f t="shared" si="61"/>
        <v>100</v>
      </c>
      <c r="O319" s="143"/>
      <c r="P319" s="143"/>
      <c r="Q319" s="37">
        <f>Q318*100/$E$318</f>
        <v>0</v>
      </c>
      <c r="R319" s="37">
        <f>R318*100/$E$318</f>
        <v>0</v>
      </c>
    </row>
    <row r="320" spans="1:18" ht="18.75" customHeight="1">
      <c r="A320" s="100" t="s">
        <v>79</v>
      </c>
      <c r="B320" s="100" t="s">
        <v>0</v>
      </c>
      <c r="C320" s="100" t="s">
        <v>1</v>
      </c>
      <c r="D320" s="100" t="s">
        <v>80</v>
      </c>
      <c r="E320" s="145" t="s">
        <v>81</v>
      </c>
      <c r="F320" s="128" t="s">
        <v>82</v>
      </c>
      <c r="G320" s="129"/>
      <c r="H320" s="129"/>
      <c r="I320" s="129"/>
      <c r="J320" s="129"/>
      <c r="K320" s="129"/>
      <c r="L320" s="129"/>
      <c r="M320" s="130"/>
      <c r="N320" s="100" t="s">
        <v>83</v>
      </c>
      <c r="O320" s="100" t="s">
        <v>6</v>
      </c>
      <c r="P320" s="100" t="s">
        <v>7</v>
      </c>
      <c r="Q320" s="146" t="s">
        <v>84</v>
      </c>
      <c r="R320" s="146"/>
    </row>
    <row r="321" spans="1:18" ht="18.75" customHeight="1">
      <c r="A321" s="100"/>
      <c r="B321" s="100"/>
      <c r="C321" s="100"/>
      <c r="D321" s="100"/>
      <c r="E321" s="145"/>
      <c r="F321" s="2">
        <v>0</v>
      </c>
      <c r="G321" s="2">
        <v>1</v>
      </c>
      <c r="H321" s="2">
        <v>1.5</v>
      </c>
      <c r="I321" s="2">
        <v>2</v>
      </c>
      <c r="J321" s="2">
        <v>2.5</v>
      </c>
      <c r="K321" s="2">
        <v>3</v>
      </c>
      <c r="L321" s="2">
        <v>3.5</v>
      </c>
      <c r="M321" s="2">
        <v>4</v>
      </c>
      <c r="N321" s="100"/>
      <c r="O321" s="100"/>
      <c r="P321" s="100"/>
      <c r="Q321" s="2" t="s">
        <v>9</v>
      </c>
      <c r="R321" s="5" t="s">
        <v>10</v>
      </c>
    </row>
    <row r="322" spans="1:18" ht="18.75" customHeight="1">
      <c r="A322" s="140" t="s">
        <v>95</v>
      </c>
      <c r="B322" s="3" t="s">
        <v>388</v>
      </c>
      <c r="C322" s="8" t="s">
        <v>218</v>
      </c>
      <c r="D322" s="1">
        <v>1</v>
      </c>
      <c r="E322" s="12">
        <f t="shared" si="56"/>
        <v>80</v>
      </c>
      <c r="F322" s="2">
        <v>5</v>
      </c>
      <c r="G322" s="2">
        <v>1</v>
      </c>
      <c r="H322" s="2">
        <v>5</v>
      </c>
      <c r="I322" s="2">
        <v>3</v>
      </c>
      <c r="J322" s="2">
        <v>6</v>
      </c>
      <c r="K322" s="2">
        <v>10</v>
      </c>
      <c r="L322" s="2">
        <v>4</v>
      </c>
      <c r="M322" s="2">
        <v>46</v>
      </c>
      <c r="N322" s="2">
        <f t="shared" si="57"/>
        <v>80</v>
      </c>
      <c r="O322" s="5">
        <f t="shared" si="58"/>
        <v>3.21875</v>
      </c>
      <c r="P322" s="5">
        <f t="shared" si="59"/>
        <v>1.1614746822466686</v>
      </c>
      <c r="Q322" s="2">
        <v>0</v>
      </c>
      <c r="R322" s="2">
        <v>0</v>
      </c>
    </row>
    <row r="323" spans="1:18" ht="18.75" customHeight="1">
      <c r="A323" s="141"/>
      <c r="B323" s="3" t="s">
        <v>212</v>
      </c>
      <c r="C323" s="8" t="s">
        <v>246</v>
      </c>
      <c r="D323" s="1">
        <v>2</v>
      </c>
      <c r="E323" s="12">
        <f t="shared" si="56"/>
        <v>132</v>
      </c>
      <c r="F323" s="2">
        <v>5</v>
      </c>
      <c r="G323" s="2">
        <v>7</v>
      </c>
      <c r="H323" s="2">
        <v>8</v>
      </c>
      <c r="I323" s="2">
        <v>15</v>
      </c>
      <c r="J323" s="2">
        <v>22</v>
      </c>
      <c r="K323" s="2">
        <v>32</v>
      </c>
      <c r="L323" s="2">
        <v>21</v>
      </c>
      <c r="M323" s="2">
        <v>22</v>
      </c>
      <c r="N323" s="2">
        <f t="shared" si="57"/>
        <v>132</v>
      </c>
      <c r="O323" s="5">
        <f t="shared" si="58"/>
        <v>2.7386363636363638</v>
      </c>
      <c r="P323" s="5">
        <f t="shared" si="59"/>
        <v>0.9913755157472568</v>
      </c>
      <c r="Q323" s="2">
        <v>0</v>
      </c>
      <c r="R323" s="2">
        <v>0</v>
      </c>
    </row>
    <row r="324" spans="1:18" ht="18.75" customHeight="1">
      <c r="A324" s="141"/>
      <c r="B324" s="3" t="s">
        <v>213</v>
      </c>
      <c r="C324" s="8" t="s">
        <v>219</v>
      </c>
      <c r="D324" s="1">
        <v>1.5</v>
      </c>
      <c r="E324" s="12">
        <f t="shared" si="56"/>
        <v>44</v>
      </c>
      <c r="F324" s="2">
        <v>2</v>
      </c>
      <c r="G324" s="2">
        <v>6</v>
      </c>
      <c r="H324" s="2">
        <v>11</v>
      </c>
      <c r="I324" s="2">
        <v>14</v>
      </c>
      <c r="J324" s="2">
        <v>6</v>
      </c>
      <c r="K324" s="2">
        <v>2</v>
      </c>
      <c r="L324" s="2">
        <v>2</v>
      </c>
      <c r="M324" s="2">
        <v>1</v>
      </c>
      <c r="N324" s="2">
        <f t="shared" si="57"/>
        <v>44</v>
      </c>
      <c r="O324" s="5">
        <f t="shared" si="58"/>
        <v>1.875</v>
      </c>
      <c r="P324" s="5">
        <f t="shared" si="59"/>
        <v>0.7986138559460955</v>
      </c>
      <c r="Q324" s="2">
        <v>0</v>
      </c>
      <c r="R324" s="2">
        <v>0</v>
      </c>
    </row>
    <row r="325" spans="1:18" ht="18.75" customHeight="1">
      <c r="A325" s="141"/>
      <c r="B325" s="3" t="s">
        <v>235</v>
      </c>
      <c r="C325" s="8" t="s">
        <v>243</v>
      </c>
      <c r="D325" s="1">
        <v>0.5</v>
      </c>
      <c r="E325" s="12">
        <f t="shared" si="56"/>
        <v>131</v>
      </c>
      <c r="F325" s="2">
        <v>9</v>
      </c>
      <c r="G325" s="2">
        <v>17</v>
      </c>
      <c r="H325" s="2">
        <v>8</v>
      </c>
      <c r="I325" s="2">
        <v>15</v>
      </c>
      <c r="J325" s="2">
        <v>19</v>
      </c>
      <c r="K325" s="2">
        <v>23</v>
      </c>
      <c r="L325" s="2">
        <v>19</v>
      </c>
      <c r="M325" s="2">
        <v>21</v>
      </c>
      <c r="N325" s="2">
        <f t="shared" si="57"/>
        <v>131</v>
      </c>
      <c r="O325" s="5">
        <f t="shared" si="58"/>
        <v>2.4885496183206106</v>
      </c>
      <c r="P325" s="5">
        <f t="shared" si="59"/>
        <v>1.166428699775584</v>
      </c>
      <c r="Q325" s="2">
        <v>0</v>
      </c>
      <c r="R325" s="2">
        <v>0</v>
      </c>
    </row>
    <row r="326" spans="1:18" ht="18.75" customHeight="1">
      <c r="A326" s="141"/>
      <c r="B326" s="3" t="s">
        <v>270</v>
      </c>
      <c r="C326" s="8" t="s">
        <v>280</v>
      </c>
      <c r="D326" s="1">
        <v>2</v>
      </c>
      <c r="E326" s="12">
        <f t="shared" si="56"/>
        <v>132</v>
      </c>
      <c r="F326" s="2">
        <v>3</v>
      </c>
      <c r="G326" s="2">
        <v>3</v>
      </c>
      <c r="H326" s="2">
        <v>1</v>
      </c>
      <c r="I326" s="2">
        <v>9</v>
      </c>
      <c r="J326" s="2">
        <v>14</v>
      </c>
      <c r="K326" s="2">
        <v>23</v>
      </c>
      <c r="L326" s="2">
        <v>24</v>
      </c>
      <c r="M326" s="2">
        <v>55</v>
      </c>
      <c r="N326" s="2">
        <f t="shared" si="57"/>
        <v>132</v>
      </c>
      <c r="O326" s="5">
        <f t="shared" si="58"/>
        <v>3.2613636363636362</v>
      </c>
      <c r="P326" s="5">
        <f t="shared" si="59"/>
        <v>0.8949900733555426</v>
      </c>
      <c r="Q326" s="2">
        <v>0</v>
      </c>
      <c r="R326" s="2">
        <v>0</v>
      </c>
    </row>
    <row r="327" spans="1:18" ht="18.75" customHeight="1">
      <c r="A327" s="141"/>
      <c r="B327" s="3" t="s">
        <v>236</v>
      </c>
      <c r="C327" s="8" t="s">
        <v>281</v>
      </c>
      <c r="D327" s="1">
        <v>1.5</v>
      </c>
      <c r="E327" s="12">
        <f t="shared" si="56"/>
        <v>132</v>
      </c>
      <c r="F327" s="2">
        <v>15</v>
      </c>
      <c r="G327" s="2">
        <v>7</v>
      </c>
      <c r="H327" s="2">
        <v>15</v>
      </c>
      <c r="I327" s="2">
        <v>15</v>
      </c>
      <c r="J327" s="2">
        <v>21</v>
      </c>
      <c r="K327" s="2">
        <v>28</v>
      </c>
      <c r="L327" s="2">
        <v>12</v>
      </c>
      <c r="M327" s="2">
        <v>18</v>
      </c>
      <c r="N327" s="2">
        <f t="shared" si="57"/>
        <v>131</v>
      </c>
      <c r="O327" s="5">
        <f t="shared" si="58"/>
        <v>2.366412213740458</v>
      </c>
      <c r="P327" s="5">
        <f t="shared" si="59"/>
        <v>1.1896892074119623</v>
      </c>
      <c r="Q327" s="2">
        <v>1</v>
      </c>
      <c r="R327" s="2">
        <v>0</v>
      </c>
    </row>
    <row r="328" spans="1:18" ht="18.75" customHeight="1">
      <c r="A328" s="141"/>
      <c r="B328" s="3" t="s">
        <v>214</v>
      </c>
      <c r="C328" s="8" t="s">
        <v>221</v>
      </c>
      <c r="D328" s="1">
        <v>1.5</v>
      </c>
      <c r="E328" s="12">
        <f t="shared" si="56"/>
        <v>132</v>
      </c>
      <c r="F328" s="2">
        <v>30</v>
      </c>
      <c r="G328" s="2">
        <v>15</v>
      </c>
      <c r="H328" s="2">
        <v>18</v>
      </c>
      <c r="I328" s="2">
        <v>21</v>
      </c>
      <c r="J328" s="2">
        <v>18</v>
      </c>
      <c r="K328" s="2">
        <v>23</v>
      </c>
      <c r="L328" s="2">
        <v>2</v>
      </c>
      <c r="M328" s="2">
        <v>5</v>
      </c>
      <c r="N328" s="2">
        <f t="shared" si="57"/>
        <v>132</v>
      </c>
      <c r="O328" s="5">
        <f t="shared" si="58"/>
        <v>1.7045454545454546</v>
      </c>
      <c r="P328" s="5">
        <f t="shared" si="59"/>
        <v>1.1676746924241457</v>
      </c>
      <c r="Q328" s="2">
        <v>0</v>
      </c>
      <c r="R328" s="2">
        <v>0</v>
      </c>
    </row>
    <row r="329" spans="1:18" ht="18.75" customHeight="1">
      <c r="A329" s="141"/>
      <c r="B329" s="3" t="s">
        <v>215</v>
      </c>
      <c r="C329" s="8" t="s">
        <v>222</v>
      </c>
      <c r="D329" s="1">
        <v>1</v>
      </c>
      <c r="E329" s="12">
        <f t="shared" si="56"/>
        <v>307</v>
      </c>
      <c r="F329" s="2">
        <v>20</v>
      </c>
      <c r="G329" s="2">
        <v>13</v>
      </c>
      <c r="H329" s="2">
        <v>7</v>
      </c>
      <c r="I329" s="2">
        <v>24</v>
      </c>
      <c r="J329" s="2">
        <v>35</v>
      </c>
      <c r="K329" s="2">
        <v>44</v>
      </c>
      <c r="L329" s="2">
        <v>69</v>
      </c>
      <c r="M329" s="2">
        <v>95</v>
      </c>
      <c r="N329" s="2">
        <f t="shared" si="57"/>
        <v>307</v>
      </c>
      <c r="O329" s="5">
        <f t="shared" si="58"/>
        <v>2.972312703583062</v>
      </c>
      <c r="P329" s="5">
        <f t="shared" si="59"/>
        <v>1.130729576215804</v>
      </c>
      <c r="Q329" s="2">
        <v>0</v>
      </c>
      <c r="R329" s="2">
        <v>0</v>
      </c>
    </row>
    <row r="330" spans="1:18" ht="18.75" customHeight="1">
      <c r="A330" s="141"/>
      <c r="B330" s="3" t="s">
        <v>389</v>
      </c>
      <c r="C330" s="8" t="s">
        <v>390</v>
      </c>
      <c r="D330" s="1">
        <v>1</v>
      </c>
      <c r="E330" s="12">
        <f t="shared" si="56"/>
        <v>80</v>
      </c>
      <c r="F330" s="2">
        <v>9</v>
      </c>
      <c r="G330" s="2">
        <v>5</v>
      </c>
      <c r="H330" s="2">
        <v>7</v>
      </c>
      <c r="I330" s="2">
        <v>20</v>
      </c>
      <c r="J330" s="2">
        <v>12</v>
      </c>
      <c r="K330" s="2">
        <v>11</v>
      </c>
      <c r="L330" s="2">
        <v>14</v>
      </c>
      <c r="M330" s="2">
        <v>2</v>
      </c>
      <c r="N330" s="2">
        <f t="shared" si="57"/>
        <v>80</v>
      </c>
      <c r="O330" s="5">
        <f t="shared" si="58"/>
        <v>2.19375</v>
      </c>
      <c r="P330" s="5">
        <f t="shared" si="59"/>
        <v>1.0796230534311504</v>
      </c>
      <c r="Q330" s="2">
        <v>0</v>
      </c>
      <c r="R330" s="2">
        <v>0</v>
      </c>
    </row>
    <row r="331" spans="1:18" ht="18.75" customHeight="1">
      <c r="A331" s="141"/>
      <c r="B331" s="3" t="s">
        <v>391</v>
      </c>
      <c r="C331" s="8" t="s">
        <v>393</v>
      </c>
      <c r="D331" s="1">
        <v>1</v>
      </c>
      <c r="E331" s="12">
        <f t="shared" si="56"/>
        <v>17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5</v>
      </c>
      <c r="L331" s="2">
        <v>5</v>
      </c>
      <c r="M331" s="2">
        <v>7</v>
      </c>
      <c r="N331" s="2">
        <f t="shared" si="57"/>
        <v>17</v>
      </c>
      <c r="O331" s="5">
        <f t="shared" si="58"/>
        <v>3.5588235294117645</v>
      </c>
      <c r="P331" s="5">
        <f t="shared" si="59"/>
        <v>0.415945165403852</v>
      </c>
      <c r="Q331" s="2">
        <v>0</v>
      </c>
      <c r="R331" s="2">
        <v>0</v>
      </c>
    </row>
    <row r="332" spans="1:18" ht="18.75" customHeight="1">
      <c r="A332" s="141"/>
      <c r="B332" s="3" t="s">
        <v>392</v>
      </c>
      <c r="C332" s="8" t="s">
        <v>394</v>
      </c>
      <c r="D332" s="1">
        <v>2</v>
      </c>
      <c r="E332" s="12">
        <f t="shared" si="56"/>
        <v>17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17</v>
      </c>
      <c r="N332" s="2">
        <f t="shared" si="57"/>
        <v>17</v>
      </c>
      <c r="O332" s="5">
        <f t="shared" si="58"/>
        <v>4</v>
      </c>
      <c r="P332" s="5">
        <f t="shared" si="59"/>
        <v>0</v>
      </c>
      <c r="Q332" s="2">
        <v>0</v>
      </c>
      <c r="R332" s="2">
        <v>0</v>
      </c>
    </row>
    <row r="333" spans="1:18" ht="18.75" customHeight="1">
      <c r="A333" s="141"/>
      <c r="B333" s="3" t="s">
        <v>252</v>
      </c>
      <c r="C333" s="23" t="s">
        <v>253</v>
      </c>
      <c r="D333" s="1">
        <v>2</v>
      </c>
      <c r="E333" s="12">
        <f t="shared" si="56"/>
        <v>12</v>
      </c>
      <c r="F333" s="2">
        <v>0</v>
      </c>
      <c r="G333" s="2">
        <v>0</v>
      </c>
      <c r="H333" s="2">
        <v>0</v>
      </c>
      <c r="I333" s="2">
        <v>1</v>
      </c>
      <c r="J333" s="2">
        <v>0</v>
      </c>
      <c r="K333" s="2">
        <v>0</v>
      </c>
      <c r="L333" s="2">
        <v>0</v>
      </c>
      <c r="M333" s="2">
        <v>11</v>
      </c>
      <c r="N333" s="2">
        <f t="shared" si="57"/>
        <v>12</v>
      </c>
      <c r="O333" s="5">
        <f t="shared" si="58"/>
        <v>3.8333333333333335</v>
      </c>
      <c r="P333" s="5">
        <f t="shared" si="59"/>
        <v>0.5527707983925648</v>
      </c>
      <c r="Q333" s="2">
        <v>0</v>
      </c>
      <c r="R333" s="2">
        <v>0</v>
      </c>
    </row>
    <row r="334" spans="1:18" ht="18.75" customHeight="1">
      <c r="A334" s="141"/>
      <c r="B334" s="3" t="s">
        <v>395</v>
      </c>
      <c r="C334" s="23" t="s">
        <v>396</v>
      </c>
      <c r="D334" s="1">
        <v>2</v>
      </c>
      <c r="E334" s="12">
        <f t="shared" si="56"/>
        <v>12</v>
      </c>
      <c r="F334" s="2">
        <v>0</v>
      </c>
      <c r="G334" s="2">
        <v>0</v>
      </c>
      <c r="H334" s="2">
        <v>0</v>
      </c>
      <c r="I334" s="2">
        <v>0</v>
      </c>
      <c r="J334" s="2">
        <v>1</v>
      </c>
      <c r="K334" s="2">
        <v>0</v>
      </c>
      <c r="L334" s="2">
        <v>0</v>
      </c>
      <c r="M334" s="2">
        <v>11</v>
      </c>
      <c r="N334" s="2">
        <f t="shared" si="57"/>
        <v>12</v>
      </c>
      <c r="O334" s="5">
        <f t="shared" si="58"/>
        <v>3.875</v>
      </c>
      <c r="P334" s="5">
        <f t="shared" si="59"/>
        <v>0.414578098794425</v>
      </c>
      <c r="Q334" s="2">
        <v>0</v>
      </c>
      <c r="R334" s="2">
        <v>0</v>
      </c>
    </row>
    <row r="335" spans="1:18" ht="18.75" customHeight="1">
      <c r="A335" s="141"/>
      <c r="B335" s="3" t="s">
        <v>216</v>
      </c>
      <c r="C335" s="8" t="s">
        <v>245</v>
      </c>
      <c r="D335" s="1">
        <v>1</v>
      </c>
      <c r="E335" s="12">
        <f t="shared" si="56"/>
        <v>307</v>
      </c>
      <c r="F335" s="2">
        <v>13</v>
      </c>
      <c r="G335" s="2">
        <v>0</v>
      </c>
      <c r="H335" s="2">
        <v>0</v>
      </c>
      <c r="I335" s="2">
        <v>15</v>
      </c>
      <c r="J335" s="2">
        <v>9</v>
      </c>
      <c r="K335" s="2">
        <v>30</v>
      </c>
      <c r="L335" s="2">
        <v>68</v>
      </c>
      <c r="M335" s="2">
        <v>172</v>
      </c>
      <c r="N335" s="2">
        <f t="shared" si="57"/>
        <v>307</v>
      </c>
      <c r="O335" s="5">
        <f t="shared" si="58"/>
        <v>3.480456026058632</v>
      </c>
      <c r="P335" s="5">
        <f t="shared" si="59"/>
        <v>0.90669377582244</v>
      </c>
      <c r="Q335" s="2">
        <v>0</v>
      </c>
      <c r="R335" s="2">
        <v>0</v>
      </c>
    </row>
    <row r="336" spans="1:18" ht="18.75" customHeight="1">
      <c r="A336" s="141"/>
      <c r="B336" s="3" t="s">
        <v>397</v>
      </c>
      <c r="C336" s="8" t="s">
        <v>399</v>
      </c>
      <c r="D336" s="1">
        <v>1</v>
      </c>
      <c r="E336" s="12">
        <f t="shared" si="56"/>
        <v>6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6</v>
      </c>
      <c r="L336" s="2">
        <v>0</v>
      </c>
      <c r="M336" s="2">
        <v>0</v>
      </c>
      <c r="N336" s="2">
        <f t="shared" si="57"/>
        <v>6</v>
      </c>
      <c r="O336" s="5">
        <f t="shared" si="58"/>
        <v>3</v>
      </c>
      <c r="P336" s="5">
        <f t="shared" si="59"/>
        <v>0</v>
      </c>
      <c r="Q336" s="2">
        <v>0</v>
      </c>
      <c r="R336" s="2">
        <v>0</v>
      </c>
    </row>
    <row r="337" spans="1:18" ht="18.75" customHeight="1">
      <c r="A337" s="141"/>
      <c r="B337" s="3" t="s">
        <v>398</v>
      </c>
      <c r="C337" s="8" t="s">
        <v>400</v>
      </c>
      <c r="D337" s="1">
        <v>1</v>
      </c>
      <c r="E337" s="12">
        <f t="shared" si="56"/>
        <v>6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6</v>
      </c>
      <c r="M337" s="2">
        <v>0</v>
      </c>
      <c r="N337" s="2">
        <f t="shared" si="57"/>
        <v>6</v>
      </c>
      <c r="O337" s="5">
        <f t="shared" si="58"/>
        <v>3.5</v>
      </c>
      <c r="P337" s="5">
        <f t="shared" si="59"/>
        <v>0</v>
      </c>
      <c r="Q337" s="2">
        <v>0</v>
      </c>
      <c r="R337" s="2">
        <v>0</v>
      </c>
    </row>
    <row r="338" spans="1:18" ht="18.75" customHeight="1">
      <c r="A338" s="141"/>
      <c r="B338" s="3" t="s">
        <v>217</v>
      </c>
      <c r="C338" s="8" t="s">
        <v>223</v>
      </c>
      <c r="D338" s="1">
        <v>1</v>
      </c>
      <c r="E338" s="12">
        <f t="shared" si="56"/>
        <v>124</v>
      </c>
      <c r="F338" s="2">
        <v>10</v>
      </c>
      <c r="G338" s="2">
        <v>8</v>
      </c>
      <c r="H338" s="2">
        <v>9</v>
      </c>
      <c r="I338" s="2">
        <v>9</v>
      </c>
      <c r="J338" s="2">
        <v>20</v>
      </c>
      <c r="K338" s="2">
        <v>31</v>
      </c>
      <c r="L338" s="2">
        <v>19</v>
      </c>
      <c r="M338" s="2">
        <v>18</v>
      </c>
      <c r="N338" s="2">
        <f t="shared" si="57"/>
        <v>124</v>
      </c>
      <c r="O338" s="5">
        <f t="shared" si="58"/>
        <v>2.588709677419355</v>
      </c>
      <c r="P338" s="5">
        <f t="shared" si="59"/>
        <v>1.1288882396624929</v>
      </c>
      <c r="Q338" s="2">
        <v>0</v>
      </c>
      <c r="R338" s="2">
        <v>0</v>
      </c>
    </row>
    <row r="339" spans="1:18" ht="18.75" customHeight="1">
      <c r="A339" s="141"/>
      <c r="B339" s="3" t="s">
        <v>269</v>
      </c>
      <c r="C339" s="8" t="s">
        <v>224</v>
      </c>
      <c r="D339" s="1">
        <v>1</v>
      </c>
      <c r="E339" s="12">
        <f t="shared" si="56"/>
        <v>124</v>
      </c>
      <c r="F339" s="2">
        <v>13</v>
      </c>
      <c r="G339" s="2">
        <v>42</v>
      </c>
      <c r="H339" s="2">
        <v>27</v>
      </c>
      <c r="I339" s="2">
        <v>18</v>
      </c>
      <c r="J339" s="2">
        <v>7</v>
      </c>
      <c r="K339" s="2">
        <v>6</v>
      </c>
      <c r="L339" s="2">
        <v>4</v>
      </c>
      <c r="M339" s="2">
        <v>7</v>
      </c>
      <c r="N339" s="2">
        <f>SUM(F339:M339)</f>
        <v>124</v>
      </c>
      <c r="O339" s="5">
        <f>(1*G339+1.5*H339+2*I339+2.5*J339+3*K339+3.5*L339+4*M339)/N339</f>
        <v>1.5806451612903225</v>
      </c>
      <c r="P339" s="5">
        <f>SQRT((F339*0^2+G339*1^2+H339*1.5^2+I339*2^2+J339*2.5^2+K339*3^2+L339*3.5^2+M339*4^2)/N339-O339^2)</f>
        <v>0.9987635436002729</v>
      </c>
      <c r="Q339" s="2">
        <v>0</v>
      </c>
      <c r="R339" s="2">
        <v>0</v>
      </c>
    </row>
    <row r="340" spans="1:18" ht="21.75">
      <c r="A340" s="141"/>
      <c r="B340" s="88" t="s">
        <v>100</v>
      </c>
      <c r="C340" s="88"/>
      <c r="D340" s="88"/>
      <c r="E340" s="36">
        <f aca="true" t="shared" si="62" ref="E340:N340">SUM(E322:E339)</f>
        <v>1795</v>
      </c>
      <c r="F340" s="36">
        <f t="shared" si="62"/>
        <v>134</v>
      </c>
      <c r="G340" s="36">
        <f t="shared" si="62"/>
        <v>124</v>
      </c>
      <c r="H340" s="36">
        <f t="shared" si="62"/>
        <v>116</v>
      </c>
      <c r="I340" s="36">
        <f t="shared" si="62"/>
        <v>179</v>
      </c>
      <c r="J340" s="36">
        <f t="shared" si="62"/>
        <v>190</v>
      </c>
      <c r="K340" s="36">
        <f t="shared" si="62"/>
        <v>274</v>
      </c>
      <c r="L340" s="36">
        <f t="shared" si="62"/>
        <v>269</v>
      </c>
      <c r="M340" s="36">
        <f t="shared" si="62"/>
        <v>508</v>
      </c>
      <c r="N340" s="36">
        <f t="shared" si="62"/>
        <v>1794</v>
      </c>
      <c r="O340" s="137">
        <f t="shared" si="58"/>
        <v>2.746098104793757</v>
      </c>
      <c r="P340" s="137">
        <f t="shared" si="59"/>
        <v>1.2151720374812993</v>
      </c>
      <c r="Q340" s="36">
        <f>SUM(Q322:Q339)</f>
        <v>1</v>
      </c>
      <c r="R340" s="36">
        <f>SUM(R322:R339)</f>
        <v>0</v>
      </c>
    </row>
    <row r="341" spans="1:18" ht="22.5" thickBot="1">
      <c r="A341" s="144"/>
      <c r="B341" s="139" t="s">
        <v>101</v>
      </c>
      <c r="C341" s="139"/>
      <c r="D341" s="139"/>
      <c r="E341" s="38">
        <f>E340*100/$E$340</f>
        <v>100</v>
      </c>
      <c r="F341" s="38">
        <f aca="true" t="shared" si="63" ref="F341:N341">F340*100/$E$340</f>
        <v>7.465181058495822</v>
      </c>
      <c r="G341" s="38">
        <f t="shared" si="63"/>
        <v>6.908077994428969</v>
      </c>
      <c r="H341" s="38">
        <f t="shared" si="63"/>
        <v>6.462395543175488</v>
      </c>
      <c r="I341" s="38">
        <f t="shared" si="63"/>
        <v>9.972144846796658</v>
      </c>
      <c r="J341" s="38">
        <f t="shared" si="63"/>
        <v>10.584958217270195</v>
      </c>
      <c r="K341" s="38">
        <f t="shared" si="63"/>
        <v>15.264623955431755</v>
      </c>
      <c r="L341" s="38">
        <f t="shared" si="63"/>
        <v>14.986072423398328</v>
      </c>
      <c r="M341" s="38">
        <f t="shared" si="63"/>
        <v>28.3008356545961</v>
      </c>
      <c r="N341" s="38">
        <f t="shared" si="63"/>
        <v>99.94428969359332</v>
      </c>
      <c r="O341" s="138"/>
      <c r="P341" s="138"/>
      <c r="Q341" s="38">
        <f>Q340*100/$E$340</f>
        <v>0.055710306406685235</v>
      </c>
      <c r="R341" s="38">
        <f>R340*100/$E$340</f>
        <v>0</v>
      </c>
    </row>
    <row r="342" spans="1:18" ht="22.5" thickTop="1">
      <c r="A342" s="89" t="s">
        <v>11</v>
      </c>
      <c r="B342" s="89"/>
      <c r="C342" s="89"/>
      <c r="D342" s="89"/>
      <c r="E342" s="39">
        <f aca="true" t="shared" si="64" ref="E342:N342">SUM(E318,E340)</f>
        <v>4559</v>
      </c>
      <c r="F342" s="39">
        <f t="shared" si="64"/>
        <v>271</v>
      </c>
      <c r="G342" s="39">
        <f t="shared" si="64"/>
        <v>269</v>
      </c>
      <c r="H342" s="39">
        <f t="shared" si="64"/>
        <v>242</v>
      </c>
      <c r="I342" s="39">
        <f t="shared" si="64"/>
        <v>436</v>
      </c>
      <c r="J342" s="39">
        <f t="shared" si="64"/>
        <v>442</v>
      </c>
      <c r="K342" s="39">
        <f t="shared" si="64"/>
        <v>691</v>
      </c>
      <c r="L342" s="39">
        <f t="shared" si="64"/>
        <v>765</v>
      </c>
      <c r="M342" s="39">
        <f t="shared" si="64"/>
        <v>1442</v>
      </c>
      <c r="N342" s="39">
        <f t="shared" si="64"/>
        <v>4558</v>
      </c>
      <c r="O342" s="137">
        <f>(1*G342+1.5*H342+2*I342+2.5*J342+3*K342+3.5*L342+4*M342)/N342</f>
        <v>2.8801009214567794</v>
      </c>
      <c r="P342" s="137">
        <f>SQRT((F342*0^2+G342*1^2+H342*1.5^2+I342*2^2+J342*2.5^2+K342*3^2+L342*3.5^2+M342*4^2)/N342-O342^2)</f>
        <v>1.1638217929602563</v>
      </c>
      <c r="Q342" s="39">
        <f>SUM(Q318,Q340)</f>
        <v>1</v>
      </c>
      <c r="R342" s="39">
        <f>SUM(R318,R340)</f>
        <v>0</v>
      </c>
    </row>
    <row r="343" spans="1:18" ht="22.5" thickBot="1">
      <c r="A343" s="139" t="s">
        <v>12</v>
      </c>
      <c r="B343" s="139"/>
      <c r="C343" s="139"/>
      <c r="D343" s="139"/>
      <c r="E343" s="38">
        <f>E342*100/$E$342</f>
        <v>100</v>
      </c>
      <c r="F343" s="38">
        <f aca="true" t="shared" si="65" ref="F343:N343">F342*100/$E$342</f>
        <v>5.94428602763764</v>
      </c>
      <c r="G343" s="38">
        <f t="shared" si="65"/>
        <v>5.900416758060978</v>
      </c>
      <c r="H343" s="38">
        <f t="shared" si="65"/>
        <v>5.3081816187760476</v>
      </c>
      <c r="I343" s="38">
        <f t="shared" si="65"/>
        <v>9.563500767712217</v>
      </c>
      <c r="J343" s="38">
        <f t="shared" si="65"/>
        <v>9.695108576442202</v>
      </c>
      <c r="K343" s="38">
        <f t="shared" si="65"/>
        <v>15.156832638736565</v>
      </c>
      <c r="L343" s="38">
        <f t="shared" si="65"/>
        <v>16.77999561307304</v>
      </c>
      <c r="M343" s="38">
        <f t="shared" si="65"/>
        <v>31.629743364772978</v>
      </c>
      <c r="N343" s="38">
        <f t="shared" si="65"/>
        <v>99.97806536521166</v>
      </c>
      <c r="O343" s="138"/>
      <c r="P343" s="138"/>
      <c r="Q343" s="38">
        <f>Q342*100/$E$342</f>
        <v>0.021934634788330774</v>
      </c>
      <c r="R343" s="38">
        <f>R342*100/$E$342</f>
        <v>0</v>
      </c>
    </row>
    <row r="344" ht="22.5" thickTop="1"/>
  </sheetData>
  <sheetProtection/>
  <mergeCells count="204">
    <mergeCell ref="P320:P321"/>
    <mergeCell ref="Q320:R320"/>
    <mergeCell ref="P256:P257"/>
    <mergeCell ref="Q256:R256"/>
    <mergeCell ref="P307:P308"/>
    <mergeCell ref="Q307:R307"/>
    <mergeCell ref="A320:A321"/>
    <mergeCell ref="B320:B321"/>
    <mergeCell ref="C320:C321"/>
    <mergeCell ref="D320:D321"/>
    <mergeCell ref="E320:E321"/>
    <mergeCell ref="F320:M320"/>
    <mergeCell ref="N320:N321"/>
    <mergeCell ref="O320:O321"/>
    <mergeCell ref="P192:P193"/>
    <mergeCell ref="Q192:R192"/>
    <mergeCell ref="A256:A257"/>
    <mergeCell ref="B256:B257"/>
    <mergeCell ref="C256:C257"/>
    <mergeCell ref="D256:D257"/>
    <mergeCell ref="E256:E257"/>
    <mergeCell ref="F256:M256"/>
    <mergeCell ref="N256:N257"/>
    <mergeCell ref="O256:O257"/>
    <mergeCell ref="P134:P135"/>
    <mergeCell ref="Q134:R134"/>
    <mergeCell ref="A192:A193"/>
    <mergeCell ref="B192:B193"/>
    <mergeCell ref="C192:C193"/>
    <mergeCell ref="D192:D193"/>
    <mergeCell ref="E192:E193"/>
    <mergeCell ref="F192:M192"/>
    <mergeCell ref="N192:N193"/>
    <mergeCell ref="O192:O193"/>
    <mergeCell ref="P75:P76"/>
    <mergeCell ref="Q75:R75"/>
    <mergeCell ref="A134:A135"/>
    <mergeCell ref="B134:B135"/>
    <mergeCell ref="C134:C135"/>
    <mergeCell ref="D134:D135"/>
    <mergeCell ref="E134:E135"/>
    <mergeCell ref="F134:M134"/>
    <mergeCell ref="A75:A76"/>
    <mergeCell ref="B75:B76"/>
    <mergeCell ref="C75:C76"/>
    <mergeCell ref="D75:D76"/>
    <mergeCell ref="E75:E76"/>
    <mergeCell ref="F75:M75"/>
    <mergeCell ref="P17:P18"/>
    <mergeCell ref="Q17:R17"/>
    <mergeCell ref="O34:O35"/>
    <mergeCell ref="P34:P35"/>
    <mergeCell ref="P119:P120"/>
    <mergeCell ref="N75:N76"/>
    <mergeCell ref="O75:O76"/>
    <mergeCell ref="F17:M17"/>
    <mergeCell ref="N17:N18"/>
    <mergeCell ref="O17:O18"/>
    <mergeCell ref="O60:O61"/>
    <mergeCell ref="N2:N3"/>
    <mergeCell ref="N134:N135"/>
    <mergeCell ref="O134:O135"/>
    <mergeCell ref="A17:A18"/>
    <mergeCell ref="B17:B18"/>
    <mergeCell ref="C17:C18"/>
    <mergeCell ref="D17:D18"/>
    <mergeCell ref="O2:O3"/>
    <mergeCell ref="A2:A3"/>
    <mergeCell ref="B2:B3"/>
    <mergeCell ref="C2:C3"/>
    <mergeCell ref="D2:D3"/>
    <mergeCell ref="E17:E18"/>
    <mergeCell ref="A35:D35"/>
    <mergeCell ref="P2:P3"/>
    <mergeCell ref="Q2:R2"/>
    <mergeCell ref="A4:A16"/>
    <mergeCell ref="B15:D15"/>
    <mergeCell ref="O15:O16"/>
    <mergeCell ref="P15:P16"/>
    <mergeCell ref="B16:D16"/>
    <mergeCell ref="E2:E3"/>
    <mergeCell ref="F2:M2"/>
    <mergeCell ref="C60:C61"/>
    <mergeCell ref="D60:D61"/>
    <mergeCell ref="P60:P61"/>
    <mergeCell ref="Q60:R60"/>
    <mergeCell ref="A19:A33"/>
    <mergeCell ref="B32:D32"/>
    <mergeCell ref="O32:O33"/>
    <mergeCell ref="P32:P33"/>
    <mergeCell ref="B33:D33"/>
    <mergeCell ref="A34:D34"/>
    <mergeCell ref="A62:A74"/>
    <mergeCell ref="B73:D73"/>
    <mergeCell ref="O73:O74"/>
    <mergeCell ref="P73:P74"/>
    <mergeCell ref="B74:D74"/>
    <mergeCell ref="E60:E61"/>
    <mergeCell ref="F60:M60"/>
    <mergeCell ref="N60:N61"/>
    <mergeCell ref="A60:A61"/>
    <mergeCell ref="B60:B61"/>
    <mergeCell ref="A77:A93"/>
    <mergeCell ref="B92:D92"/>
    <mergeCell ref="O92:O93"/>
    <mergeCell ref="P92:P93"/>
    <mergeCell ref="B93:D93"/>
    <mergeCell ref="A94:D94"/>
    <mergeCell ref="O94:O95"/>
    <mergeCell ref="P94:P95"/>
    <mergeCell ref="A95:D95"/>
    <mergeCell ref="E119:E120"/>
    <mergeCell ref="F119:M119"/>
    <mergeCell ref="N119:N120"/>
    <mergeCell ref="O119:O120"/>
    <mergeCell ref="A119:A120"/>
    <mergeCell ref="B119:B120"/>
    <mergeCell ref="C119:C120"/>
    <mergeCell ref="D119:D120"/>
    <mergeCell ref="B150:D150"/>
    <mergeCell ref="O150:O151"/>
    <mergeCell ref="P150:P151"/>
    <mergeCell ref="B151:D151"/>
    <mergeCell ref="Q119:R119"/>
    <mergeCell ref="A121:A133"/>
    <mergeCell ref="B132:D132"/>
    <mergeCell ref="O132:O133"/>
    <mergeCell ref="P132:P133"/>
    <mergeCell ref="B133:D133"/>
    <mergeCell ref="A177:A178"/>
    <mergeCell ref="B177:B178"/>
    <mergeCell ref="C177:C178"/>
    <mergeCell ref="D177:D178"/>
    <mergeCell ref="P177:P178"/>
    <mergeCell ref="A136:A151"/>
    <mergeCell ref="A152:D152"/>
    <mergeCell ref="O152:O153"/>
    <mergeCell ref="P152:P153"/>
    <mergeCell ref="A153:D153"/>
    <mergeCell ref="Q177:R177"/>
    <mergeCell ref="A179:A191"/>
    <mergeCell ref="B190:D190"/>
    <mergeCell ref="O190:O191"/>
    <mergeCell ref="P190:P191"/>
    <mergeCell ref="B191:D191"/>
    <mergeCell ref="E177:E178"/>
    <mergeCell ref="F177:M177"/>
    <mergeCell ref="N177:N178"/>
    <mergeCell ref="O177:O178"/>
    <mergeCell ref="A194:A216"/>
    <mergeCell ref="B215:D215"/>
    <mergeCell ref="O215:O216"/>
    <mergeCell ref="P215:P216"/>
    <mergeCell ref="B216:D216"/>
    <mergeCell ref="A217:D217"/>
    <mergeCell ref="O217:O218"/>
    <mergeCell ref="P217:P218"/>
    <mergeCell ref="A218:D218"/>
    <mergeCell ref="O243:O244"/>
    <mergeCell ref="A243:A244"/>
    <mergeCell ref="B243:B244"/>
    <mergeCell ref="C243:C244"/>
    <mergeCell ref="D243:D244"/>
    <mergeCell ref="P243:P244"/>
    <mergeCell ref="A283:D283"/>
    <mergeCell ref="Q243:R243"/>
    <mergeCell ref="A245:A255"/>
    <mergeCell ref="B254:D254"/>
    <mergeCell ref="O254:O255"/>
    <mergeCell ref="P254:P255"/>
    <mergeCell ref="B255:D255"/>
    <mergeCell ref="E243:E244"/>
    <mergeCell ref="F243:M243"/>
    <mergeCell ref="N243:N244"/>
    <mergeCell ref="F307:M307"/>
    <mergeCell ref="N307:N308"/>
    <mergeCell ref="A258:A281"/>
    <mergeCell ref="B280:D280"/>
    <mergeCell ref="O280:O281"/>
    <mergeCell ref="P280:P281"/>
    <mergeCell ref="B281:D281"/>
    <mergeCell ref="A282:D282"/>
    <mergeCell ref="O282:O283"/>
    <mergeCell ref="P282:P283"/>
    <mergeCell ref="B340:D340"/>
    <mergeCell ref="O340:O341"/>
    <mergeCell ref="P340:P341"/>
    <mergeCell ref="B341:D341"/>
    <mergeCell ref="O307:O308"/>
    <mergeCell ref="A307:A308"/>
    <mergeCell ref="B307:B308"/>
    <mergeCell ref="C307:C308"/>
    <mergeCell ref="D307:D308"/>
    <mergeCell ref="E307:E308"/>
    <mergeCell ref="A342:D342"/>
    <mergeCell ref="O342:O343"/>
    <mergeCell ref="P342:P343"/>
    <mergeCell ref="A343:D343"/>
    <mergeCell ref="A309:A319"/>
    <mergeCell ref="B318:D318"/>
    <mergeCell ref="O318:O319"/>
    <mergeCell ref="P318:P319"/>
    <mergeCell ref="B319:D319"/>
    <mergeCell ref="A322:A341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7" manualBreakCount="17">
    <brk id="16" max="255" man="1"/>
    <brk id="36" max="255" man="1"/>
    <brk id="58" max="255" man="1"/>
    <brk id="74" max="255" man="1"/>
    <brk id="95" max="255" man="1"/>
    <brk id="117" max="17" man="1"/>
    <brk id="133" max="255" man="1"/>
    <brk id="153" max="255" man="1"/>
    <brk id="175" max="255" man="1"/>
    <brk id="191" max="255" man="1"/>
    <brk id="218" max="17" man="1"/>
    <brk id="241" max="255" man="1"/>
    <brk id="255" max="255" man="1"/>
    <brk id="283" max="255" man="1"/>
    <brk id="305" max="255" man="1"/>
    <brk id="319" max="255" man="1"/>
    <brk id="3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7"/>
  <sheetViews>
    <sheetView view="pageBreakPreview" zoomScaleSheetLayoutView="100" zoomScalePageLayoutView="0" workbookViewId="0" topLeftCell="A64">
      <selection activeCell="A176" sqref="A176:C176"/>
    </sheetView>
  </sheetViews>
  <sheetFormatPr defaultColWidth="9.140625" defaultRowHeight="21.75"/>
  <cols>
    <col min="1" max="1" width="8.140625" style="58" customWidth="1"/>
    <col min="2" max="2" width="22.421875" style="40" customWidth="1"/>
    <col min="3" max="3" width="7.57421875" style="41" bestFit="1" customWidth="1"/>
    <col min="4" max="4" width="10.00390625" style="42" customWidth="1"/>
    <col min="5" max="12" width="5.421875" style="41" customWidth="1"/>
    <col min="13" max="13" width="9.57421875" style="41" bestFit="1" customWidth="1"/>
    <col min="14" max="15" width="7.421875" style="41" customWidth="1"/>
    <col min="16" max="16" width="6.7109375" style="41" customWidth="1"/>
    <col min="17" max="17" width="5.421875" style="41" customWidth="1"/>
    <col min="18" max="18" width="4.140625" style="40" customWidth="1"/>
    <col min="19" max="16384" width="9.140625" style="40" customWidth="1"/>
  </cols>
  <sheetData>
    <row r="1" spans="1:17" ht="23.25">
      <c r="A1" s="32"/>
      <c r="B1" s="33" t="s">
        <v>345</v>
      </c>
      <c r="C1" s="6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5"/>
    </row>
    <row r="2" spans="1:17" ht="21.75">
      <c r="A2" s="147" t="s">
        <v>0</v>
      </c>
      <c r="B2" s="100" t="s">
        <v>1</v>
      </c>
      <c r="C2" s="100" t="s">
        <v>80</v>
      </c>
      <c r="D2" s="145" t="s">
        <v>81</v>
      </c>
      <c r="E2" s="128" t="s">
        <v>82</v>
      </c>
      <c r="F2" s="129"/>
      <c r="G2" s="129"/>
      <c r="H2" s="129"/>
      <c r="I2" s="129"/>
      <c r="J2" s="129"/>
      <c r="K2" s="129"/>
      <c r="L2" s="130"/>
      <c r="M2" s="100" t="s">
        <v>83</v>
      </c>
      <c r="N2" s="100" t="s">
        <v>6</v>
      </c>
      <c r="O2" s="100" t="s">
        <v>7</v>
      </c>
      <c r="P2" s="146" t="s">
        <v>84</v>
      </c>
      <c r="Q2" s="146"/>
    </row>
    <row r="3" spans="1:17" ht="21.75">
      <c r="A3" s="147"/>
      <c r="B3" s="100"/>
      <c r="C3" s="100"/>
      <c r="D3" s="145"/>
      <c r="E3" s="2">
        <v>0</v>
      </c>
      <c r="F3" s="2">
        <v>1</v>
      </c>
      <c r="G3" s="2">
        <v>1.5</v>
      </c>
      <c r="H3" s="2">
        <v>2</v>
      </c>
      <c r="I3" s="2">
        <v>2.5</v>
      </c>
      <c r="J3" s="2">
        <v>3</v>
      </c>
      <c r="K3" s="2">
        <v>3.5</v>
      </c>
      <c r="L3" s="2">
        <v>4</v>
      </c>
      <c r="M3" s="100"/>
      <c r="N3" s="100"/>
      <c r="O3" s="100"/>
      <c r="P3" s="2" t="s">
        <v>9</v>
      </c>
      <c r="Q3" s="54" t="s">
        <v>10</v>
      </c>
    </row>
    <row r="4" spans="1:19" ht="21.75">
      <c r="A4" s="8" t="s">
        <v>292</v>
      </c>
      <c r="B4" s="8" t="s">
        <v>97</v>
      </c>
      <c r="C4" s="1">
        <v>0.5</v>
      </c>
      <c r="D4" s="12">
        <f aca="true" t="shared" si="0" ref="D4:D17">SUM(P4:Q4,E4:L4)</f>
        <v>211</v>
      </c>
      <c r="E4" s="2">
        <v>2</v>
      </c>
      <c r="F4" s="2">
        <v>14</v>
      </c>
      <c r="G4" s="2">
        <v>7</v>
      </c>
      <c r="H4" s="2">
        <v>5</v>
      </c>
      <c r="I4" s="2">
        <v>17</v>
      </c>
      <c r="J4" s="2">
        <v>17</v>
      </c>
      <c r="K4" s="2">
        <v>12</v>
      </c>
      <c r="L4" s="2">
        <v>137</v>
      </c>
      <c r="M4" s="2">
        <f aca="true" t="shared" si="1" ref="M4:M17">SUM(E4:L4)</f>
        <v>211</v>
      </c>
      <c r="N4" s="5">
        <f aca="true" t="shared" si="2" ref="N4:N18">(1*F4+1.5*G4+2*H4+2.5*I4+3*J4+3.5*K4+4*L4)/M4</f>
        <v>3.4028436018957344</v>
      </c>
      <c r="O4" s="5">
        <f aca="true" t="shared" si="3" ref="O4:O18">SQRT((E4*0^2+F4*1^2+G4*1.5^2+H4*2^2+I4*2.5^2+J4*3^2+K4*3.5^2+L4*4^2)/M4-N4^2)</f>
        <v>0.9850981952133604</v>
      </c>
      <c r="P4" s="2">
        <v>0</v>
      </c>
      <c r="Q4" s="2">
        <v>0</v>
      </c>
      <c r="S4" s="43"/>
    </row>
    <row r="5" spans="1:19" ht="21.75">
      <c r="A5" s="8" t="s">
        <v>293</v>
      </c>
      <c r="B5" s="8" t="s">
        <v>425</v>
      </c>
      <c r="C5" s="1">
        <v>0.5</v>
      </c>
      <c r="D5" s="12">
        <f t="shared" si="0"/>
        <v>219</v>
      </c>
      <c r="E5" s="2">
        <v>3</v>
      </c>
      <c r="F5" s="2">
        <v>12</v>
      </c>
      <c r="G5" s="2">
        <v>5</v>
      </c>
      <c r="H5" s="2">
        <v>8</v>
      </c>
      <c r="I5" s="2">
        <v>22</v>
      </c>
      <c r="J5" s="2">
        <v>50</v>
      </c>
      <c r="K5" s="2">
        <v>66</v>
      </c>
      <c r="L5" s="2">
        <v>53</v>
      </c>
      <c r="M5" s="2">
        <f t="shared" si="1"/>
        <v>219</v>
      </c>
      <c r="N5" s="5">
        <f t="shared" si="2"/>
        <v>3.1210045662100456</v>
      </c>
      <c r="O5" s="5">
        <f t="shared" si="3"/>
        <v>0.8707404579922939</v>
      </c>
      <c r="P5" s="2">
        <v>0</v>
      </c>
      <c r="Q5" s="2">
        <v>0</v>
      </c>
      <c r="S5" s="43"/>
    </row>
    <row r="6" spans="1:19" ht="21.75">
      <c r="A6" s="8" t="s">
        <v>401</v>
      </c>
      <c r="B6" s="8" t="s">
        <v>112</v>
      </c>
      <c r="C6" s="1">
        <v>1.5</v>
      </c>
      <c r="D6" s="12">
        <f t="shared" si="0"/>
        <v>430</v>
      </c>
      <c r="E6" s="2">
        <v>56</v>
      </c>
      <c r="F6" s="2">
        <v>51</v>
      </c>
      <c r="G6" s="2">
        <v>25</v>
      </c>
      <c r="H6" s="2">
        <v>28</v>
      </c>
      <c r="I6" s="2">
        <v>41</v>
      </c>
      <c r="J6" s="2">
        <v>56</v>
      </c>
      <c r="K6" s="2">
        <v>48</v>
      </c>
      <c r="L6" s="2">
        <v>125</v>
      </c>
      <c r="M6" s="2">
        <f t="shared" si="1"/>
        <v>430</v>
      </c>
      <c r="N6" s="5">
        <f t="shared" si="2"/>
        <v>2.5186046511627906</v>
      </c>
      <c r="O6" s="5">
        <f t="shared" si="3"/>
        <v>1.3975486535531185</v>
      </c>
      <c r="P6" s="2">
        <v>0</v>
      </c>
      <c r="Q6" s="2">
        <v>0</v>
      </c>
      <c r="S6" s="43"/>
    </row>
    <row r="7" spans="1:19" ht="21.75">
      <c r="A7" s="8" t="s">
        <v>96</v>
      </c>
      <c r="B7" s="8" t="s">
        <v>461</v>
      </c>
      <c r="C7" s="1">
        <v>1</v>
      </c>
      <c r="D7" s="12">
        <f t="shared" si="0"/>
        <v>22</v>
      </c>
      <c r="E7" s="2">
        <v>8</v>
      </c>
      <c r="F7" s="2">
        <v>1</v>
      </c>
      <c r="G7" s="2">
        <v>1</v>
      </c>
      <c r="H7" s="2">
        <v>0</v>
      </c>
      <c r="I7" s="2">
        <v>3</v>
      </c>
      <c r="J7" s="2">
        <v>3</v>
      </c>
      <c r="K7" s="2">
        <v>1</v>
      </c>
      <c r="L7" s="2">
        <v>5</v>
      </c>
      <c r="M7" s="2">
        <f t="shared" si="1"/>
        <v>22</v>
      </c>
      <c r="N7" s="5">
        <f t="shared" si="2"/>
        <v>1.9318181818181819</v>
      </c>
      <c r="O7" s="5">
        <f t="shared" si="3"/>
        <v>1.6396746804934326</v>
      </c>
      <c r="P7" s="2">
        <v>0</v>
      </c>
      <c r="Q7" s="2">
        <v>0</v>
      </c>
      <c r="S7" s="43"/>
    </row>
    <row r="8" spans="1:19" ht="21.75">
      <c r="A8" s="8" t="s">
        <v>316</v>
      </c>
      <c r="B8" s="8" t="s">
        <v>18</v>
      </c>
      <c r="C8" s="1">
        <v>1</v>
      </c>
      <c r="D8" s="12">
        <f t="shared" si="0"/>
        <v>42</v>
      </c>
      <c r="E8" s="2">
        <v>3</v>
      </c>
      <c r="F8" s="2">
        <v>5</v>
      </c>
      <c r="G8" s="2">
        <v>8</v>
      </c>
      <c r="H8" s="2">
        <v>7</v>
      </c>
      <c r="I8" s="2">
        <v>9</v>
      </c>
      <c r="J8" s="2">
        <v>7</v>
      </c>
      <c r="K8" s="2">
        <v>1</v>
      </c>
      <c r="L8" s="2">
        <v>2</v>
      </c>
      <c r="M8" s="2">
        <f t="shared" si="1"/>
        <v>42</v>
      </c>
      <c r="N8" s="5">
        <f t="shared" si="2"/>
        <v>2.0476190476190474</v>
      </c>
      <c r="O8" s="5">
        <f t="shared" si="3"/>
        <v>0.9562421727630096</v>
      </c>
      <c r="P8" s="2">
        <v>0</v>
      </c>
      <c r="Q8" s="2">
        <v>0</v>
      </c>
      <c r="S8" s="43"/>
    </row>
    <row r="9" spans="1:19" ht="21.75">
      <c r="A9" s="8" t="s">
        <v>121</v>
      </c>
      <c r="B9" s="8" t="s">
        <v>247</v>
      </c>
      <c r="C9" s="1">
        <v>1</v>
      </c>
      <c r="D9" s="12">
        <f t="shared" si="0"/>
        <v>88</v>
      </c>
      <c r="E9" s="2">
        <v>0</v>
      </c>
      <c r="F9" s="2">
        <v>0</v>
      </c>
      <c r="G9" s="2">
        <v>1</v>
      </c>
      <c r="H9" s="2">
        <v>1</v>
      </c>
      <c r="I9" s="2">
        <v>10</v>
      </c>
      <c r="J9" s="2">
        <v>15</v>
      </c>
      <c r="K9" s="2">
        <v>27</v>
      </c>
      <c r="L9" s="2">
        <v>34</v>
      </c>
      <c r="M9" s="2">
        <f t="shared" si="1"/>
        <v>88</v>
      </c>
      <c r="N9" s="5">
        <f t="shared" si="2"/>
        <v>3.4545454545454546</v>
      </c>
      <c r="O9" s="5">
        <f t="shared" si="3"/>
        <v>0.5672719988340311</v>
      </c>
      <c r="P9" s="2">
        <v>0</v>
      </c>
      <c r="Q9" s="2">
        <v>0</v>
      </c>
      <c r="S9" s="43"/>
    </row>
    <row r="10" spans="1:19" ht="21.75">
      <c r="A10" s="8" t="s">
        <v>249</v>
      </c>
      <c r="B10" s="8" t="s">
        <v>250</v>
      </c>
      <c r="C10" s="1">
        <v>1</v>
      </c>
      <c r="D10" s="12">
        <f t="shared" si="0"/>
        <v>82</v>
      </c>
      <c r="E10" s="2">
        <v>42</v>
      </c>
      <c r="F10" s="2">
        <v>12</v>
      </c>
      <c r="G10" s="2">
        <v>14</v>
      </c>
      <c r="H10" s="2">
        <v>5</v>
      </c>
      <c r="I10" s="2">
        <v>2</v>
      </c>
      <c r="J10" s="2">
        <v>2</v>
      </c>
      <c r="K10" s="2">
        <v>0</v>
      </c>
      <c r="L10" s="2">
        <v>0</v>
      </c>
      <c r="M10" s="2">
        <f t="shared" si="1"/>
        <v>77</v>
      </c>
      <c r="N10" s="5">
        <f t="shared" si="2"/>
        <v>0.7012987012987013</v>
      </c>
      <c r="O10" s="5">
        <f t="shared" si="3"/>
        <v>0.8537911643581091</v>
      </c>
      <c r="P10" s="2">
        <v>5</v>
      </c>
      <c r="Q10" s="2">
        <v>0</v>
      </c>
      <c r="R10" s="43"/>
      <c r="S10" s="43"/>
    </row>
    <row r="11" spans="1:17" ht="21.75">
      <c r="A11" s="8" t="s">
        <v>435</v>
      </c>
      <c r="B11" s="8" t="s">
        <v>112</v>
      </c>
      <c r="C11" s="1">
        <v>1</v>
      </c>
      <c r="D11" s="12">
        <f t="shared" si="0"/>
        <v>374</v>
      </c>
      <c r="E11" s="2">
        <v>50</v>
      </c>
      <c r="F11" s="2">
        <v>27</v>
      </c>
      <c r="G11" s="2">
        <v>40</v>
      </c>
      <c r="H11" s="2">
        <v>57</v>
      </c>
      <c r="I11" s="2">
        <v>46</v>
      </c>
      <c r="J11" s="2">
        <v>54</v>
      </c>
      <c r="K11" s="2">
        <v>45</v>
      </c>
      <c r="L11" s="2">
        <v>55</v>
      </c>
      <c r="M11" s="2">
        <f t="shared" si="1"/>
        <v>374</v>
      </c>
      <c r="N11" s="5">
        <f t="shared" si="2"/>
        <v>2.287433155080214</v>
      </c>
      <c r="O11" s="5">
        <f t="shared" si="3"/>
        <v>1.2590325373173383</v>
      </c>
      <c r="P11" s="2">
        <v>0</v>
      </c>
      <c r="Q11" s="2">
        <v>0</v>
      </c>
    </row>
    <row r="12" spans="1:17" ht="21.75">
      <c r="A12" s="8" t="s">
        <v>102</v>
      </c>
      <c r="B12" s="8" t="s">
        <v>112</v>
      </c>
      <c r="C12" s="1">
        <v>3</v>
      </c>
      <c r="D12" s="12">
        <f t="shared" si="0"/>
        <v>445</v>
      </c>
      <c r="E12" s="2">
        <v>42</v>
      </c>
      <c r="F12" s="2">
        <v>31</v>
      </c>
      <c r="G12" s="2">
        <v>26</v>
      </c>
      <c r="H12" s="2">
        <v>51</v>
      </c>
      <c r="I12" s="2">
        <v>41</v>
      </c>
      <c r="J12" s="2">
        <v>47</v>
      </c>
      <c r="K12" s="2">
        <v>48</v>
      </c>
      <c r="L12" s="2">
        <v>159</v>
      </c>
      <c r="M12" s="2">
        <f t="shared" si="1"/>
        <v>445</v>
      </c>
      <c r="N12" s="5">
        <f t="shared" si="2"/>
        <v>2.7404494382022473</v>
      </c>
      <c r="O12" s="5">
        <f t="shared" si="3"/>
        <v>1.3092341960198617</v>
      </c>
      <c r="P12" s="2">
        <v>0</v>
      </c>
      <c r="Q12" s="2">
        <v>0</v>
      </c>
    </row>
    <row r="13" spans="1:17" ht="21.75">
      <c r="A13" s="8" t="s">
        <v>138</v>
      </c>
      <c r="B13" s="8" t="s">
        <v>60</v>
      </c>
      <c r="C13" s="1">
        <v>3</v>
      </c>
      <c r="D13" s="12">
        <f t="shared" si="0"/>
        <v>405</v>
      </c>
      <c r="E13" s="2">
        <v>103</v>
      </c>
      <c r="F13" s="2">
        <v>84</v>
      </c>
      <c r="G13" s="2">
        <v>50</v>
      </c>
      <c r="H13" s="2">
        <v>55</v>
      </c>
      <c r="I13" s="2">
        <v>29</v>
      </c>
      <c r="J13" s="2">
        <v>29</v>
      </c>
      <c r="K13" s="2">
        <v>20</v>
      </c>
      <c r="L13" s="2">
        <v>17</v>
      </c>
      <c r="M13" s="2">
        <f t="shared" si="1"/>
        <v>387</v>
      </c>
      <c r="N13" s="5">
        <f t="shared" si="2"/>
        <v>1.4638242894056848</v>
      </c>
      <c r="O13" s="5">
        <f t="shared" si="3"/>
        <v>1.1883299249238217</v>
      </c>
      <c r="P13" s="2">
        <v>0</v>
      </c>
      <c r="Q13" s="2">
        <v>18</v>
      </c>
    </row>
    <row r="14" spans="1:17" ht="21.75">
      <c r="A14" s="8" t="s">
        <v>262</v>
      </c>
      <c r="B14" s="8" t="s">
        <v>275</v>
      </c>
      <c r="C14" s="1">
        <v>1</v>
      </c>
      <c r="D14" s="12">
        <f t="shared" si="0"/>
        <v>65</v>
      </c>
      <c r="E14" s="2">
        <v>13</v>
      </c>
      <c r="F14" s="2">
        <v>0</v>
      </c>
      <c r="G14" s="2">
        <v>0</v>
      </c>
      <c r="H14" s="2">
        <v>10</v>
      </c>
      <c r="I14" s="2">
        <v>11</v>
      </c>
      <c r="J14" s="2">
        <v>6</v>
      </c>
      <c r="K14" s="2">
        <v>6</v>
      </c>
      <c r="L14" s="2">
        <v>19</v>
      </c>
      <c r="M14" s="2">
        <f t="shared" si="1"/>
        <v>65</v>
      </c>
      <c r="N14" s="5">
        <f t="shared" si="2"/>
        <v>2.5</v>
      </c>
      <c r="O14" s="5">
        <f t="shared" si="3"/>
        <v>1.4358058578855504</v>
      </c>
      <c r="P14" s="2">
        <v>0</v>
      </c>
      <c r="Q14" s="2">
        <v>0</v>
      </c>
    </row>
    <row r="15" spans="1:17" ht="21.75">
      <c r="A15" s="8" t="s">
        <v>388</v>
      </c>
      <c r="B15" s="8" t="s">
        <v>218</v>
      </c>
      <c r="C15" s="1">
        <v>1</v>
      </c>
      <c r="D15" s="12">
        <f t="shared" si="0"/>
        <v>80</v>
      </c>
      <c r="E15" s="2">
        <v>5</v>
      </c>
      <c r="F15" s="2">
        <v>1</v>
      </c>
      <c r="G15" s="2">
        <v>5</v>
      </c>
      <c r="H15" s="2">
        <v>3</v>
      </c>
      <c r="I15" s="2">
        <v>6</v>
      </c>
      <c r="J15" s="2">
        <v>10</v>
      </c>
      <c r="K15" s="2">
        <v>4</v>
      </c>
      <c r="L15" s="2">
        <v>46</v>
      </c>
      <c r="M15" s="2">
        <f t="shared" si="1"/>
        <v>80</v>
      </c>
      <c r="N15" s="5">
        <f t="shared" si="2"/>
        <v>3.21875</v>
      </c>
      <c r="O15" s="5">
        <f t="shared" si="3"/>
        <v>1.1614746822466686</v>
      </c>
      <c r="P15" s="2">
        <v>0</v>
      </c>
      <c r="Q15" s="2">
        <v>0</v>
      </c>
    </row>
    <row r="16" spans="1:17" ht="21.75">
      <c r="A16" s="8" t="s">
        <v>167</v>
      </c>
      <c r="B16" s="8" t="s">
        <v>182</v>
      </c>
      <c r="C16" s="1">
        <v>1</v>
      </c>
      <c r="D16" s="12">
        <f t="shared" si="0"/>
        <v>303</v>
      </c>
      <c r="E16" s="2">
        <v>23</v>
      </c>
      <c r="F16" s="2">
        <v>11</v>
      </c>
      <c r="G16" s="2">
        <v>19</v>
      </c>
      <c r="H16" s="2">
        <v>30</v>
      </c>
      <c r="I16" s="2">
        <v>28</v>
      </c>
      <c r="J16" s="2">
        <v>72</v>
      </c>
      <c r="K16" s="2">
        <v>73</v>
      </c>
      <c r="L16" s="2">
        <v>47</v>
      </c>
      <c r="M16" s="2">
        <f t="shared" si="1"/>
        <v>303</v>
      </c>
      <c r="N16" s="5">
        <f t="shared" si="2"/>
        <v>2.735973597359736</v>
      </c>
      <c r="O16" s="5">
        <f t="shared" si="3"/>
        <v>1.112304253241058</v>
      </c>
      <c r="P16" s="2">
        <v>0</v>
      </c>
      <c r="Q16" s="2">
        <v>0</v>
      </c>
    </row>
    <row r="17" spans="1:17" ht="21.75">
      <c r="A17" s="8" t="s">
        <v>196</v>
      </c>
      <c r="B17" s="8" t="s">
        <v>204</v>
      </c>
      <c r="C17" s="1">
        <v>1</v>
      </c>
      <c r="D17" s="12">
        <f t="shared" si="0"/>
        <v>307</v>
      </c>
      <c r="E17" s="2">
        <v>18</v>
      </c>
      <c r="F17" s="2">
        <v>62</v>
      </c>
      <c r="G17" s="2">
        <v>38</v>
      </c>
      <c r="H17" s="2">
        <v>49</v>
      </c>
      <c r="I17" s="2">
        <v>65</v>
      </c>
      <c r="J17" s="2">
        <v>46</v>
      </c>
      <c r="K17" s="2">
        <v>21</v>
      </c>
      <c r="L17" s="2">
        <v>8</v>
      </c>
      <c r="M17" s="2">
        <f t="shared" si="1"/>
        <v>307</v>
      </c>
      <c r="N17" s="5">
        <f t="shared" si="2"/>
        <v>2.029315960912052</v>
      </c>
      <c r="O17" s="5">
        <f t="shared" si="3"/>
        <v>0.9630572862767751</v>
      </c>
      <c r="P17" s="2">
        <v>0</v>
      </c>
      <c r="Q17" s="2">
        <v>0</v>
      </c>
    </row>
    <row r="18" spans="1:17" ht="21">
      <c r="A18" s="88" t="s">
        <v>11</v>
      </c>
      <c r="B18" s="88"/>
      <c r="C18" s="88"/>
      <c r="D18" s="36">
        <f>SUM(D4:D17)</f>
        <v>3073</v>
      </c>
      <c r="E18" s="36">
        <f aca="true" t="shared" si="4" ref="E18:M18">SUM(E4:E17)</f>
        <v>368</v>
      </c>
      <c r="F18" s="36">
        <f t="shared" si="4"/>
        <v>311</v>
      </c>
      <c r="G18" s="36">
        <f t="shared" si="4"/>
        <v>239</v>
      </c>
      <c r="H18" s="36">
        <f t="shared" si="4"/>
        <v>309</v>
      </c>
      <c r="I18" s="36">
        <f t="shared" si="4"/>
        <v>330</v>
      </c>
      <c r="J18" s="36">
        <f t="shared" si="4"/>
        <v>414</v>
      </c>
      <c r="K18" s="36">
        <f t="shared" si="4"/>
        <v>372</v>
      </c>
      <c r="L18" s="36">
        <f t="shared" si="4"/>
        <v>707</v>
      </c>
      <c r="M18" s="36">
        <f t="shared" si="4"/>
        <v>3050</v>
      </c>
      <c r="N18" s="137">
        <f t="shared" si="2"/>
        <v>2.4539344262295084</v>
      </c>
      <c r="O18" s="137">
        <f t="shared" si="3"/>
        <v>1.3276106711158717</v>
      </c>
      <c r="P18" s="36">
        <f>SUM(P4:P17)</f>
        <v>5</v>
      </c>
      <c r="Q18" s="36">
        <f>SUM(Q4:Q17)</f>
        <v>18</v>
      </c>
    </row>
    <row r="19" spans="1:17" ht="21">
      <c r="A19" s="88" t="s">
        <v>12</v>
      </c>
      <c r="B19" s="88"/>
      <c r="C19" s="88"/>
      <c r="D19" s="37">
        <f>D18*100/$D$18</f>
        <v>100</v>
      </c>
      <c r="E19" s="37">
        <f aca="true" t="shared" si="5" ref="E19:M19">E18*100/$D$18</f>
        <v>11.975268467295802</v>
      </c>
      <c r="F19" s="37">
        <f t="shared" si="5"/>
        <v>10.120403514480964</v>
      </c>
      <c r="G19" s="37">
        <f t="shared" si="5"/>
        <v>7.777416205662219</v>
      </c>
      <c r="H19" s="37">
        <f t="shared" si="5"/>
        <v>10.055320533680442</v>
      </c>
      <c r="I19" s="37">
        <f t="shared" si="5"/>
        <v>10.738691832085909</v>
      </c>
      <c r="J19" s="37">
        <f t="shared" si="5"/>
        <v>13.472177025707778</v>
      </c>
      <c r="K19" s="37">
        <f t="shared" si="5"/>
        <v>12.105434428896844</v>
      </c>
      <c r="L19" s="37">
        <f t="shared" si="5"/>
        <v>23.006833712984054</v>
      </c>
      <c r="M19" s="37">
        <f t="shared" si="5"/>
        <v>99.25154572079401</v>
      </c>
      <c r="N19" s="143"/>
      <c r="O19" s="143"/>
      <c r="P19" s="37">
        <f>P18*100/$D$18</f>
        <v>0.16270745200130166</v>
      </c>
      <c r="Q19" s="37">
        <f>Q18*100/$D$18</f>
        <v>0.585746827204686</v>
      </c>
    </row>
    <row r="20" spans="3:17" ht="2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23.25">
      <c r="A21" s="32"/>
      <c r="B21" s="33" t="s">
        <v>346</v>
      </c>
      <c r="C21" s="6"/>
      <c r="D21" s="3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5"/>
    </row>
    <row r="22" spans="1:17" ht="21.75">
      <c r="A22" s="147" t="s">
        <v>0</v>
      </c>
      <c r="B22" s="100" t="s">
        <v>1</v>
      </c>
      <c r="C22" s="100" t="s">
        <v>80</v>
      </c>
      <c r="D22" s="145" t="s">
        <v>81</v>
      </c>
      <c r="E22" s="128" t="s">
        <v>82</v>
      </c>
      <c r="F22" s="129"/>
      <c r="G22" s="129"/>
      <c r="H22" s="129"/>
      <c r="I22" s="129"/>
      <c r="J22" s="129"/>
      <c r="K22" s="129"/>
      <c r="L22" s="130"/>
      <c r="M22" s="100" t="s">
        <v>83</v>
      </c>
      <c r="N22" s="149"/>
      <c r="O22" s="100" t="s">
        <v>7</v>
      </c>
      <c r="P22" s="146" t="s">
        <v>84</v>
      </c>
      <c r="Q22" s="146"/>
    </row>
    <row r="23" spans="1:17" ht="21.75">
      <c r="A23" s="147"/>
      <c r="B23" s="100"/>
      <c r="C23" s="100"/>
      <c r="D23" s="145"/>
      <c r="E23" s="2">
        <v>0</v>
      </c>
      <c r="F23" s="2">
        <v>1</v>
      </c>
      <c r="G23" s="2">
        <v>1.5</v>
      </c>
      <c r="H23" s="2">
        <v>2</v>
      </c>
      <c r="I23" s="2">
        <v>2.5</v>
      </c>
      <c r="J23" s="2">
        <v>3</v>
      </c>
      <c r="K23" s="2">
        <v>3.5</v>
      </c>
      <c r="L23" s="2">
        <v>4</v>
      </c>
      <c r="M23" s="100"/>
      <c r="N23" s="100"/>
      <c r="O23" s="100"/>
      <c r="P23" s="2" t="s">
        <v>9</v>
      </c>
      <c r="Q23" s="5" t="s">
        <v>10</v>
      </c>
    </row>
    <row r="24" spans="1:17" ht="21.75">
      <c r="A24" s="8" t="s">
        <v>414</v>
      </c>
      <c r="B24" s="3" t="s">
        <v>131</v>
      </c>
      <c r="C24" s="1">
        <v>1</v>
      </c>
      <c r="D24" s="12">
        <f aca="true" t="shared" si="6" ref="D24:D38">SUM(P24:Q24,E24:L24)</f>
        <v>219</v>
      </c>
      <c r="E24" s="2">
        <v>2</v>
      </c>
      <c r="F24" s="2">
        <v>21</v>
      </c>
      <c r="G24" s="2">
        <v>27</v>
      </c>
      <c r="H24" s="2">
        <v>34</v>
      </c>
      <c r="I24" s="2">
        <v>19</v>
      </c>
      <c r="J24" s="2">
        <v>17</v>
      </c>
      <c r="K24" s="2">
        <v>12</v>
      </c>
      <c r="L24" s="2">
        <v>55</v>
      </c>
      <c r="M24" s="2">
        <f aca="true" t="shared" si="7" ref="M24:M38">SUM(E24:L24)</f>
        <v>187</v>
      </c>
      <c r="N24" s="5">
        <f aca="true" t="shared" si="8" ref="N24:N39">(1*F24+1.5*G24+2*H24+2.5*I24+3*J24+3.5*K24+4*L24)/M24</f>
        <v>2.620320855614973</v>
      </c>
      <c r="O24" s="5">
        <f aca="true" t="shared" si="9" ref="O24:O39">SQRT((E24*0^2+F24*1^2+G24*1.5^2+H24*2^2+I24*2.5^2+J24*3^2+K24*3.5^2+L24*4^2)/M24-N24^2)</f>
        <v>1.1151431666285783</v>
      </c>
      <c r="P24" s="2">
        <v>32</v>
      </c>
      <c r="Q24" s="2">
        <v>0</v>
      </c>
    </row>
    <row r="25" spans="1:17" ht="21.75">
      <c r="A25" s="8" t="s">
        <v>402</v>
      </c>
      <c r="B25" s="8" t="s">
        <v>113</v>
      </c>
      <c r="C25" s="1">
        <v>1.5</v>
      </c>
      <c r="D25" s="12">
        <f t="shared" si="6"/>
        <v>430</v>
      </c>
      <c r="E25" s="2">
        <v>30</v>
      </c>
      <c r="F25" s="2">
        <v>50</v>
      </c>
      <c r="G25" s="2">
        <v>31</v>
      </c>
      <c r="H25" s="2">
        <v>55</v>
      </c>
      <c r="I25" s="2">
        <v>69</v>
      </c>
      <c r="J25" s="2">
        <v>42</v>
      </c>
      <c r="K25" s="2">
        <v>32</v>
      </c>
      <c r="L25" s="2">
        <v>97</v>
      </c>
      <c r="M25" s="2">
        <f t="shared" si="7"/>
        <v>406</v>
      </c>
      <c r="N25" s="5">
        <f t="shared" si="8"/>
        <v>2.4753694581280787</v>
      </c>
      <c r="O25" s="5">
        <f t="shared" si="9"/>
        <v>1.22097200899608</v>
      </c>
      <c r="P25" s="2">
        <v>24</v>
      </c>
      <c r="Q25" s="2">
        <v>0</v>
      </c>
    </row>
    <row r="26" spans="1:17" ht="21.75">
      <c r="A26" s="8" t="s">
        <v>122</v>
      </c>
      <c r="B26" s="8" t="s">
        <v>131</v>
      </c>
      <c r="C26" s="1">
        <v>3</v>
      </c>
      <c r="D26" s="12">
        <f t="shared" si="6"/>
        <v>230</v>
      </c>
      <c r="E26" s="2">
        <v>25</v>
      </c>
      <c r="F26" s="2">
        <v>19</v>
      </c>
      <c r="G26" s="2">
        <v>19</v>
      </c>
      <c r="H26" s="2">
        <v>21</v>
      </c>
      <c r="I26" s="2">
        <v>53</v>
      </c>
      <c r="J26" s="2">
        <v>43</v>
      </c>
      <c r="K26" s="2">
        <v>21</v>
      </c>
      <c r="L26" s="2">
        <v>27</v>
      </c>
      <c r="M26" s="2">
        <f t="shared" si="7"/>
        <v>228</v>
      </c>
      <c r="N26" s="5">
        <f t="shared" si="8"/>
        <v>2.335526315789474</v>
      </c>
      <c r="O26" s="5">
        <f t="shared" si="9"/>
        <v>1.1652539758588454</v>
      </c>
      <c r="P26" s="2">
        <v>2</v>
      </c>
      <c r="Q26" s="2">
        <v>0</v>
      </c>
    </row>
    <row r="27" spans="1:17" ht="21.75">
      <c r="A27" s="8" t="s">
        <v>148</v>
      </c>
      <c r="B27" s="8" t="s">
        <v>22</v>
      </c>
      <c r="C27" s="1">
        <v>3</v>
      </c>
      <c r="D27" s="12">
        <f t="shared" si="6"/>
        <v>214</v>
      </c>
      <c r="E27" s="2">
        <v>5</v>
      </c>
      <c r="F27" s="2">
        <v>38</v>
      </c>
      <c r="G27" s="2">
        <v>36</v>
      </c>
      <c r="H27" s="2">
        <v>42</v>
      </c>
      <c r="I27" s="2">
        <v>38</v>
      </c>
      <c r="J27" s="2">
        <v>27</v>
      </c>
      <c r="K27" s="2">
        <v>21</v>
      </c>
      <c r="L27" s="2">
        <v>7</v>
      </c>
      <c r="M27" s="2">
        <f t="shared" si="7"/>
        <v>214</v>
      </c>
      <c r="N27" s="5">
        <f t="shared" si="8"/>
        <v>2.119158878504673</v>
      </c>
      <c r="O27" s="5">
        <f t="shared" si="9"/>
        <v>0.9061354951138837</v>
      </c>
      <c r="P27" s="2">
        <v>0</v>
      </c>
      <c r="Q27" s="2">
        <v>0</v>
      </c>
    </row>
    <row r="28" spans="1:17" ht="21.75">
      <c r="A28" s="8" t="s">
        <v>436</v>
      </c>
      <c r="B28" s="8" t="s">
        <v>113</v>
      </c>
      <c r="C28" s="1">
        <v>1</v>
      </c>
      <c r="D28" s="12">
        <f t="shared" si="6"/>
        <v>375</v>
      </c>
      <c r="E28" s="2">
        <v>36</v>
      </c>
      <c r="F28" s="2">
        <v>21</v>
      </c>
      <c r="G28" s="2">
        <v>37</v>
      </c>
      <c r="H28" s="2">
        <v>26</v>
      </c>
      <c r="I28" s="2">
        <v>42</v>
      </c>
      <c r="J28" s="2">
        <v>44</v>
      </c>
      <c r="K28" s="2">
        <v>56</v>
      </c>
      <c r="L28" s="2">
        <v>94</v>
      </c>
      <c r="M28" s="2">
        <f t="shared" si="7"/>
        <v>356</v>
      </c>
      <c r="N28" s="5">
        <f t="shared" si="8"/>
        <v>2.633426966292135</v>
      </c>
      <c r="O28" s="5">
        <f t="shared" si="9"/>
        <v>1.2850831948554093</v>
      </c>
      <c r="P28" s="2">
        <v>1</v>
      </c>
      <c r="Q28" s="2">
        <v>18</v>
      </c>
    </row>
    <row r="29" spans="1:17" ht="21.75">
      <c r="A29" s="8" t="s">
        <v>446</v>
      </c>
      <c r="B29" s="8" t="s">
        <v>131</v>
      </c>
      <c r="C29" s="1">
        <v>2</v>
      </c>
      <c r="D29" s="12">
        <f t="shared" si="6"/>
        <v>135</v>
      </c>
      <c r="E29" s="2">
        <v>3</v>
      </c>
      <c r="F29" s="2">
        <v>4</v>
      </c>
      <c r="G29" s="2">
        <v>25</v>
      </c>
      <c r="H29" s="2">
        <v>32</v>
      </c>
      <c r="I29" s="2">
        <v>28</v>
      </c>
      <c r="J29" s="2">
        <v>16</v>
      </c>
      <c r="K29" s="2">
        <v>11</v>
      </c>
      <c r="L29" s="2">
        <v>16</v>
      </c>
      <c r="M29" s="2">
        <f t="shared" si="7"/>
        <v>135</v>
      </c>
      <c r="N29" s="5">
        <f t="shared" si="8"/>
        <v>2.414814814814815</v>
      </c>
      <c r="O29" s="5">
        <f t="shared" si="9"/>
        <v>0.9058262868799638</v>
      </c>
      <c r="P29" s="2">
        <v>0</v>
      </c>
      <c r="Q29" s="2">
        <v>0</v>
      </c>
    </row>
    <row r="30" spans="1:17" ht="21.75">
      <c r="A30" s="8" t="s">
        <v>447</v>
      </c>
      <c r="B30" s="8" t="s">
        <v>190</v>
      </c>
      <c r="C30" s="1">
        <v>1.5</v>
      </c>
      <c r="D30" s="12">
        <f t="shared" si="6"/>
        <v>89</v>
      </c>
      <c r="E30" s="2">
        <v>11</v>
      </c>
      <c r="F30" s="2">
        <v>18</v>
      </c>
      <c r="G30" s="2">
        <v>16</v>
      </c>
      <c r="H30" s="2">
        <v>9</v>
      </c>
      <c r="I30" s="2">
        <v>6</v>
      </c>
      <c r="J30" s="2">
        <v>15</v>
      </c>
      <c r="K30" s="2">
        <v>8</v>
      </c>
      <c r="L30" s="2">
        <v>5</v>
      </c>
      <c r="M30" s="2">
        <f t="shared" si="7"/>
        <v>88</v>
      </c>
      <c r="N30" s="5">
        <f t="shared" si="8"/>
        <v>1.9090909090909092</v>
      </c>
      <c r="O30" s="5">
        <f t="shared" si="9"/>
        <v>1.1666420697918725</v>
      </c>
      <c r="P30" s="2">
        <v>1</v>
      </c>
      <c r="Q30" s="2">
        <v>0</v>
      </c>
    </row>
    <row r="31" spans="1:17" ht="21.75">
      <c r="A31" s="8" t="s">
        <v>103</v>
      </c>
      <c r="B31" s="8" t="s">
        <v>113</v>
      </c>
      <c r="C31" s="1">
        <v>3</v>
      </c>
      <c r="D31" s="12">
        <f t="shared" si="6"/>
        <v>230</v>
      </c>
      <c r="E31" s="2">
        <v>25</v>
      </c>
      <c r="F31" s="2">
        <v>19</v>
      </c>
      <c r="G31" s="2">
        <v>19</v>
      </c>
      <c r="H31" s="2">
        <v>21</v>
      </c>
      <c r="I31" s="2">
        <v>53</v>
      </c>
      <c r="J31" s="2">
        <v>43</v>
      </c>
      <c r="K31" s="2">
        <v>21</v>
      </c>
      <c r="L31" s="2">
        <v>27</v>
      </c>
      <c r="M31" s="2">
        <f t="shared" si="7"/>
        <v>228</v>
      </c>
      <c r="N31" s="5">
        <f t="shared" si="8"/>
        <v>2.335526315789474</v>
      </c>
      <c r="O31" s="5">
        <f t="shared" si="9"/>
        <v>1.1652539758588454</v>
      </c>
      <c r="P31" s="2">
        <v>2</v>
      </c>
      <c r="Q31" s="2">
        <v>0</v>
      </c>
    </row>
    <row r="32" spans="1:17" ht="21.75">
      <c r="A32" s="8" t="s">
        <v>139</v>
      </c>
      <c r="B32" s="8" t="s">
        <v>13</v>
      </c>
      <c r="C32" s="1">
        <v>3</v>
      </c>
      <c r="D32" s="12">
        <f t="shared" si="6"/>
        <v>405</v>
      </c>
      <c r="E32" s="2">
        <v>52</v>
      </c>
      <c r="F32" s="2">
        <v>63</v>
      </c>
      <c r="G32" s="2">
        <v>28</v>
      </c>
      <c r="H32" s="2">
        <v>43</v>
      </c>
      <c r="I32" s="2">
        <v>75</v>
      </c>
      <c r="J32" s="2">
        <v>63</v>
      </c>
      <c r="K32" s="2">
        <v>45</v>
      </c>
      <c r="L32" s="2">
        <v>36</v>
      </c>
      <c r="M32" s="2">
        <f t="shared" si="7"/>
        <v>405</v>
      </c>
      <c r="N32" s="5">
        <f t="shared" si="8"/>
        <v>2.145679012345679</v>
      </c>
      <c r="O32" s="5">
        <f t="shared" si="9"/>
        <v>1.2135092854427665</v>
      </c>
      <c r="P32" s="2">
        <v>0</v>
      </c>
      <c r="Q32" s="2">
        <v>0</v>
      </c>
    </row>
    <row r="33" spans="1:17" ht="21.75">
      <c r="A33" s="8" t="s">
        <v>168</v>
      </c>
      <c r="B33" s="8" t="s">
        <v>183</v>
      </c>
      <c r="C33" s="1">
        <v>1</v>
      </c>
      <c r="D33" s="12">
        <f t="shared" si="6"/>
        <v>303</v>
      </c>
      <c r="E33" s="2">
        <v>44</v>
      </c>
      <c r="F33" s="2">
        <v>36</v>
      </c>
      <c r="G33" s="2">
        <v>44</v>
      </c>
      <c r="H33" s="2">
        <v>64</v>
      </c>
      <c r="I33" s="2">
        <v>46</v>
      </c>
      <c r="J33" s="2">
        <v>23</v>
      </c>
      <c r="K33" s="2">
        <v>11</v>
      </c>
      <c r="L33" s="2">
        <v>16</v>
      </c>
      <c r="M33" s="2">
        <f t="shared" si="7"/>
        <v>284</v>
      </c>
      <c r="N33" s="5">
        <f t="shared" si="8"/>
        <v>1.818661971830986</v>
      </c>
      <c r="O33" s="5">
        <f t="shared" si="9"/>
        <v>1.089177056490286</v>
      </c>
      <c r="P33" s="2">
        <v>0</v>
      </c>
      <c r="Q33" s="2">
        <v>19</v>
      </c>
    </row>
    <row r="34" spans="1:17" ht="21.75">
      <c r="A34" s="8" t="s">
        <v>176</v>
      </c>
      <c r="B34" s="8" t="s">
        <v>190</v>
      </c>
      <c r="C34" s="1">
        <v>2</v>
      </c>
      <c r="D34" s="12">
        <f t="shared" si="6"/>
        <v>121</v>
      </c>
      <c r="E34" s="2">
        <v>0</v>
      </c>
      <c r="F34" s="2">
        <v>5</v>
      </c>
      <c r="G34" s="2">
        <v>4</v>
      </c>
      <c r="H34" s="2">
        <v>11</v>
      </c>
      <c r="I34" s="2">
        <v>22</v>
      </c>
      <c r="J34" s="2">
        <v>26</v>
      </c>
      <c r="K34" s="2">
        <v>24</v>
      </c>
      <c r="L34" s="2">
        <v>29</v>
      </c>
      <c r="M34" s="2">
        <f t="shared" si="7"/>
        <v>121</v>
      </c>
      <c r="N34" s="5">
        <f t="shared" si="8"/>
        <v>3.024793388429752</v>
      </c>
      <c r="O34" s="5">
        <f t="shared" si="9"/>
        <v>0.8152757472711403</v>
      </c>
      <c r="P34" s="2">
        <v>0</v>
      </c>
      <c r="Q34" s="2">
        <v>0</v>
      </c>
    </row>
    <row r="35" spans="1:17" ht="21.75">
      <c r="A35" s="8" t="s">
        <v>177</v>
      </c>
      <c r="B35" s="8" t="s">
        <v>191</v>
      </c>
      <c r="C35" s="1">
        <v>1.5</v>
      </c>
      <c r="D35" s="12">
        <f t="shared" si="6"/>
        <v>72</v>
      </c>
      <c r="E35" s="2">
        <v>9</v>
      </c>
      <c r="F35" s="2">
        <v>6</v>
      </c>
      <c r="G35" s="2">
        <v>5</v>
      </c>
      <c r="H35" s="2">
        <v>10</v>
      </c>
      <c r="I35" s="2">
        <v>19</v>
      </c>
      <c r="J35" s="2">
        <v>6</v>
      </c>
      <c r="K35" s="2">
        <v>6</v>
      </c>
      <c r="L35" s="2">
        <v>11</v>
      </c>
      <c r="M35" s="2">
        <f t="shared" si="7"/>
        <v>72</v>
      </c>
      <c r="N35" s="5">
        <f t="shared" si="8"/>
        <v>2.2777777777777777</v>
      </c>
      <c r="O35" s="5">
        <f t="shared" si="9"/>
        <v>1.213033642272114</v>
      </c>
      <c r="P35" s="2">
        <v>0</v>
      </c>
      <c r="Q35" s="2">
        <v>0</v>
      </c>
    </row>
    <row r="36" spans="1:17" ht="21.75">
      <c r="A36" s="8" t="s">
        <v>212</v>
      </c>
      <c r="B36" s="8" t="s">
        <v>246</v>
      </c>
      <c r="C36" s="1">
        <v>2</v>
      </c>
      <c r="D36" s="12">
        <f t="shared" si="6"/>
        <v>132</v>
      </c>
      <c r="E36" s="2">
        <v>5</v>
      </c>
      <c r="F36" s="2">
        <v>7</v>
      </c>
      <c r="G36" s="2">
        <v>8</v>
      </c>
      <c r="H36" s="2">
        <v>15</v>
      </c>
      <c r="I36" s="2">
        <v>22</v>
      </c>
      <c r="J36" s="2">
        <v>32</v>
      </c>
      <c r="K36" s="2">
        <v>21</v>
      </c>
      <c r="L36" s="2">
        <v>22</v>
      </c>
      <c r="M36" s="2">
        <f t="shared" si="7"/>
        <v>132</v>
      </c>
      <c r="N36" s="5">
        <f t="shared" si="8"/>
        <v>2.7386363636363638</v>
      </c>
      <c r="O36" s="5">
        <f t="shared" si="9"/>
        <v>0.9913755157472568</v>
      </c>
      <c r="P36" s="2">
        <v>0</v>
      </c>
      <c r="Q36" s="2">
        <v>0</v>
      </c>
    </row>
    <row r="37" spans="1:17" ht="21.75">
      <c r="A37" s="8" t="s">
        <v>213</v>
      </c>
      <c r="B37" s="8" t="s">
        <v>219</v>
      </c>
      <c r="C37" s="1">
        <v>1.5</v>
      </c>
      <c r="D37" s="12">
        <f t="shared" si="6"/>
        <v>44</v>
      </c>
      <c r="E37" s="2">
        <v>2</v>
      </c>
      <c r="F37" s="2">
        <v>6</v>
      </c>
      <c r="G37" s="2">
        <v>11</v>
      </c>
      <c r="H37" s="2">
        <v>14</v>
      </c>
      <c r="I37" s="2">
        <v>6</v>
      </c>
      <c r="J37" s="2">
        <v>2</v>
      </c>
      <c r="K37" s="2">
        <v>2</v>
      </c>
      <c r="L37" s="2">
        <v>1</v>
      </c>
      <c r="M37" s="2">
        <f t="shared" si="7"/>
        <v>44</v>
      </c>
      <c r="N37" s="5">
        <f t="shared" si="8"/>
        <v>1.875</v>
      </c>
      <c r="O37" s="5">
        <f t="shared" si="9"/>
        <v>0.7986138559460955</v>
      </c>
      <c r="P37" s="2">
        <v>0</v>
      </c>
      <c r="Q37" s="2">
        <v>0</v>
      </c>
    </row>
    <row r="38" spans="1:17" ht="21.75">
      <c r="A38" s="8" t="s">
        <v>235</v>
      </c>
      <c r="B38" s="8" t="s">
        <v>243</v>
      </c>
      <c r="C38" s="1">
        <v>0.5</v>
      </c>
      <c r="D38" s="12">
        <f t="shared" si="6"/>
        <v>131</v>
      </c>
      <c r="E38" s="2">
        <v>9</v>
      </c>
      <c r="F38" s="2">
        <v>17</v>
      </c>
      <c r="G38" s="2">
        <v>8</v>
      </c>
      <c r="H38" s="2">
        <v>15</v>
      </c>
      <c r="I38" s="2">
        <v>19</v>
      </c>
      <c r="J38" s="2">
        <v>23</v>
      </c>
      <c r="K38" s="2">
        <v>19</v>
      </c>
      <c r="L38" s="2">
        <v>21</v>
      </c>
      <c r="M38" s="2">
        <f t="shared" si="7"/>
        <v>131</v>
      </c>
      <c r="N38" s="5">
        <f t="shared" si="8"/>
        <v>2.4885496183206106</v>
      </c>
      <c r="O38" s="5">
        <f t="shared" si="9"/>
        <v>1.166428699775584</v>
      </c>
      <c r="P38" s="2">
        <v>0</v>
      </c>
      <c r="Q38" s="2">
        <v>0</v>
      </c>
    </row>
    <row r="39" spans="1:17" ht="21">
      <c r="A39" s="88" t="s">
        <v>11</v>
      </c>
      <c r="B39" s="88"/>
      <c r="C39" s="88"/>
      <c r="D39" s="36">
        <f>SUM(D24:D38)</f>
        <v>3130</v>
      </c>
      <c r="E39" s="36">
        <f aca="true" t="shared" si="10" ref="E39:M39">SUM(E24:E38)</f>
        <v>258</v>
      </c>
      <c r="F39" s="36">
        <f t="shared" si="10"/>
        <v>330</v>
      </c>
      <c r="G39" s="36">
        <f t="shared" si="10"/>
        <v>318</v>
      </c>
      <c r="H39" s="36">
        <f t="shared" si="10"/>
        <v>412</v>
      </c>
      <c r="I39" s="36">
        <f t="shared" si="10"/>
        <v>517</v>
      </c>
      <c r="J39" s="36">
        <f t="shared" si="10"/>
        <v>422</v>
      </c>
      <c r="K39" s="36">
        <f t="shared" si="10"/>
        <v>310</v>
      </c>
      <c r="L39" s="36">
        <f t="shared" si="10"/>
        <v>464</v>
      </c>
      <c r="M39" s="36">
        <f t="shared" si="10"/>
        <v>3031</v>
      </c>
      <c r="N39" s="137">
        <f t="shared" si="8"/>
        <v>2.3525239194985152</v>
      </c>
      <c r="O39" s="137">
        <f t="shared" si="9"/>
        <v>1.1728786830495477</v>
      </c>
      <c r="P39" s="36">
        <f>SUM(P24:P38)</f>
        <v>62</v>
      </c>
      <c r="Q39" s="36">
        <f>SUM(Q24:Q38)</f>
        <v>37</v>
      </c>
    </row>
    <row r="40" spans="1:17" ht="21">
      <c r="A40" s="88" t="s">
        <v>12</v>
      </c>
      <c r="B40" s="88"/>
      <c r="C40" s="88"/>
      <c r="D40" s="37">
        <f>D39*100/$D$39</f>
        <v>100</v>
      </c>
      <c r="E40" s="37">
        <f aca="true" t="shared" si="11" ref="E40:M40">E39*100/$D$39</f>
        <v>8.242811501597444</v>
      </c>
      <c r="F40" s="37">
        <f t="shared" si="11"/>
        <v>10.543130990415335</v>
      </c>
      <c r="G40" s="37">
        <f t="shared" si="11"/>
        <v>10.159744408945686</v>
      </c>
      <c r="H40" s="37">
        <f t="shared" si="11"/>
        <v>13.1629392971246</v>
      </c>
      <c r="I40" s="37">
        <f t="shared" si="11"/>
        <v>16.517571884984026</v>
      </c>
      <c r="J40" s="37">
        <f t="shared" si="11"/>
        <v>13.482428115015974</v>
      </c>
      <c r="K40" s="37">
        <f t="shared" si="11"/>
        <v>9.904153354632587</v>
      </c>
      <c r="L40" s="37">
        <f t="shared" si="11"/>
        <v>14.824281150159745</v>
      </c>
      <c r="M40" s="37">
        <f t="shared" si="11"/>
        <v>96.8370607028754</v>
      </c>
      <c r="N40" s="143"/>
      <c r="O40" s="143"/>
      <c r="P40" s="37">
        <f>P39*100/$D$39</f>
        <v>1.9808306709265175</v>
      </c>
      <c r="Q40" s="37">
        <f>Q39*100/$D$39</f>
        <v>1.182108626198083</v>
      </c>
    </row>
    <row r="41" spans="3:17" ht="2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23.25">
      <c r="A42" s="32"/>
      <c r="B42" s="33" t="s">
        <v>347</v>
      </c>
      <c r="C42" s="6"/>
      <c r="D42" s="3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5"/>
    </row>
    <row r="43" spans="1:17" ht="21.75">
      <c r="A43" s="147" t="s">
        <v>0</v>
      </c>
      <c r="B43" s="100" t="s">
        <v>1</v>
      </c>
      <c r="C43" s="100" t="s">
        <v>80</v>
      </c>
      <c r="D43" s="145" t="s">
        <v>81</v>
      </c>
      <c r="E43" s="128" t="s">
        <v>82</v>
      </c>
      <c r="F43" s="129"/>
      <c r="G43" s="129"/>
      <c r="H43" s="129"/>
      <c r="I43" s="129"/>
      <c r="J43" s="129"/>
      <c r="K43" s="129"/>
      <c r="L43" s="130"/>
      <c r="M43" s="100" t="s">
        <v>83</v>
      </c>
      <c r="N43" s="100" t="s">
        <v>6</v>
      </c>
      <c r="O43" s="100" t="s">
        <v>7</v>
      </c>
      <c r="P43" s="146" t="s">
        <v>84</v>
      </c>
      <c r="Q43" s="146"/>
    </row>
    <row r="44" spans="1:17" ht="21.75">
      <c r="A44" s="147"/>
      <c r="B44" s="100"/>
      <c r="C44" s="100"/>
      <c r="D44" s="145"/>
      <c r="E44" s="2">
        <v>0</v>
      </c>
      <c r="F44" s="2">
        <v>1</v>
      </c>
      <c r="G44" s="2">
        <v>1.5</v>
      </c>
      <c r="H44" s="2">
        <v>2</v>
      </c>
      <c r="I44" s="2">
        <v>2.5</v>
      </c>
      <c r="J44" s="2">
        <v>3</v>
      </c>
      <c r="K44" s="2">
        <v>3.5</v>
      </c>
      <c r="L44" s="2">
        <v>4</v>
      </c>
      <c r="M44" s="100"/>
      <c r="N44" s="100"/>
      <c r="O44" s="100"/>
      <c r="P44" s="2" t="s">
        <v>9</v>
      </c>
      <c r="Q44" s="5" t="s">
        <v>10</v>
      </c>
    </row>
    <row r="45" spans="1:17" ht="21.75">
      <c r="A45" s="8" t="s">
        <v>403</v>
      </c>
      <c r="B45" s="8" t="s">
        <v>20</v>
      </c>
      <c r="C45" s="1">
        <v>1.5</v>
      </c>
      <c r="D45" s="12">
        <f aca="true" t="shared" si="12" ref="D45:D62">SUM(P45:Q45,E45:L45)</f>
        <v>430</v>
      </c>
      <c r="E45" s="2">
        <v>12</v>
      </c>
      <c r="F45" s="2">
        <v>48</v>
      </c>
      <c r="G45" s="2">
        <v>31</v>
      </c>
      <c r="H45" s="2">
        <v>71</v>
      </c>
      <c r="I45" s="2">
        <v>53</v>
      </c>
      <c r="J45" s="2">
        <v>74</v>
      </c>
      <c r="K45" s="2">
        <v>54</v>
      </c>
      <c r="L45" s="2">
        <v>87</v>
      </c>
      <c r="M45" s="2">
        <f aca="true" t="shared" si="13" ref="M45:M62">SUM(E45:L45)</f>
        <v>430</v>
      </c>
      <c r="N45" s="5">
        <f aca="true" t="shared" si="14" ref="N45:N63">(1*F45+1.5*G45+2*H45+2.5*I45+3*J45+3.5*K45+4*L45)/M45</f>
        <v>2.6232558139534885</v>
      </c>
      <c r="O45" s="5">
        <f aca="true" t="shared" si="15" ref="O45:O63">SQRT((E45*0^2+F45*1^2+G45*1.5^2+H45*2^2+I45*2.5^2+J45*3^2+K45*3.5^2+L45*4^2)/M45-N45^2)</f>
        <v>1.0712603334395807</v>
      </c>
      <c r="P45" s="2">
        <v>0</v>
      </c>
      <c r="Q45" s="2">
        <v>0</v>
      </c>
    </row>
    <row r="46" spans="1:17" ht="21.75">
      <c r="A46" s="8" t="s">
        <v>421</v>
      </c>
      <c r="B46" s="3" t="s">
        <v>426</v>
      </c>
      <c r="C46" s="1">
        <v>1</v>
      </c>
      <c r="D46" s="12">
        <f t="shared" si="12"/>
        <v>219</v>
      </c>
      <c r="E46" s="2">
        <v>8</v>
      </c>
      <c r="F46" s="2">
        <v>2</v>
      </c>
      <c r="G46" s="2">
        <v>4</v>
      </c>
      <c r="H46" s="2">
        <v>6</v>
      </c>
      <c r="I46" s="2">
        <v>10</v>
      </c>
      <c r="J46" s="2">
        <v>11</v>
      </c>
      <c r="K46" s="2">
        <v>18</v>
      </c>
      <c r="L46" s="2">
        <v>160</v>
      </c>
      <c r="M46" s="2">
        <f t="shared" si="13"/>
        <v>219</v>
      </c>
      <c r="N46" s="5">
        <f t="shared" si="14"/>
        <v>3.5662100456621006</v>
      </c>
      <c r="O46" s="5">
        <f t="shared" si="15"/>
        <v>0.9358168710569347</v>
      </c>
      <c r="P46" s="2">
        <v>0</v>
      </c>
      <c r="Q46" s="2">
        <v>0</v>
      </c>
    </row>
    <row r="47" spans="1:17" ht="21.75">
      <c r="A47" s="8" t="s">
        <v>123</v>
      </c>
      <c r="B47" s="8" t="s">
        <v>132</v>
      </c>
      <c r="C47" s="1">
        <v>1</v>
      </c>
      <c r="D47" s="12">
        <f t="shared" si="12"/>
        <v>230</v>
      </c>
      <c r="E47" s="2">
        <v>7</v>
      </c>
      <c r="F47" s="2">
        <v>12</v>
      </c>
      <c r="G47" s="2">
        <v>20</v>
      </c>
      <c r="H47" s="2">
        <v>26</v>
      </c>
      <c r="I47" s="2">
        <v>33</v>
      </c>
      <c r="J47" s="2">
        <v>59</v>
      </c>
      <c r="K47" s="2">
        <v>32</v>
      </c>
      <c r="L47" s="2">
        <v>41</v>
      </c>
      <c r="M47" s="2">
        <f t="shared" si="13"/>
        <v>230</v>
      </c>
      <c r="N47" s="5">
        <f t="shared" si="14"/>
        <v>2.7369565217391303</v>
      </c>
      <c r="O47" s="5">
        <f t="shared" si="15"/>
        <v>0.9854062714681554</v>
      </c>
      <c r="P47" s="2">
        <v>0</v>
      </c>
      <c r="Q47" s="2">
        <v>0</v>
      </c>
    </row>
    <row r="48" spans="1:17" ht="21.75">
      <c r="A48" s="8" t="s">
        <v>149</v>
      </c>
      <c r="B48" s="8" t="s">
        <v>227</v>
      </c>
      <c r="C48" s="1">
        <v>1</v>
      </c>
      <c r="D48" s="12">
        <f t="shared" si="12"/>
        <v>214</v>
      </c>
      <c r="E48" s="2">
        <v>10</v>
      </c>
      <c r="F48" s="2">
        <v>10</v>
      </c>
      <c r="G48" s="2">
        <v>8</v>
      </c>
      <c r="H48" s="2">
        <v>11</v>
      </c>
      <c r="I48" s="2">
        <v>12</v>
      </c>
      <c r="J48" s="2">
        <v>19</v>
      </c>
      <c r="K48" s="2">
        <v>39</v>
      </c>
      <c r="L48" s="2">
        <v>105</v>
      </c>
      <c r="M48" s="2">
        <f t="shared" si="13"/>
        <v>214</v>
      </c>
      <c r="N48" s="5">
        <f t="shared" si="14"/>
        <v>3.2126168224299065</v>
      </c>
      <c r="O48" s="5">
        <f t="shared" si="15"/>
        <v>1.1171474324748858</v>
      </c>
      <c r="P48" s="2">
        <v>0</v>
      </c>
      <c r="Q48" s="2">
        <v>0</v>
      </c>
    </row>
    <row r="49" spans="1:17" ht="21.75">
      <c r="A49" s="8" t="s">
        <v>318</v>
      </c>
      <c r="B49" s="8" t="s">
        <v>20</v>
      </c>
      <c r="C49" s="1">
        <v>1</v>
      </c>
      <c r="D49" s="12">
        <f t="shared" si="12"/>
        <v>194</v>
      </c>
      <c r="E49" s="2">
        <v>29</v>
      </c>
      <c r="F49" s="2">
        <v>8</v>
      </c>
      <c r="G49" s="2">
        <v>22</v>
      </c>
      <c r="H49" s="2">
        <v>31</v>
      </c>
      <c r="I49" s="2">
        <v>44</v>
      </c>
      <c r="J49" s="2">
        <v>30</v>
      </c>
      <c r="K49" s="2">
        <v>16</v>
      </c>
      <c r="L49" s="2">
        <v>14</v>
      </c>
      <c r="M49" s="2">
        <f t="shared" si="13"/>
        <v>194</v>
      </c>
      <c r="N49" s="5">
        <f t="shared" si="14"/>
        <v>2.1391752577319587</v>
      </c>
      <c r="O49" s="5">
        <f t="shared" si="15"/>
        <v>1.1548692701515604</v>
      </c>
      <c r="P49" s="2">
        <v>0</v>
      </c>
      <c r="Q49" s="2">
        <v>0</v>
      </c>
    </row>
    <row r="50" spans="1:17" ht="21.75">
      <c r="A50" s="8" t="s">
        <v>437</v>
      </c>
      <c r="B50" s="56" t="s">
        <v>165</v>
      </c>
      <c r="C50" s="1">
        <v>1</v>
      </c>
      <c r="D50" s="12">
        <f t="shared" si="12"/>
        <v>375</v>
      </c>
      <c r="E50" s="2">
        <v>36</v>
      </c>
      <c r="F50" s="2">
        <v>17</v>
      </c>
      <c r="G50" s="2">
        <v>14</v>
      </c>
      <c r="H50" s="2">
        <v>42</v>
      </c>
      <c r="I50" s="2">
        <v>67</v>
      </c>
      <c r="J50" s="2">
        <v>100</v>
      </c>
      <c r="K50" s="2">
        <v>61</v>
      </c>
      <c r="L50" s="2">
        <v>38</v>
      </c>
      <c r="M50" s="2">
        <f t="shared" si="13"/>
        <v>375</v>
      </c>
      <c r="N50" s="5">
        <f t="shared" si="14"/>
        <v>2.546666666666667</v>
      </c>
      <c r="O50" s="5">
        <f t="shared" si="15"/>
        <v>1.1056621947452523</v>
      </c>
      <c r="P50" s="2">
        <v>0</v>
      </c>
      <c r="Q50" s="2">
        <v>0</v>
      </c>
    </row>
    <row r="51" spans="1:17" ht="21.75">
      <c r="A51" s="8" t="s">
        <v>448</v>
      </c>
      <c r="B51" s="8" t="s">
        <v>462</v>
      </c>
      <c r="C51" s="1">
        <v>2</v>
      </c>
      <c r="D51" s="12">
        <f t="shared" si="12"/>
        <v>180</v>
      </c>
      <c r="E51" s="2">
        <v>6</v>
      </c>
      <c r="F51" s="2">
        <v>6</v>
      </c>
      <c r="G51" s="2">
        <v>14</v>
      </c>
      <c r="H51" s="2">
        <v>6</v>
      </c>
      <c r="I51" s="2">
        <v>24</v>
      </c>
      <c r="J51" s="2">
        <v>34</v>
      </c>
      <c r="K51" s="2">
        <v>57</v>
      </c>
      <c r="L51" s="2">
        <v>33</v>
      </c>
      <c r="M51" s="2">
        <f t="shared" si="13"/>
        <v>180</v>
      </c>
      <c r="N51" s="5">
        <f t="shared" si="14"/>
        <v>2.9583333333333335</v>
      </c>
      <c r="O51" s="5">
        <f t="shared" si="15"/>
        <v>0.9673488971869909</v>
      </c>
      <c r="P51" s="2">
        <v>0</v>
      </c>
      <c r="Q51" s="2">
        <v>0</v>
      </c>
    </row>
    <row r="52" spans="1:17" ht="21.75">
      <c r="A52" s="8" t="s">
        <v>449</v>
      </c>
      <c r="B52" s="56" t="s">
        <v>166</v>
      </c>
      <c r="C52" s="1">
        <v>2</v>
      </c>
      <c r="D52" s="12">
        <f t="shared" si="12"/>
        <v>179</v>
      </c>
      <c r="E52" s="2">
        <v>9</v>
      </c>
      <c r="F52" s="2">
        <v>19</v>
      </c>
      <c r="G52" s="2">
        <v>17</v>
      </c>
      <c r="H52" s="2">
        <v>32</v>
      </c>
      <c r="I52" s="2">
        <v>32</v>
      </c>
      <c r="J52" s="2">
        <v>30</v>
      </c>
      <c r="K52" s="2">
        <v>17</v>
      </c>
      <c r="L52" s="2">
        <v>23</v>
      </c>
      <c r="M52" s="2">
        <f t="shared" si="13"/>
        <v>179</v>
      </c>
      <c r="N52" s="5">
        <f t="shared" si="14"/>
        <v>2.4022346368715084</v>
      </c>
      <c r="O52" s="5">
        <f t="shared" si="15"/>
        <v>1.05316523754406</v>
      </c>
      <c r="P52" s="2">
        <v>0</v>
      </c>
      <c r="Q52" s="2">
        <v>0</v>
      </c>
    </row>
    <row r="53" spans="1:17" ht="21.75">
      <c r="A53" s="8" t="s">
        <v>104</v>
      </c>
      <c r="B53" s="8" t="s">
        <v>20</v>
      </c>
      <c r="C53" s="1">
        <v>2</v>
      </c>
      <c r="D53" s="12">
        <f t="shared" si="12"/>
        <v>447</v>
      </c>
      <c r="E53" s="2">
        <v>20</v>
      </c>
      <c r="F53" s="2">
        <v>31</v>
      </c>
      <c r="G53" s="2">
        <v>54</v>
      </c>
      <c r="H53" s="2">
        <v>58</v>
      </c>
      <c r="I53" s="2">
        <v>66</v>
      </c>
      <c r="J53" s="2">
        <v>72</v>
      </c>
      <c r="K53" s="2">
        <v>63</v>
      </c>
      <c r="L53" s="2">
        <v>83</v>
      </c>
      <c r="M53" s="2">
        <f t="shared" si="13"/>
        <v>447</v>
      </c>
      <c r="N53" s="5">
        <f t="shared" si="14"/>
        <v>2.598434004474273</v>
      </c>
      <c r="O53" s="5">
        <f t="shared" si="15"/>
        <v>1.0854631315021277</v>
      </c>
      <c r="P53" s="2">
        <v>0</v>
      </c>
      <c r="Q53" s="2">
        <v>0</v>
      </c>
    </row>
    <row r="54" spans="1:17" ht="21.75">
      <c r="A54" s="8" t="s">
        <v>140</v>
      </c>
      <c r="B54" s="8" t="s">
        <v>156</v>
      </c>
      <c r="C54" s="1">
        <v>2</v>
      </c>
      <c r="D54" s="12">
        <f t="shared" si="12"/>
        <v>405</v>
      </c>
      <c r="E54" s="2">
        <v>36</v>
      </c>
      <c r="F54" s="2">
        <v>28</v>
      </c>
      <c r="G54" s="2">
        <v>37</v>
      </c>
      <c r="H54" s="2">
        <v>57</v>
      </c>
      <c r="I54" s="2">
        <v>45</v>
      </c>
      <c r="J54" s="2">
        <v>64</v>
      </c>
      <c r="K54" s="2">
        <v>70</v>
      </c>
      <c r="L54" s="2">
        <v>68</v>
      </c>
      <c r="M54" s="2">
        <f t="shared" si="13"/>
        <v>405</v>
      </c>
      <c r="N54" s="5">
        <f t="shared" si="14"/>
        <v>2.5160493827160493</v>
      </c>
      <c r="O54" s="5">
        <f t="shared" si="15"/>
        <v>1.1947887658880176</v>
      </c>
      <c r="P54" s="2">
        <v>0</v>
      </c>
      <c r="Q54" s="2">
        <v>0</v>
      </c>
    </row>
    <row r="55" spans="1:17" ht="21.75">
      <c r="A55" s="8" t="s">
        <v>263</v>
      </c>
      <c r="B55" s="8" t="s">
        <v>220</v>
      </c>
      <c r="C55" s="1">
        <v>2</v>
      </c>
      <c r="D55" s="12">
        <f t="shared" si="12"/>
        <v>156</v>
      </c>
      <c r="E55" s="2">
        <v>8</v>
      </c>
      <c r="F55" s="2">
        <v>7</v>
      </c>
      <c r="G55" s="2">
        <v>19</v>
      </c>
      <c r="H55" s="2">
        <v>37</v>
      </c>
      <c r="I55" s="2">
        <v>40</v>
      </c>
      <c r="J55" s="2">
        <v>21</v>
      </c>
      <c r="K55" s="2">
        <v>18</v>
      </c>
      <c r="L55" s="2">
        <v>6</v>
      </c>
      <c r="M55" s="2">
        <f t="shared" si="13"/>
        <v>156</v>
      </c>
      <c r="N55" s="5">
        <f t="shared" si="14"/>
        <v>2.3044871794871793</v>
      </c>
      <c r="O55" s="5">
        <f t="shared" si="15"/>
        <v>0.8943800996534685</v>
      </c>
      <c r="P55" s="2">
        <v>0</v>
      </c>
      <c r="Q55" s="2">
        <v>0</v>
      </c>
    </row>
    <row r="56" spans="1:17" ht="21.75">
      <c r="A56" s="8" t="s">
        <v>229</v>
      </c>
      <c r="B56" s="8" t="s">
        <v>230</v>
      </c>
      <c r="C56" s="1">
        <v>1.5</v>
      </c>
      <c r="D56" s="12">
        <f t="shared" si="12"/>
        <v>156</v>
      </c>
      <c r="E56" s="2">
        <v>11</v>
      </c>
      <c r="F56" s="2">
        <v>9</v>
      </c>
      <c r="G56" s="2">
        <v>12</v>
      </c>
      <c r="H56" s="2">
        <v>25</v>
      </c>
      <c r="I56" s="2">
        <v>33</v>
      </c>
      <c r="J56" s="2">
        <v>27</v>
      </c>
      <c r="K56" s="2">
        <v>16</v>
      </c>
      <c r="L56" s="2">
        <v>23</v>
      </c>
      <c r="M56" s="2">
        <f t="shared" si="13"/>
        <v>156</v>
      </c>
      <c r="N56" s="5">
        <f t="shared" si="14"/>
        <v>2.4903846153846154</v>
      </c>
      <c r="O56" s="5">
        <f t="shared" si="15"/>
        <v>1.0793385228661123</v>
      </c>
      <c r="P56" s="2">
        <v>0</v>
      </c>
      <c r="Q56" s="2">
        <v>0</v>
      </c>
    </row>
    <row r="57" spans="1:17" ht="21.75">
      <c r="A57" s="8" t="s">
        <v>179</v>
      </c>
      <c r="B57" s="8" t="s">
        <v>193</v>
      </c>
      <c r="C57" s="1">
        <v>1.5</v>
      </c>
      <c r="D57" s="12">
        <f t="shared" si="12"/>
        <v>156</v>
      </c>
      <c r="E57" s="2">
        <v>35</v>
      </c>
      <c r="F57" s="2">
        <v>56</v>
      </c>
      <c r="G57" s="2">
        <v>26</v>
      </c>
      <c r="H57" s="2">
        <v>12</v>
      </c>
      <c r="I57" s="2">
        <v>14</v>
      </c>
      <c r="J57" s="2">
        <v>5</v>
      </c>
      <c r="K57" s="2">
        <v>3</v>
      </c>
      <c r="L57" s="2">
        <v>5</v>
      </c>
      <c r="M57" s="2">
        <f t="shared" si="13"/>
        <v>156</v>
      </c>
      <c r="N57" s="5">
        <f t="shared" si="14"/>
        <v>1.2788461538461537</v>
      </c>
      <c r="O57" s="5">
        <f t="shared" si="15"/>
        <v>1.0019858241092918</v>
      </c>
      <c r="P57" s="2">
        <v>0</v>
      </c>
      <c r="Q57" s="2">
        <v>0</v>
      </c>
    </row>
    <row r="58" spans="1:17" ht="21.75">
      <c r="A58" s="8" t="s">
        <v>178</v>
      </c>
      <c r="B58" s="8" t="s">
        <v>192</v>
      </c>
      <c r="C58" s="1">
        <v>1.5</v>
      </c>
      <c r="D58" s="12">
        <f t="shared" si="12"/>
        <v>147</v>
      </c>
      <c r="E58" s="2">
        <v>19</v>
      </c>
      <c r="F58" s="2">
        <v>2</v>
      </c>
      <c r="G58" s="2">
        <v>5</v>
      </c>
      <c r="H58" s="2">
        <v>32</v>
      </c>
      <c r="I58" s="2">
        <v>40</v>
      </c>
      <c r="J58" s="2">
        <v>32</v>
      </c>
      <c r="K58" s="2">
        <v>13</v>
      </c>
      <c r="L58" s="2">
        <v>4</v>
      </c>
      <c r="M58" s="2">
        <f t="shared" si="13"/>
        <v>147</v>
      </c>
      <c r="N58" s="5">
        <f t="shared" si="14"/>
        <v>2.251700680272109</v>
      </c>
      <c r="O58" s="5">
        <f t="shared" si="15"/>
        <v>1.0340695473589037</v>
      </c>
      <c r="P58" s="2">
        <v>0</v>
      </c>
      <c r="Q58" s="2">
        <v>0</v>
      </c>
    </row>
    <row r="59" spans="1:17" ht="21.75">
      <c r="A59" s="8" t="s">
        <v>270</v>
      </c>
      <c r="B59" s="8" t="s">
        <v>280</v>
      </c>
      <c r="C59" s="1">
        <v>2</v>
      </c>
      <c r="D59" s="12">
        <f t="shared" si="12"/>
        <v>132</v>
      </c>
      <c r="E59" s="2">
        <v>3</v>
      </c>
      <c r="F59" s="2">
        <v>3</v>
      </c>
      <c r="G59" s="2">
        <v>1</v>
      </c>
      <c r="H59" s="2">
        <v>9</v>
      </c>
      <c r="I59" s="2">
        <v>14</v>
      </c>
      <c r="J59" s="2">
        <v>23</v>
      </c>
      <c r="K59" s="2">
        <v>24</v>
      </c>
      <c r="L59" s="2">
        <v>55</v>
      </c>
      <c r="M59" s="2">
        <f t="shared" si="13"/>
        <v>132</v>
      </c>
      <c r="N59" s="5">
        <f t="shared" si="14"/>
        <v>3.2613636363636362</v>
      </c>
      <c r="O59" s="5">
        <f t="shared" si="15"/>
        <v>0.8949900733555426</v>
      </c>
      <c r="P59" s="2">
        <v>0</v>
      </c>
      <c r="Q59" s="2">
        <v>0</v>
      </c>
    </row>
    <row r="60" spans="1:17" ht="21.75">
      <c r="A60" s="8" t="s">
        <v>236</v>
      </c>
      <c r="B60" s="8" t="s">
        <v>281</v>
      </c>
      <c r="C60" s="1">
        <v>1.5</v>
      </c>
      <c r="D60" s="12">
        <f t="shared" si="12"/>
        <v>132</v>
      </c>
      <c r="E60" s="2">
        <v>15</v>
      </c>
      <c r="F60" s="2">
        <v>7</v>
      </c>
      <c r="G60" s="2">
        <v>15</v>
      </c>
      <c r="H60" s="2">
        <v>15</v>
      </c>
      <c r="I60" s="2">
        <v>21</v>
      </c>
      <c r="J60" s="2">
        <v>28</v>
      </c>
      <c r="K60" s="2">
        <v>12</v>
      </c>
      <c r="L60" s="2">
        <v>18</v>
      </c>
      <c r="M60" s="2">
        <f t="shared" si="13"/>
        <v>131</v>
      </c>
      <c r="N60" s="5">
        <f t="shared" si="14"/>
        <v>2.366412213740458</v>
      </c>
      <c r="O60" s="5">
        <f t="shared" si="15"/>
        <v>1.1896892074119623</v>
      </c>
      <c r="P60" s="2">
        <v>1</v>
      </c>
      <c r="Q60" s="2">
        <v>0</v>
      </c>
    </row>
    <row r="61" spans="1:17" ht="21.75">
      <c r="A61" s="8" t="s">
        <v>214</v>
      </c>
      <c r="B61" s="8" t="s">
        <v>221</v>
      </c>
      <c r="C61" s="1">
        <v>1.5</v>
      </c>
      <c r="D61" s="12">
        <f t="shared" si="12"/>
        <v>132</v>
      </c>
      <c r="E61" s="2">
        <v>30</v>
      </c>
      <c r="F61" s="2">
        <v>15</v>
      </c>
      <c r="G61" s="2">
        <v>18</v>
      </c>
      <c r="H61" s="2">
        <v>21</v>
      </c>
      <c r="I61" s="2">
        <v>18</v>
      </c>
      <c r="J61" s="2">
        <v>23</v>
      </c>
      <c r="K61" s="2">
        <v>2</v>
      </c>
      <c r="L61" s="2">
        <v>5</v>
      </c>
      <c r="M61" s="2">
        <f t="shared" si="13"/>
        <v>132</v>
      </c>
      <c r="N61" s="5">
        <f t="shared" si="14"/>
        <v>1.7045454545454546</v>
      </c>
      <c r="O61" s="5">
        <f t="shared" si="15"/>
        <v>1.1676746924241457</v>
      </c>
      <c r="P61" s="2">
        <v>0</v>
      </c>
      <c r="Q61" s="2">
        <v>0</v>
      </c>
    </row>
    <row r="62" spans="1:17" ht="21.75">
      <c r="A62" s="8" t="s">
        <v>215</v>
      </c>
      <c r="B62" s="8" t="s">
        <v>222</v>
      </c>
      <c r="C62" s="1">
        <v>1</v>
      </c>
      <c r="D62" s="12">
        <f t="shared" si="12"/>
        <v>307</v>
      </c>
      <c r="E62" s="2">
        <v>20</v>
      </c>
      <c r="F62" s="2">
        <v>13</v>
      </c>
      <c r="G62" s="2">
        <v>7</v>
      </c>
      <c r="H62" s="2">
        <v>24</v>
      </c>
      <c r="I62" s="2">
        <v>35</v>
      </c>
      <c r="J62" s="2">
        <v>44</v>
      </c>
      <c r="K62" s="2">
        <v>69</v>
      </c>
      <c r="L62" s="2">
        <v>95</v>
      </c>
      <c r="M62" s="2">
        <f t="shared" si="13"/>
        <v>307</v>
      </c>
      <c r="N62" s="5">
        <f t="shared" si="14"/>
        <v>2.972312703583062</v>
      </c>
      <c r="O62" s="5">
        <f t="shared" si="15"/>
        <v>1.130729576215804</v>
      </c>
      <c r="P62" s="2">
        <v>0</v>
      </c>
      <c r="Q62" s="2">
        <v>0</v>
      </c>
    </row>
    <row r="63" spans="1:17" ht="21">
      <c r="A63" s="88" t="s">
        <v>11</v>
      </c>
      <c r="B63" s="88"/>
      <c r="C63" s="88"/>
      <c r="D63" s="36">
        <f>SUM(D45:D62)</f>
        <v>4191</v>
      </c>
      <c r="E63" s="36">
        <f aca="true" t="shared" si="16" ref="E63:M63">SUM(E45:E62)</f>
        <v>314</v>
      </c>
      <c r="F63" s="36">
        <f t="shared" si="16"/>
        <v>293</v>
      </c>
      <c r="G63" s="36">
        <f t="shared" si="16"/>
        <v>324</v>
      </c>
      <c r="H63" s="36">
        <f t="shared" si="16"/>
        <v>515</v>
      </c>
      <c r="I63" s="36">
        <f t="shared" si="16"/>
        <v>601</v>
      </c>
      <c r="J63" s="36">
        <f t="shared" si="16"/>
        <v>696</v>
      </c>
      <c r="K63" s="36">
        <f t="shared" si="16"/>
        <v>584</v>
      </c>
      <c r="L63" s="36">
        <f t="shared" si="16"/>
        <v>863</v>
      </c>
      <c r="M63" s="36">
        <f t="shared" si="16"/>
        <v>4190</v>
      </c>
      <c r="N63" s="137">
        <f t="shared" si="14"/>
        <v>2.60035799522673</v>
      </c>
      <c r="O63" s="137">
        <f t="shared" si="15"/>
        <v>1.1696285299582951</v>
      </c>
      <c r="P63" s="36">
        <f>SUM(P45:P62)</f>
        <v>1</v>
      </c>
      <c r="Q63" s="36">
        <f>SUM(Q45:Q62)</f>
        <v>0</v>
      </c>
    </row>
    <row r="64" spans="1:17" ht="21">
      <c r="A64" s="88" t="s">
        <v>12</v>
      </c>
      <c r="B64" s="88"/>
      <c r="C64" s="88"/>
      <c r="D64" s="37">
        <f>D63*100/$D$63</f>
        <v>100</v>
      </c>
      <c r="E64" s="37">
        <f aca="true" t="shared" si="17" ref="E64:M64">E63*100/$D$63</f>
        <v>7.492245287520878</v>
      </c>
      <c r="F64" s="37">
        <f t="shared" si="17"/>
        <v>6.991171558100692</v>
      </c>
      <c r="G64" s="37">
        <f t="shared" si="17"/>
        <v>7.7308518253400145</v>
      </c>
      <c r="H64" s="37">
        <f t="shared" si="17"/>
        <v>12.288236697685516</v>
      </c>
      <c r="I64" s="37">
        <f t="shared" si="17"/>
        <v>14.340252922930087</v>
      </c>
      <c r="J64" s="37">
        <f t="shared" si="17"/>
        <v>16.607015032211883</v>
      </c>
      <c r="K64" s="37">
        <f t="shared" si="17"/>
        <v>13.934621808637557</v>
      </c>
      <c r="L64" s="37">
        <f t="shared" si="17"/>
        <v>20.591744213791458</v>
      </c>
      <c r="M64" s="37">
        <f t="shared" si="17"/>
        <v>99.97613934621809</v>
      </c>
      <c r="N64" s="143"/>
      <c r="O64" s="143"/>
      <c r="P64" s="37">
        <f>P63*100/$D$63</f>
        <v>0.023860653781913623</v>
      </c>
      <c r="Q64" s="37">
        <f>Q63*100/$D$63</f>
        <v>0</v>
      </c>
    </row>
    <row r="65" spans="3:17" ht="21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23.25">
      <c r="A66" s="32"/>
      <c r="B66" s="33" t="s">
        <v>348</v>
      </c>
      <c r="C66" s="6"/>
      <c r="D66" s="3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5"/>
    </row>
    <row r="67" spans="1:17" ht="21.75">
      <c r="A67" s="147" t="s">
        <v>0</v>
      </c>
      <c r="B67" s="100" t="s">
        <v>1</v>
      </c>
      <c r="C67" s="100" t="s">
        <v>80</v>
      </c>
      <c r="D67" s="145" t="s">
        <v>81</v>
      </c>
      <c r="E67" s="128" t="s">
        <v>82</v>
      </c>
      <c r="F67" s="129"/>
      <c r="G67" s="129"/>
      <c r="H67" s="129"/>
      <c r="I67" s="129"/>
      <c r="J67" s="129"/>
      <c r="K67" s="129"/>
      <c r="L67" s="130"/>
      <c r="M67" s="100" t="s">
        <v>83</v>
      </c>
      <c r="N67" s="100" t="s">
        <v>6</v>
      </c>
      <c r="O67" s="100" t="s">
        <v>7</v>
      </c>
      <c r="P67" s="146" t="s">
        <v>84</v>
      </c>
      <c r="Q67" s="146"/>
    </row>
    <row r="68" spans="1:17" ht="21.75">
      <c r="A68" s="147"/>
      <c r="B68" s="100"/>
      <c r="C68" s="100"/>
      <c r="D68" s="145"/>
      <c r="E68" s="2">
        <v>0</v>
      </c>
      <c r="F68" s="2">
        <v>1</v>
      </c>
      <c r="G68" s="2">
        <v>1.5</v>
      </c>
      <c r="H68" s="2">
        <v>2</v>
      </c>
      <c r="I68" s="2">
        <v>2.5</v>
      </c>
      <c r="J68" s="2">
        <v>3</v>
      </c>
      <c r="K68" s="2">
        <v>3.5</v>
      </c>
      <c r="L68" s="2">
        <v>4</v>
      </c>
      <c r="M68" s="100"/>
      <c r="N68" s="100"/>
      <c r="O68" s="100"/>
      <c r="P68" s="2" t="s">
        <v>9</v>
      </c>
      <c r="Q68" s="5" t="s">
        <v>10</v>
      </c>
    </row>
    <row r="69" spans="1:17" ht="21.75">
      <c r="A69" s="8" t="s">
        <v>423</v>
      </c>
      <c r="B69" s="3" t="s">
        <v>427</v>
      </c>
      <c r="C69" s="1">
        <v>1</v>
      </c>
      <c r="D69" s="12">
        <f aca="true" t="shared" si="18" ref="D69:D91">SUM(P69:Q69,E69:L69)</f>
        <v>84</v>
      </c>
      <c r="E69" s="2">
        <v>0</v>
      </c>
      <c r="F69" s="2">
        <v>3</v>
      </c>
      <c r="G69" s="2">
        <v>2</v>
      </c>
      <c r="H69" s="2">
        <v>22</v>
      </c>
      <c r="I69" s="2">
        <v>26</v>
      </c>
      <c r="J69" s="2">
        <v>21</v>
      </c>
      <c r="K69" s="2">
        <v>8</v>
      </c>
      <c r="L69" s="2">
        <v>2</v>
      </c>
      <c r="M69" s="2">
        <f aca="true" t="shared" si="19" ref="M69:M91">SUM(E69:L69)</f>
        <v>84</v>
      </c>
      <c r="N69" s="5">
        <f aca="true" t="shared" si="20" ref="N69:N92">(1*F69+1.5*G69+2*H69+2.5*I69+3*J69+3.5*K69+4*L69)/M69</f>
        <v>2.5476190476190474</v>
      </c>
      <c r="O69" s="5">
        <f aca="true" t="shared" si="21" ref="O69:O92">SQRT((E69*0^2+F69*1^2+G69*1.5^2+H69*2^2+I69*2.5^2+J69*3^2+K69*3.5^2+L69*4^2)/M69-N69^2)</f>
        <v>0.6153737134914327</v>
      </c>
      <c r="P69" s="2">
        <v>0</v>
      </c>
      <c r="Q69" s="2">
        <v>0</v>
      </c>
    </row>
    <row r="70" spans="1:17" ht="21.75">
      <c r="A70" s="8" t="s">
        <v>404</v>
      </c>
      <c r="B70" s="8" t="s">
        <v>114</v>
      </c>
      <c r="C70" s="1">
        <v>1</v>
      </c>
      <c r="D70" s="12">
        <f t="shared" si="18"/>
        <v>430</v>
      </c>
      <c r="E70" s="2">
        <v>11</v>
      </c>
      <c r="F70" s="2">
        <v>37</v>
      </c>
      <c r="G70" s="2">
        <v>30</v>
      </c>
      <c r="H70" s="2">
        <v>41</v>
      </c>
      <c r="I70" s="2">
        <v>54</v>
      </c>
      <c r="J70" s="2">
        <v>80</v>
      </c>
      <c r="K70" s="2">
        <v>70</v>
      </c>
      <c r="L70" s="2">
        <v>107</v>
      </c>
      <c r="M70" s="2">
        <f t="shared" si="19"/>
        <v>430</v>
      </c>
      <c r="N70" s="5">
        <f t="shared" si="20"/>
        <v>2.818604651162791</v>
      </c>
      <c r="O70" s="5">
        <f t="shared" si="21"/>
        <v>1.055826759475662</v>
      </c>
      <c r="P70" s="2">
        <v>0</v>
      </c>
      <c r="Q70" s="2">
        <v>0</v>
      </c>
    </row>
    <row r="71" spans="1:17" ht="21.75">
      <c r="A71" s="8" t="s">
        <v>405</v>
      </c>
      <c r="B71" s="8" t="s">
        <v>115</v>
      </c>
      <c r="C71" s="1">
        <v>0.5</v>
      </c>
      <c r="D71" s="12">
        <f t="shared" si="18"/>
        <v>430</v>
      </c>
      <c r="E71" s="2">
        <v>5</v>
      </c>
      <c r="F71" s="2">
        <v>68</v>
      </c>
      <c r="G71" s="2">
        <v>26</v>
      </c>
      <c r="H71" s="2">
        <v>35</v>
      </c>
      <c r="I71" s="2">
        <v>11</v>
      </c>
      <c r="J71" s="2">
        <v>31</v>
      </c>
      <c r="K71" s="2">
        <v>49</v>
      </c>
      <c r="L71" s="2">
        <v>205</v>
      </c>
      <c r="M71" s="2">
        <f t="shared" si="19"/>
        <v>430</v>
      </c>
      <c r="N71" s="5">
        <f t="shared" si="20"/>
        <v>2.9976744186046513</v>
      </c>
      <c r="O71" s="5">
        <f t="shared" si="21"/>
        <v>1.2108978740746938</v>
      </c>
      <c r="P71" s="2">
        <v>0</v>
      </c>
      <c r="Q71" s="2">
        <v>0</v>
      </c>
    </row>
    <row r="72" spans="1:17" ht="21.75">
      <c r="A72" s="8" t="s">
        <v>411</v>
      </c>
      <c r="B72" s="8" t="s">
        <v>412</v>
      </c>
      <c r="C72" s="1">
        <v>0.5</v>
      </c>
      <c r="D72" s="12">
        <f t="shared" si="18"/>
        <v>430</v>
      </c>
      <c r="E72" s="2">
        <v>21</v>
      </c>
      <c r="F72" s="2">
        <v>20</v>
      </c>
      <c r="G72" s="2">
        <v>33</v>
      </c>
      <c r="H72" s="2">
        <v>46</v>
      </c>
      <c r="I72" s="2">
        <v>63</v>
      </c>
      <c r="J72" s="2">
        <v>94</v>
      </c>
      <c r="K72" s="2">
        <v>59</v>
      </c>
      <c r="L72" s="2">
        <v>94</v>
      </c>
      <c r="M72" s="2">
        <f t="shared" si="19"/>
        <v>430</v>
      </c>
      <c r="N72" s="5">
        <f t="shared" si="20"/>
        <v>2.7523255813953487</v>
      </c>
      <c r="O72" s="5">
        <f t="shared" si="21"/>
        <v>1.0646242643436767</v>
      </c>
      <c r="P72" s="2">
        <v>0</v>
      </c>
      <c r="Q72" s="2">
        <v>0</v>
      </c>
    </row>
    <row r="73" spans="1:17" ht="21.75">
      <c r="A73" s="8" t="s">
        <v>225</v>
      </c>
      <c r="B73" s="8" t="s">
        <v>226</v>
      </c>
      <c r="C73" s="1">
        <v>1</v>
      </c>
      <c r="D73" s="12">
        <f t="shared" si="18"/>
        <v>88</v>
      </c>
      <c r="E73" s="2">
        <v>0</v>
      </c>
      <c r="F73" s="2">
        <v>16</v>
      </c>
      <c r="G73" s="2">
        <v>11</v>
      </c>
      <c r="H73" s="2">
        <v>12</v>
      </c>
      <c r="I73" s="2">
        <v>18</v>
      </c>
      <c r="J73" s="2">
        <v>12</v>
      </c>
      <c r="K73" s="2">
        <v>15</v>
      </c>
      <c r="L73" s="2">
        <v>4</v>
      </c>
      <c r="M73" s="2">
        <f t="shared" si="19"/>
        <v>88</v>
      </c>
      <c r="N73" s="5">
        <f t="shared" si="20"/>
        <v>2.340909090909091</v>
      </c>
      <c r="O73" s="5">
        <f t="shared" si="21"/>
        <v>0.9217863541215111</v>
      </c>
      <c r="P73" s="2">
        <v>0</v>
      </c>
      <c r="Q73" s="2">
        <v>0</v>
      </c>
    </row>
    <row r="74" spans="1:17" ht="21.75">
      <c r="A74" s="8" t="s">
        <v>450</v>
      </c>
      <c r="B74" s="8" t="s">
        <v>463</v>
      </c>
      <c r="C74" s="1">
        <v>1</v>
      </c>
      <c r="D74" s="12">
        <f t="shared" si="18"/>
        <v>64</v>
      </c>
      <c r="E74" s="2">
        <v>14</v>
      </c>
      <c r="F74" s="2">
        <v>13</v>
      </c>
      <c r="G74" s="2">
        <v>11</v>
      </c>
      <c r="H74" s="2">
        <v>8</v>
      </c>
      <c r="I74" s="2">
        <v>6</v>
      </c>
      <c r="J74" s="2">
        <v>11</v>
      </c>
      <c r="K74" s="2">
        <v>1</v>
      </c>
      <c r="L74" s="2">
        <v>0</v>
      </c>
      <c r="M74" s="2">
        <f t="shared" si="19"/>
        <v>64</v>
      </c>
      <c r="N74" s="5">
        <f t="shared" si="20"/>
        <v>1.515625</v>
      </c>
      <c r="O74" s="5">
        <f t="shared" si="21"/>
        <v>1.0568554108178658</v>
      </c>
      <c r="P74" s="2">
        <v>0</v>
      </c>
      <c r="Q74" s="2">
        <v>0</v>
      </c>
    </row>
    <row r="75" spans="1:17" ht="21.75">
      <c r="A75" s="8" t="s">
        <v>372</v>
      </c>
      <c r="B75" s="8" t="s">
        <v>228</v>
      </c>
      <c r="C75" s="1">
        <v>1</v>
      </c>
      <c r="D75" s="12">
        <f t="shared" si="18"/>
        <v>82</v>
      </c>
      <c r="E75" s="2">
        <v>11</v>
      </c>
      <c r="F75" s="2">
        <v>3</v>
      </c>
      <c r="G75" s="2">
        <v>7</v>
      </c>
      <c r="H75" s="2">
        <v>14</v>
      </c>
      <c r="I75" s="2">
        <v>5</v>
      </c>
      <c r="J75" s="2">
        <v>12</v>
      </c>
      <c r="K75" s="2">
        <v>6</v>
      </c>
      <c r="L75" s="2">
        <v>24</v>
      </c>
      <c r="M75" s="2">
        <f t="shared" si="19"/>
        <v>82</v>
      </c>
      <c r="N75" s="5">
        <f t="shared" si="20"/>
        <v>2.524390243902439</v>
      </c>
      <c r="O75" s="5">
        <f t="shared" si="21"/>
        <v>1.347767890526439</v>
      </c>
      <c r="P75" s="2">
        <v>0</v>
      </c>
      <c r="Q75" s="2">
        <v>0</v>
      </c>
    </row>
    <row r="76" spans="1:17" ht="21.75">
      <c r="A76" s="8" t="s">
        <v>438</v>
      </c>
      <c r="B76" s="8" t="s">
        <v>114</v>
      </c>
      <c r="C76" s="1">
        <v>1</v>
      </c>
      <c r="D76" s="12">
        <f t="shared" si="18"/>
        <v>375</v>
      </c>
      <c r="E76" s="2">
        <v>43</v>
      </c>
      <c r="F76" s="2">
        <v>41</v>
      </c>
      <c r="G76" s="2">
        <v>34</v>
      </c>
      <c r="H76" s="2">
        <v>36</v>
      </c>
      <c r="I76" s="2">
        <v>32</v>
      </c>
      <c r="J76" s="2">
        <v>42</v>
      </c>
      <c r="K76" s="2">
        <v>63</v>
      </c>
      <c r="L76" s="2">
        <v>84</v>
      </c>
      <c r="M76" s="2">
        <f t="shared" si="19"/>
        <v>375</v>
      </c>
      <c r="N76" s="5">
        <f t="shared" si="20"/>
        <v>2.470666666666667</v>
      </c>
      <c r="O76" s="5">
        <f t="shared" si="21"/>
        <v>1.3328439101743639</v>
      </c>
      <c r="P76" s="2">
        <v>0</v>
      </c>
      <c r="Q76" s="2">
        <v>0</v>
      </c>
    </row>
    <row r="77" spans="1:17" ht="21.75">
      <c r="A77" s="8" t="s">
        <v>439</v>
      </c>
      <c r="B77" s="8" t="s">
        <v>115</v>
      </c>
      <c r="C77" s="1">
        <v>0.5</v>
      </c>
      <c r="D77" s="12">
        <f t="shared" si="18"/>
        <v>375</v>
      </c>
      <c r="E77" s="2">
        <v>45</v>
      </c>
      <c r="F77" s="2">
        <v>23</v>
      </c>
      <c r="G77" s="2">
        <v>24</v>
      </c>
      <c r="H77" s="2">
        <v>33</v>
      </c>
      <c r="I77" s="2">
        <v>48</v>
      </c>
      <c r="J77" s="2">
        <v>48</v>
      </c>
      <c r="K77" s="2">
        <v>80</v>
      </c>
      <c r="L77" s="2">
        <v>74</v>
      </c>
      <c r="M77" s="2">
        <f t="shared" si="19"/>
        <v>375</v>
      </c>
      <c r="N77" s="5">
        <f t="shared" si="20"/>
        <v>2.5733333333333333</v>
      </c>
      <c r="O77" s="5">
        <f t="shared" si="21"/>
        <v>1.2876162299208394</v>
      </c>
      <c r="P77" s="2">
        <v>0</v>
      </c>
      <c r="Q77" s="2">
        <v>0</v>
      </c>
    </row>
    <row r="78" spans="1:17" ht="21.75">
      <c r="A78" s="8" t="s">
        <v>440</v>
      </c>
      <c r="B78" s="8" t="s">
        <v>412</v>
      </c>
      <c r="C78" s="1">
        <v>0.5</v>
      </c>
      <c r="D78" s="12">
        <f t="shared" si="18"/>
        <v>375</v>
      </c>
      <c r="E78" s="2">
        <v>113</v>
      </c>
      <c r="F78" s="2">
        <v>35</v>
      </c>
      <c r="G78" s="2">
        <v>34</v>
      </c>
      <c r="H78" s="2">
        <v>49</v>
      </c>
      <c r="I78" s="2">
        <v>60</v>
      </c>
      <c r="J78" s="2">
        <v>52</v>
      </c>
      <c r="K78" s="2">
        <v>23</v>
      </c>
      <c r="L78" s="2">
        <v>9</v>
      </c>
      <c r="M78" s="2">
        <f t="shared" si="19"/>
        <v>375</v>
      </c>
      <c r="N78" s="5">
        <f t="shared" si="20"/>
        <v>1.6173333333333333</v>
      </c>
      <c r="O78" s="5">
        <f t="shared" si="21"/>
        <v>1.2599865960486334</v>
      </c>
      <c r="P78" s="2">
        <v>0</v>
      </c>
      <c r="Q78" s="2">
        <v>0</v>
      </c>
    </row>
    <row r="79" spans="1:17" ht="21.75">
      <c r="A79" s="8" t="s">
        <v>105</v>
      </c>
      <c r="B79" s="8" t="s">
        <v>114</v>
      </c>
      <c r="C79" s="1">
        <v>2</v>
      </c>
      <c r="D79" s="12">
        <f t="shared" si="18"/>
        <v>447</v>
      </c>
      <c r="E79" s="2">
        <v>5</v>
      </c>
      <c r="F79" s="2">
        <v>14</v>
      </c>
      <c r="G79" s="2">
        <v>19</v>
      </c>
      <c r="H79" s="2">
        <v>51</v>
      </c>
      <c r="I79" s="2">
        <v>60</v>
      </c>
      <c r="J79" s="2">
        <v>98</v>
      </c>
      <c r="K79" s="2">
        <v>80</v>
      </c>
      <c r="L79" s="2">
        <v>115</v>
      </c>
      <c r="M79" s="2">
        <f t="shared" si="19"/>
        <v>442</v>
      </c>
      <c r="N79" s="5">
        <f t="shared" si="20"/>
        <v>3.005656108597285</v>
      </c>
      <c r="O79" s="5">
        <f t="shared" si="21"/>
        <v>0.8831451658709043</v>
      </c>
      <c r="P79" s="2">
        <v>5</v>
      </c>
      <c r="Q79" s="2">
        <v>0</v>
      </c>
    </row>
    <row r="80" spans="1:17" ht="21.75">
      <c r="A80" s="8" t="s">
        <v>366</v>
      </c>
      <c r="B80" s="8" t="s">
        <v>367</v>
      </c>
      <c r="C80" s="1">
        <v>1</v>
      </c>
      <c r="D80" s="12">
        <f t="shared" si="18"/>
        <v>447</v>
      </c>
      <c r="E80" s="2">
        <v>16</v>
      </c>
      <c r="F80" s="2">
        <v>26</v>
      </c>
      <c r="G80" s="2">
        <v>51</v>
      </c>
      <c r="H80" s="2">
        <v>39</v>
      </c>
      <c r="I80" s="2">
        <v>47</v>
      </c>
      <c r="J80" s="2">
        <v>64</v>
      </c>
      <c r="K80" s="2">
        <v>41</v>
      </c>
      <c r="L80" s="2">
        <v>158</v>
      </c>
      <c r="M80" s="2">
        <f t="shared" si="19"/>
        <v>442</v>
      </c>
      <c r="N80" s="5">
        <f t="shared" si="20"/>
        <v>2.8631221719457014</v>
      </c>
      <c r="O80" s="5">
        <f t="shared" si="21"/>
        <v>1.1390526461825077</v>
      </c>
      <c r="P80" s="2">
        <v>5</v>
      </c>
      <c r="Q80" s="2">
        <v>0</v>
      </c>
    </row>
    <row r="81" spans="1:17" ht="21.75">
      <c r="A81" s="8" t="s">
        <v>106</v>
      </c>
      <c r="B81" s="8" t="s">
        <v>115</v>
      </c>
      <c r="C81" s="1">
        <v>1</v>
      </c>
      <c r="D81" s="12">
        <f t="shared" si="18"/>
        <v>447</v>
      </c>
      <c r="E81" s="2">
        <v>23</v>
      </c>
      <c r="F81" s="2">
        <v>79</v>
      </c>
      <c r="G81" s="2">
        <v>47</v>
      </c>
      <c r="H81" s="2">
        <v>80</v>
      </c>
      <c r="I81" s="2">
        <v>58</v>
      </c>
      <c r="J81" s="2">
        <v>42</v>
      </c>
      <c r="K81" s="2">
        <v>40</v>
      </c>
      <c r="L81" s="2">
        <v>78</v>
      </c>
      <c r="M81" s="2">
        <f t="shared" si="19"/>
        <v>447</v>
      </c>
      <c r="N81" s="5">
        <f t="shared" si="20"/>
        <v>2.309843400447427</v>
      </c>
      <c r="O81" s="5">
        <f t="shared" si="21"/>
        <v>1.1569618946138365</v>
      </c>
      <c r="P81" s="2">
        <v>0</v>
      </c>
      <c r="Q81" s="2">
        <v>0</v>
      </c>
    </row>
    <row r="82" spans="1:17" ht="21.75">
      <c r="A82" s="8" t="s">
        <v>141</v>
      </c>
      <c r="B82" s="56" t="s">
        <v>23</v>
      </c>
      <c r="C82" s="1">
        <v>2</v>
      </c>
      <c r="D82" s="12">
        <f t="shared" si="18"/>
        <v>405</v>
      </c>
      <c r="E82" s="2">
        <v>63</v>
      </c>
      <c r="F82" s="2">
        <v>103</v>
      </c>
      <c r="G82" s="2">
        <v>63</v>
      </c>
      <c r="H82" s="2">
        <v>62</v>
      </c>
      <c r="I82" s="2">
        <v>47</v>
      </c>
      <c r="J82" s="2">
        <v>33</v>
      </c>
      <c r="K82" s="2">
        <v>20</v>
      </c>
      <c r="L82" s="2">
        <v>14</v>
      </c>
      <c r="M82" s="2">
        <f t="shared" si="19"/>
        <v>405</v>
      </c>
      <c r="N82" s="5">
        <f t="shared" si="20"/>
        <v>1.6395061728395062</v>
      </c>
      <c r="O82" s="5">
        <f t="shared" si="21"/>
        <v>1.0702115877500527</v>
      </c>
      <c r="P82" s="2">
        <v>0</v>
      </c>
      <c r="Q82" s="2">
        <v>0</v>
      </c>
    </row>
    <row r="83" spans="1:17" ht="21.75">
      <c r="A83" s="8" t="s">
        <v>371</v>
      </c>
      <c r="B83" s="8" t="s">
        <v>367</v>
      </c>
      <c r="C83" s="1">
        <v>1</v>
      </c>
      <c r="D83" s="12">
        <f t="shared" si="18"/>
        <v>405</v>
      </c>
      <c r="E83" s="2">
        <v>33</v>
      </c>
      <c r="F83" s="2">
        <v>57</v>
      </c>
      <c r="G83" s="2">
        <v>45</v>
      </c>
      <c r="H83" s="2">
        <v>101</v>
      </c>
      <c r="I83" s="2">
        <v>52</v>
      </c>
      <c r="J83" s="2">
        <v>53</v>
      </c>
      <c r="K83" s="2">
        <v>27</v>
      </c>
      <c r="L83" s="2">
        <v>34</v>
      </c>
      <c r="M83" s="2">
        <f t="shared" si="19"/>
        <v>402</v>
      </c>
      <c r="N83" s="5">
        <f t="shared" si="20"/>
        <v>2.1044776119402986</v>
      </c>
      <c r="O83" s="5">
        <f t="shared" si="21"/>
        <v>1.068094435026974</v>
      </c>
      <c r="P83" s="2">
        <v>1</v>
      </c>
      <c r="Q83" s="2">
        <v>2</v>
      </c>
    </row>
    <row r="84" spans="1:17" ht="21.75">
      <c r="A84" s="8" t="s">
        <v>142</v>
      </c>
      <c r="B84" s="8" t="s">
        <v>47</v>
      </c>
      <c r="C84" s="1">
        <v>1</v>
      </c>
      <c r="D84" s="12">
        <f t="shared" si="18"/>
        <v>388</v>
      </c>
      <c r="E84" s="2">
        <v>60</v>
      </c>
      <c r="F84" s="2">
        <v>85</v>
      </c>
      <c r="G84" s="2">
        <v>36</v>
      </c>
      <c r="H84" s="2">
        <v>32</v>
      </c>
      <c r="I84" s="2">
        <v>34</v>
      </c>
      <c r="J84" s="2">
        <v>49</v>
      </c>
      <c r="K84" s="2">
        <v>38</v>
      </c>
      <c r="L84" s="2">
        <v>54</v>
      </c>
      <c r="M84" s="2">
        <f t="shared" si="19"/>
        <v>388</v>
      </c>
      <c r="N84" s="5">
        <f t="shared" si="20"/>
        <v>2.020618556701031</v>
      </c>
      <c r="O84" s="5">
        <f t="shared" si="21"/>
        <v>1.3362849057541473</v>
      </c>
      <c r="P84" s="2">
        <v>0</v>
      </c>
      <c r="Q84" s="2">
        <v>0</v>
      </c>
    </row>
    <row r="85" spans="1:17" ht="21.75">
      <c r="A85" s="8" t="s">
        <v>373</v>
      </c>
      <c r="B85" s="8" t="s">
        <v>374</v>
      </c>
      <c r="C85" s="1">
        <v>1</v>
      </c>
      <c r="D85" s="12">
        <f t="shared" si="18"/>
        <v>65</v>
      </c>
      <c r="E85" s="2">
        <v>7</v>
      </c>
      <c r="F85" s="2">
        <v>5</v>
      </c>
      <c r="G85" s="2">
        <v>2</v>
      </c>
      <c r="H85" s="2">
        <v>6</v>
      </c>
      <c r="I85" s="2">
        <v>10</v>
      </c>
      <c r="J85" s="2">
        <v>6</v>
      </c>
      <c r="K85" s="2">
        <v>9</v>
      </c>
      <c r="L85" s="2">
        <v>20</v>
      </c>
      <c r="M85" s="2">
        <f t="shared" si="19"/>
        <v>65</v>
      </c>
      <c r="N85" s="5">
        <f t="shared" si="20"/>
        <v>2.6846153846153844</v>
      </c>
      <c r="O85" s="5">
        <f t="shared" si="21"/>
        <v>1.3113974659154515</v>
      </c>
      <c r="P85" s="2">
        <v>0</v>
      </c>
      <c r="Q85" s="2">
        <v>0</v>
      </c>
    </row>
    <row r="86" spans="1:17" ht="21.75">
      <c r="A86" s="8" t="s">
        <v>389</v>
      </c>
      <c r="B86" s="8" t="s">
        <v>390</v>
      </c>
      <c r="C86" s="1">
        <v>1</v>
      </c>
      <c r="D86" s="12">
        <f t="shared" si="18"/>
        <v>80</v>
      </c>
      <c r="E86" s="2">
        <v>9</v>
      </c>
      <c r="F86" s="2">
        <v>5</v>
      </c>
      <c r="G86" s="2">
        <v>7</v>
      </c>
      <c r="H86" s="2">
        <v>20</v>
      </c>
      <c r="I86" s="2">
        <v>12</v>
      </c>
      <c r="J86" s="2">
        <v>11</v>
      </c>
      <c r="K86" s="2">
        <v>14</v>
      </c>
      <c r="L86" s="2">
        <v>2</v>
      </c>
      <c r="M86" s="2">
        <f t="shared" si="19"/>
        <v>80</v>
      </c>
      <c r="N86" s="5">
        <f t="shared" si="20"/>
        <v>2.19375</v>
      </c>
      <c r="O86" s="5">
        <f t="shared" si="21"/>
        <v>1.0796230534311504</v>
      </c>
      <c r="P86" s="2">
        <v>0</v>
      </c>
      <c r="Q86" s="2">
        <v>0</v>
      </c>
    </row>
    <row r="87" spans="1:17" ht="21.75">
      <c r="A87" s="8" t="s">
        <v>169</v>
      </c>
      <c r="B87" s="8" t="s">
        <v>164</v>
      </c>
      <c r="C87" s="1">
        <v>1.5</v>
      </c>
      <c r="D87" s="12">
        <f t="shared" si="18"/>
        <v>303</v>
      </c>
      <c r="E87" s="2">
        <v>83</v>
      </c>
      <c r="F87" s="2">
        <v>28</v>
      </c>
      <c r="G87" s="2">
        <v>42</v>
      </c>
      <c r="H87" s="2">
        <v>51</v>
      </c>
      <c r="I87" s="2">
        <v>44</v>
      </c>
      <c r="J87" s="2">
        <v>45</v>
      </c>
      <c r="K87" s="2">
        <v>4</v>
      </c>
      <c r="L87" s="2">
        <v>6</v>
      </c>
      <c r="M87" s="2">
        <f t="shared" si="19"/>
        <v>303</v>
      </c>
      <c r="N87" s="5">
        <f t="shared" si="20"/>
        <v>1.5709570957095709</v>
      </c>
      <c r="O87" s="5">
        <f t="shared" si="21"/>
        <v>1.1543066474914931</v>
      </c>
      <c r="P87" s="2">
        <v>0</v>
      </c>
      <c r="Q87" s="2">
        <v>0</v>
      </c>
    </row>
    <row r="88" spans="1:17" ht="21.75">
      <c r="A88" s="8" t="s">
        <v>170</v>
      </c>
      <c r="B88" s="8" t="s">
        <v>184</v>
      </c>
      <c r="C88" s="1">
        <v>0.5</v>
      </c>
      <c r="D88" s="12">
        <f t="shared" si="18"/>
        <v>303</v>
      </c>
      <c r="E88" s="2">
        <v>5</v>
      </c>
      <c r="F88" s="2">
        <v>0</v>
      </c>
      <c r="G88" s="2">
        <v>1</v>
      </c>
      <c r="H88" s="2">
        <v>8</v>
      </c>
      <c r="I88" s="2">
        <v>21</v>
      </c>
      <c r="J88" s="2">
        <v>52</v>
      </c>
      <c r="K88" s="2">
        <v>89</v>
      </c>
      <c r="L88" s="2">
        <v>127</v>
      </c>
      <c r="M88" s="2">
        <f t="shared" si="19"/>
        <v>303</v>
      </c>
      <c r="N88" s="5">
        <f t="shared" si="20"/>
        <v>3.4504950495049505</v>
      </c>
      <c r="O88" s="5">
        <f t="shared" si="21"/>
        <v>0.6994987024962769</v>
      </c>
      <c r="P88" s="2">
        <v>0</v>
      </c>
      <c r="Q88" s="2">
        <v>0</v>
      </c>
    </row>
    <row r="89" spans="1:17" ht="21.75">
      <c r="A89" s="8" t="s">
        <v>197</v>
      </c>
      <c r="B89" s="8" t="s">
        <v>205</v>
      </c>
      <c r="C89" s="1">
        <v>1</v>
      </c>
      <c r="D89" s="12">
        <f t="shared" si="18"/>
        <v>307</v>
      </c>
      <c r="E89" s="2">
        <v>35</v>
      </c>
      <c r="F89" s="2">
        <v>31</v>
      </c>
      <c r="G89" s="2">
        <v>36</v>
      </c>
      <c r="H89" s="2">
        <v>50</v>
      </c>
      <c r="I89" s="2">
        <v>51</v>
      </c>
      <c r="J89" s="2">
        <v>56</v>
      </c>
      <c r="K89" s="2">
        <v>26</v>
      </c>
      <c r="L89" s="2">
        <v>22</v>
      </c>
      <c r="M89" s="2">
        <f t="shared" si="19"/>
        <v>307</v>
      </c>
      <c r="N89" s="5">
        <f t="shared" si="20"/>
        <v>2.1482084690553744</v>
      </c>
      <c r="O89" s="5">
        <f t="shared" si="21"/>
        <v>1.1249415687438549</v>
      </c>
      <c r="P89" s="2">
        <v>0</v>
      </c>
      <c r="Q89" s="2">
        <v>0</v>
      </c>
    </row>
    <row r="90" spans="1:17" ht="21.75">
      <c r="A90" s="8" t="s">
        <v>198</v>
      </c>
      <c r="B90" s="8" t="s">
        <v>206</v>
      </c>
      <c r="C90" s="1">
        <v>0.5</v>
      </c>
      <c r="D90" s="12">
        <f t="shared" si="18"/>
        <v>307</v>
      </c>
      <c r="E90" s="2">
        <v>2</v>
      </c>
      <c r="F90" s="2">
        <v>0</v>
      </c>
      <c r="G90" s="2">
        <v>0</v>
      </c>
      <c r="H90" s="2">
        <v>20</v>
      </c>
      <c r="I90" s="2">
        <v>2</v>
      </c>
      <c r="J90" s="2">
        <v>10</v>
      </c>
      <c r="K90" s="2">
        <v>93</v>
      </c>
      <c r="L90" s="2">
        <v>180</v>
      </c>
      <c r="M90" s="2">
        <f t="shared" si="19"/>
        <v>307</v>
      </c>
      <c r="N90" s="5">
        <f t="shared" si="20"/>
        <v>3.6498371335504887</v>
      </c>
      <c r="O90" s="5">
        <f t="shared" si="21"/>
        <v>0.6042937888531583</v>
      </c>
      <c r="P90" s="2">
        <v>0</v>
      </c>
      <c r="Q90" s="2">
        <v>0</v>
      </c>
    </row>
    <row r="91" spans="1:17" ht="21.75">
      <c r="A91" s="8" t="s">
        <v>387</v>
      </c>
      <c r="B91" s="8" t="s">
        <v>367</v>
      </c>
      <c r="C91" s="1">
        <v>0.5</v>
      </c>
      <c r="D91" s="12">
        <f t="shared" si="18"/>
        <v>307</v>
      </c>
      <c r="E91" s="2">
        <v>2</v>
      </c>
      <c r="F91" s="2">
        <v>1</v>
      </c>
      <c r="G91" s="2">
        <v>3</v>
      </c>
      <c r="H91" s="2">
        <v>18</v>
      </c>
      <c r="I91" s="2">
        <v>5</v>
      </c>
      <c r="J91" s="2">
        <v>15</v>
      </c>
      <c r="K91" s="2">
        <v>59</v>
      </c>
      <c r="L91" s="2">
        <v>204</v>
      </c>
      <c r="M91" s="2">
        <f t="shared" si="19"/>
        <v>307</v>
      </c>
      <c r="N91" s="5">
        <f t="shared" si="20"/>
        <v>3.6530944625407167</v>
      </c>
      <c r="O91" s="5">
        <f t="shared" si="21"/>
        <v>0.6651015946018882</v>
      </c>
      <c r="P91" s="2">
        <v>0</v>
      </c>
      <c r="Q91" s="2">
        <v>0</v>
      </c>
    </row>
    <row r="92" spans="1:17" ht="21">
      <c r="A92" s="88" t="s">
        <v>11</v>
      </c>
      <c r="B92" s="88"/>
      <c r="C92" s="88"/>
      <c r="D92" s="36">
        <f>SUM(D69:D91)</f>
        <v>6944</v>
      </c>
      <c r="E92" s="36">
        <f aca="true" t="shared" si="22" ref="E92:M92">SUM(E69:E91)</f>
        <v>606</v>
      </c>
      <c r="F92" s="36">
        <f t="shared" si="22"/>
        <v>693</v>
      </c>
      <c r="G92" s="36">
        <f t="shared" si="22"/>
        <v>564</v>
      </c>
      <c r="H92" s="36">
        <f t="shared" si="22"/>
        <v>834</v>
      </c>
      <c r="I92" s="36">
        <f t="shared" si="22"/>
        <v>766</v>
      </c>
      <c r="J92" s="36">
        <f t="shared" si="22"/>
        <v>937</v>
      </c>
      <c r="K92" s="36">
        <f t="shared" si="22"/>
        <v>914</v>
      </c>
      <c r="L92" s="36">
        <f t="shared" si="22"/>
        <v>1617</v>
      </c>
      <c r="M92" s="36">
        <f t="shared" si="22"/>
        <v>6931</v>
      </c>
      <c r="N92" s="137">
        <f t="shared" si="20"/>
        <v>2.539316116000577</v>
      </c>
      <c r="O92" s="137">
        <f t="shared" si="21"/>
        <v>1.253765723396184</v>
      </c>
      <c r="P92" s="36">
        <f>SUM(P69:P91)</f>
        <v>11</v>
      </c>
      <c r="Q92" s="36">
        <f>SUM(Q69:Q91)</f>
        <v>2</v>
      </c>
    </row>
    <row r="93" spans="1:17" ht="21">
      <c r="A93" s="88" t="s">
        <v>12</v>
      </c>
      <c r="B93" s="88"/>
      <c r="C93" s="88"/>
      <c r="D93" s="37">
        <f>D92*100/$D$92</f>
        <v>100</v>
      </c>
      <c r="E93" s="37">
        <f aca="true" t="shared" si="23" ref="E93:M93">E92*100/$D$92</f>
        <v>8.726958525345623</v>
      </c>
      <c r="F93" s="37">
        <f t="shared" si="23"/>
        <v>9.97983870967742</v>
      </c>
      <c r="G93" s="37">
        <f t="shared" si="23"/>
        <v>8.122119815668203</v>
      </c>
      <c r="H93" s="37">
        <f t="shared" si="23"/>
        <v>12.01036866359447</v>
      </c>
      <c r="I93" s="37">
        <f t="shared" si="23"/>
        <v>11.03110599078341</v>
      </c>
      <c r="J93" s="37">
        <f t="shared" si="23"/>
        <v>13.493663594470046</v>
      </c>
      <c r="K93" s="37">
        <f t="shared" si="23"/>
        <v>13.162442396313365</v>
      </c>
      <c r="L93" s="37">
        <f t="shared" si="23"/>
        <v>23.286290322580644</v>
      </c>
      <c r="M93" s="37">
        <f t="shared" si="23"/>
        <v>99.81278801843318</v>
      </c>
      <c r="N93" s="143"/>
      <c r="O93" s="143"/>
      <c r="P93" s="37">
        <f>P92*100/$D$92</f>
        <v>0.15841013824884792</v>
      </c>
      <c r="Q93" s="37">
        <f>Q92*100/$D$92</f>
        <v>0.02880184331797235</v>
      </c>
    </row>
    <row r="94" spans="1:17" ht="21">
      <c r="A94" s="59"/>
      <c r="B94" s="59"/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61"/>
      <c r="P94" s="60"/>
      <c r="Q94" s="60"/>
    </row>
    <row r="95" spans="1:17" ht="23.25">
      <c r="A95" s="32"/>
      <c r="B95" s="33" t="s">
        <v>349</v>
      </c>
      <c r="C95" s="6"/>
      <c r="D95" s="3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5"/>
    </row>
    <row r="96" spans="1:17" ht="21.75">
      <c r="A96" s="147" t="s">
        <v>0</v>
      </c>
      <c r="B96" s="100" t="s">
        <v>1</v>
      </c>
      <c r="C96" s="100" t="s">
        <v>80</v>
      </c>
      <c r="D96" s="145" t="s">
        <v>81</v>
      </c>
      <c r="E96" s="128" t="s">
        <v>82</v>
      </c>
      <c r="F96" s="129"/>
      <c r="G96" s="129"/>
      <c r="H96" s="129"/>
      <c r="I96" s="129"/>
      <c r="J96" s="129"/>
      <c r="K96" s="129"/>
      <c r="L96" s="130"/>
      <c r="M96" s="100" t="s">
        <v>83</v>
      </c>
      <c r="N96" s="100" t="s">
        <v>6</v>
      </c>
      <c r="O96" s="100" t="s">
        <v>7</v>
      </c>
      <c r="P96" s="146" t="s">
        <v>84</v>
      </c>
      <c r="Q96" s="146"/>
    </row>
    <row r="97" spans="1:17" ht="21.75">
      <c r="A97" s="147"/>
      <c r="B97" s="100"/>
      <c r="C97" s="100"/>
      <c r="D97" s="145"/>
      <c r="E97" s="2">
        <v>0</v>
      </c>
      <c r="F97" s="2">
        <v>1</v>
      </c>
      <c r="G97" s="2">
        <v>1.5</v>
      </c>
      <c r="H97" s="2">
        <v>2</v>
      </c>
      <c r="I97" s="2">
        <v>2.5</v>
      </c>
      <c r="J97" s="2">
        <v>3</v>
      </c>
      <c r="K97" s="2">
        <v>3.5</v>
      </c>
      <c r="L97" s="2">
        <v>4</v>
      </c>
      <c r="M97" s="100"/>
      <c r="N97" s="100"/>
      <c r="O97" s="100"/>
      <c r="P97" s="2" t="s">
        <v>9</v>
      </c>
      <c r="Q97" s="5" t="s">
        <v>10</v>
      </c>
    </row>
    <row r="98" spans="1:17" ht="21.75">
      <c r="A98" s="8" t="s">
        <v>420</v>
      </c>
      <c r="B98" s="3" t="s">
        <v>434</v>
      </c>
      <c r="C98" s="1">
        <v>1</v>
      </c>
      <c r="D98" s="12">
        <f aca="true" t="shared" si="24" ref="D98:D112">SUM(P98:Q98,E98:L98)</f>
        <v>30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6</v>
      </c>
      <c r="K98" s="2">
        <v>7</v>
      </c>
      <c r="L98" s="2">
        <v>17</v>
      </c>
      <c r="M98" s="2">
        <f aca="true" t="shared" si="25" ref="M98:M112">SUM(E98:L98)</f>
        <v>30</v>
      </c>
      <c r="N98" s="5">
        <f aca="true" t="shared" si="26" ref="N98:N113">(1*F98+1.5*G98+2*H98+2.5*I98+3*J98+3.5*K98+4*L98)/M98</f>
        <v>3.683333333333333</v>
      </c>
      <c r="O98" s="5">
        <f aca="true" t="shared" si="27" ref="O98:O113">SQRT((E98*0^2+F98*1^2+G98*1.5^2+H98*2^2+I98*2.5^2+J98*3^2+K98*3.5^2+L98*4^2)/M98-N98^2)</f>
        <v>0.39756201472921965</v>
      </c>
      <c r="P98" s="2">
        <v>0</v>
      </c>
      <c r="Q98" s="2">
        <v>0</v>
      </c>
    </row>
    <row r="99" spans="1:17" ht="21.75">
      <c r="A99" s="8" t="s">
        <v>406</v>
      </c>
      <c r="B99" s="8" t="s">
        <v>116</v>
      </c>
      <c r="C99" s="1">
        <v>0.5</v>
      </c>
      <c r="D99" s="12">
        <f t="shared" si="24"/>
        <v>430</v>
      </c>
      <c r="E99" s="2">
        <v>5</v>
      </c>
      <c r="F99" s="2">
        <v>27</v>
      </c>
      <c r="G99" s="2">
        <v>44</v>
      </c>
      <c r="H99" s="2">
        <v>62</v>
      </c>
      <c r="I99" s="2">
        <v>49</v>
      </c>
      <c r="J99" s="2">
        <v>49</v>
      </c>
      <c r="K99" s="2">
        <v>43</v>
      </c>
      <c r="L99" s="2">
        <v>151</v>
      </c>
      <c r="M99" s="2">
        <f t="shared" si="25"/>
        <v>430</v>
      </c>
      <c r="N99" s="5">
        <f t="shared" si="26"/>
        <v>2.886046511627907</v>
      </c>
      <c r="O99" s="5">
        <f t="shared" si="27"/>
        <v>1.0591970182256292</v>
      </c>
      <c r="P99" s="2">
        <v>0</v>
      </c>
      <c r="Q99" s="2">
        <v>0</v>
      </c>
    </row>
    <row r="100" spans="1:17" ht="21.75">
      <c r="A100" s="8" t="s">
        <v>407</v>
      </c>
      <c r="B100" s="8" t="s">
        <v>117</v>
      </c>
      <c r="C100" s="1">
        <v>0.5</v>
      </c>
      <c r="D100" s="12">
        <f t="shared" si="24"/>
        <v>430</v>
      </c>
      <c r="E100" s="2">
        <v>4</v>
      </c>
      <c r="F100" s="2">
        <v>5</v>
      </c>
      <c r="G100" s="2">
        <v>0</v>
      </c>
      <c r="H100" s="2">
        <v>0</v>
      </c>
      <c r="I100" s="2">
        <v>101</v>
      </c>
      <c r="J100" s="2">
        <v>111</v>
      </c>
      <c r="K100" s="2">
        <v>82</v>
      </c>
      <c r="L100" s="2">
        <v>127</v>
      </c>
      <c r="M100" s="2">
        <f t="shared" si="25"/>
        <v>430</v>
      </c>
      <c r="N100" s="5">
        <f t="shared" si="26"/>
        <v>3.222093023255814</v>
      </c>
      <c r="O100" s="5">
        <f t="shared" si="27"/>
        <v>0.6947311949287581</v>
      </c>
      <c r="P100" s="2">
        <v>0</v>
      </c>
      <c r="Q100" s="2">
        <v>0</v>
      </c>
    </row>
    <row r="101" spans="1:17" ht="21.75">
      <c r="A101" s="8" t="s">
        <v>233</v>
      </c>
      <c r="B101" s="8" t="s">
        <v>239</v>
      </c>
      <c r="C101" s="1">
        <v>4</v>
      </c>
      <c r="D101" s="12">
        <f t="shared" si="24"/>
        <v>9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8</v>
      </c>
      <c r="K101" s="2">
        <v>0</v>
      </c>
      <c r="L101" s="2">
        <v>0</v>
      </c>
      <c r="M101" s="2">
        <f t="shared" si="25"/>
        <v>9</v>
      </c>
      <c r="N101" s="5">
        <f t="shared" si="26"/>
        <v>2.6666666666666665</v>
      </c>
      <c r="O101" s="5">
        <f t="shared" si="27"/>
        <v>0.9428090415820636</v>
      </c>
      <c r="P101" s="2">
        <v>0</v>
      </c>
      <c r="Q101" s="2">
        <v>0</v>
      </c>
    </row>
    <row r="102" spans="1:17" ht="21.75">
      <c r="A102" s="8" t="s">
        <v>441</v>
      </c>
      <c r="B102" s="8" t="s">
        <v>445</v>
      </c>
      <c r="C102" s="1">
        <v>0.5</v>
      </c>
      <c r="D102" s="12">
        <f t="shared" si="24"/>
        <v>375</v>
      </c>
      <c r="E102" s="2">
        <v>33</v>
      </c>
      <c r="F102" s="2">
        <v>17</v>
      </c>
      <c r="G102" s="2">
        <v>17</v>
      </c>
      <c r="H102" s="2">
        <v>44</v>
      </c>
      <c r="I102" s="2">
        <v>20</v>
      </c>
      <c r="J102" s="2">
        <v>22</v>
      </c>
      <c r="K102" s="2">
        <v>17</v>
      </c>
      <c r="L102" s="2">
        <v>205</v>
      </c>
      <c r="M102" s="2">
        <f t="shared" si="25"/>
        <v>375</v>
      </c>
      <c r="N102" s="5">
        <f t="shared" si="26"/>
        <v>3.002666666666667</v>
      </c>
      <c r="O102" s="5">
        <f t="shared" si="27"/>
        <v>1.328153940207568</v>
      </c>
      <c r="P102" s="2">
        <v>0</v>
      </c>
      <c r="Q102" s="2">
        <v>0</v>
      </c>
    </row>
    <row r="103" spans="1:17" ht="21.75">
      <c r="A103" s="8" t="s">
        <v>107</v>
      </c>
      <c r="B103" s="8" t="s">
        <v>116</v>
      </c>
      <c r="C103" s="1">
        <v>1</v>
      </c>
      <c r="D103" s="12">
        <f t="shared" si="24"/>
        <v>445</v>
      </c>
      <c r="E103" s="2">
        <v>10</v>
      </c>
      <c r="F103" s="2">
        <v>7</v>
      </c>
      <c r="G103" s="2">
        <v>11</v>
      </c>
      <c r="H103" s="2">
        <v>19</v>
      </c>
      <c r="I103" s="2">
        <v>27</v>
      </c>
      <c r="J103" s="2">
        <v>75</v>
      </c>
      <c r="K103" s="2">
        <v>58</v>
      </c>
      <c r="L103" s="2">
        <v>238</v>
      </c>
      <c r="M103" s="2">
        <f t="shared" si="25"/>
        <v>445</v>
      </c>
      <c r="N103" s="5">
        <f t="shared" si="26"/>
        <v>3.391011235955056</v>
      </c>
      <c r="O103" s="5">
        <f t="shared" si="27"/>
        <v>0.8906052038289669</v>
      </c>
      <c r="P103" s="2">
        <v>0</v>
      </c>
      <c r="Q103" s="2">
        <v>0</v>
      </c>
    </row>
    <row r="104" spans="1:17" ht="21.75">
      <c r="A104" s="8" t="s">
        <v>108</v>
      </c>
      <c r="B104" s="8" t="s">
        <v>117</v>
      </c>
      <c r="C104" s="1">
        <v>1</v>
      </c>
      <c r="D104" s="12">
        <f t="shared" si="24"/>
        <v>447</v>
      </c>
      <c r="E104" s="2">
        <v>7</v>
      </c>
      <c r="F104" s="2">
        <v>0</v>
      </c>
      <c r="G104" s="2">
        <v>0</v>
      </c>
      <c r="H104" s="2">
        <v>0</v>
      </c>
      <c r="I104" s="2">
        <v>51</v>
      </c>
      <c r="J104" s="2">
        <v>77</v>
      </c>
      <c r="K104" s="2">
        <v>86</v>
      </c>
      <c r="L104" s="2">
        <v>226</v>
      </c>
      <c r="M104" s="2">
        <f t="shared" si="25"/>
        <v>447</v>
      </c>
      <c r="N104" s="5">
        <f t="shared" si="26"/>
        <v>3.4977628635346756</v>
      </c>
      <c r="O104" s="5">
        <f t="shared" si="27"/>
        <v>0.6894827728825915</v>
      </c>
      <c r="P104" s="2">
        <v>0</v>
      </c>
      <c r="Q104" s="2">
        <v>0</v>
      </c>
    </row>
    <row r="105" spans="1:17" ht="21.75">
      <c r="A105" s="8" t="s">
        <v>143</v>
      </c>
      <c r="B105" s="8" t="s">
        <v>24</v>
      </c>
      <c r="C105" s="1">
        <v>1</v>
      </c>
      <c r="D105" s="12">
        <f t="shared" si="24"/>
        <v>405</v>
      </c>
      <c r="E105" s="2">
        <v>20</v>
      </c>
      <c r="F105" s="2">
        <v>59</v>
      </c>
      <c r="G105" s="2">
        <v>21</v>
      </c>
      <c r="H105" s="2">
        <v>43</v>
      </c>
      <c r="I105" s="2">
        <v>47</v>
      </c>
      <c r="J105" s="2">
        <v>44</v>
      </c>
      <c r="K105" s="2">
        <v>60</v>
      </c>
      <c r="L105" s="2">
        <v>111</v>
      </c>
      <c r="M105" s="2">
        <f t="shared" si="25"/>
        <v>405</v>
      </c>
      <c r="N105" s="5">
        <f t="shared" si="26"/>
        <v>2.6666666666666665</v>
      </c>
      <c r="O105" s="5">
        <f t="shared" si="27"/>
        <v>1.2161465148899673</v>
      </c>
      <c r="P105" s="2">
        <v>0</v>
      </c>
      <c r="Q105" s="2">
        <v>0</v>
      </c>
    </row>
    <row r="106" spans="1:17" ht="21.75">
      <c r="A106" s="8" t="s">
        <v>144</v>
      </c>
      <c r="B106" s="8" t="s">
        <v>157</v>
      </c>
      <c r="C106" s="1">
        <v>1</v>
      </c>
      <c r="D106" s="12">
        <f t="shared" si="24"/>
        <v>405</v>
      </c>
      <c r="E106" s="2">
        <v>20</v>
      </c>
      <c r="F106" s="2">
        <v>24</v>
      </c>
      <c r="G106" s="2">
        <v>17</v>
      </c>
      <c r="H106" s="2">
        <v>36</v>
      </c>
      <c r="I106" s="2">
        <v>43</v>
      </c>
      <c r="J106" s="2">
        <v>61</v>
      </c>
      <c r="K106" s="2">
        <v>59</v>
      </c>
      <c r="L106" s="2">
        <v>145</v>
      </c>
      <c r="M106" s="2">
        <f t="shared" si="25"/>
        <v>405</v>
      </c>
      <c r="N106" s="5">
        <f t="shared" si="26"/>
        <v>2.9592592592592593</v>
      </c>
      <c r="O106" s="5">
        <f t="shared" si="27"/>
        <v>1.13320018583642</v>
      </c>
      <c r="P106" s="2">
        <v>0</v>
      </c>
      <c r="Q106" s="2">
        <v>0</v>
      </c>
    </row>
    <row r="107" spans="1:17" ht="21.75">
      <c r="A107" s="8" t="s">
        <v>391</v>
      </c>
      <c r="B107" s="8" t="s">
        <v>393</v>
      </c>
      <c r="C107" s="1">
        <v>1</v>
      </c>
      <c r="D107" s="12">
        <f t="shared" si="24"/>
        <v>17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5</v>
      </c>
      <c r="K107" s="2">
        <v>5</v>
      </c>
      <c r="L107" s="2">
        <v>7</v>
      </c>
      <c r="M107" s="2">
        <f t="shared" si="25"/>
        <v>17</v>
      </c>
      <c r="N107" s="5">
        <f t="shared" si="26"/>
        <v>3.5588235294117645</v>
      </c>
      <c r="O107" s="5">
        <f t="shared" si="27"/>
        <v>0.415945165403852</v>
      </c>
      <c r="P107" s="2">
        <v>0</v>
      </c>
      <c r="Q107" s="2">
        <v>0</v>
      </c>
    </row>
    <row r="108" spans="1:17" ht="21.75">
      <c r="A108" s="8" t="s">
        <v>392</v>
      </c>
      <c r="B108" s="8" t="s">
        <v>394</v>
      </c>
      <c r="C108" s="1">
        <v>2</v>
      </c>
      <c r="D108" s="12">
        <f t="shared" si="24"/>
        <v>17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17</v>
      </c>
      <c r="M108" s="2">
        <f t="shared" si="25"/>
        <v>17</v>
      </c>
      <c r="N108" s="5">
        <f t="shared" si="26"/>
        <v>4</v>
      </c>
      <c r="O108" s="5">
        <f t="shared" si="27"/>
        <v>0</v>
      </c>
      <c r="P108" s="2">
        <v>0</v>
      </c>
      <c r="Q108" s="2">
        <v>0</v>
      </c>
    </row>
    <row r="109" spans="1:17" ht="21.75">
      <c r="A109" s="8" t="s">
        <v>171</v>
      </c>
      <c r="B109" s="8" t="s">
        <v>185</v>
      </c>
      <c r="C109" s="1">
        <v>0.5</v>
      </c>
      <c r="D109" s="12">
        <f t="shared" si="24"/>
        <v>303</v>
      </c>
      <c r="E109" s="2">
        <v>19</v>
      </c>
      <c r="F109" s="2">
        <v>27</v>
      </c>
      <c r="G109" s="2">
        <v>14</v>
      </c>
      <c r="H109" s="2">
        <v>50</v>
      </c>
      <c r="I109" s="2">
        <v>56</v>
      </c>
      <c r="J109" s="2">
        <v>106</v>
      </c>
      <c r="K109" s="2">
        <v>24</v>
      </c>
      <c r="L109" s="2">
        <v>7</v>
      </c>
      <c r="M109" s="2">
        <f t="shared" si="25"/>
        <v>303</v>
      </c>
      <c r="N109" s="5">
        <f t="shared" si="26"/>
        <v>2.3696369636963697</v>
      </c>
      <c r="O109" s="5">
        <f t="shared" si="27"/>
        <v>0.9388931410181072</v>
      </c>
      <c r="P109" s="2">
        <v>0</v>
      </c>
      <c r="Q109" s="2">
        <v>0</v>
      </c>
    </row>
    <row r="110" spans="1:17" ht="21.75">
      <c r="A110" s="8" t="s">
        <v>172</v>
      </c>
      <c r="B110" s="8" t="s">
        <v>186</v>
      </c>
      <c r="C110" s="1">
        <v>0.5</v>
      </c>
      <c r="D110" s="12">
        <f t="shared" si="24"/>
        <v>303</v>
      </c>
      <c r="E110" s="2">
        <v>21</v>
      </c>
      <c r="F110" s="2">
        <v>3</v>
      </c>
      <c r="G110" s="2">
        <v>3</v>
      </c>
      <c r="H110" s="2">
        <v>10</v>
      </c>
      <c r="I110" s="2">
        <v>4</v>
      </c>
      <c r="J110" s="2">
        <v>12</v>
      </c>
      <c r="K110" s="2">
        <v>23</v>
      </c>
      <c r="L110" s="2">
        <v>227</v>
      </c>
      <c r="M110" s="2">
        <f t="shared" si="25"/>
        <v>303</v>
      </c>
      <c r="N110" s="5">
        <f t="shared" si="26"/>
        <v>3.504950495049505</v>
      </c>
      <c r="O110" s="5">
        <f t="shared" si="27"/>
        <v>1.111361330733731</v>
      </c>
      <c r="P110" s="2">
        <v>0</v>
      </c>
      <c r="Q110" s="2">
        <v>0</v>
      </c>
    </row>
    <row r="111" spans="1:17" ht="21.75">
      <c r="A111" s="8" t="s">
        <v>199</v>
      </c>
      <c r="B111" s="8" t="s">
        <v>207</v>
      </c>
      <c r="C111" s="1">
        <v>0.5</v>
      </c>
      <c r="D111" s="12">
        <f t="shared" si="24"/>
        <v>308</v>
      </c>
      <c r="E111" s="2">
        <v>13</v>
      </c>
      <c r="F111" s="2">
        <v>16</v>
      </c>
      <c r="G111" s="2">
        <v>9</v>
      </c>
      <c r="H111" s="2">
        <v>19</v>
      </c>
      <c r="I111" s="2">
        <v>10</v>
      </c>
      <c r="J111" s="2">
        <v>43</v>
      </c>
      <c r="K111" s="2">
        <v>82</v>
      </c>
      <c r="L111" s="2">
        <v>116</v>
      </c>
      <c r="M111" s="2">
        <f t="shared" si="25"/>
        <v>308</v>
      </c>
      <c r="N111" s="5">
        <f t="shared" si="26"/>
        <v>3.1574675324675323</v>
      </c>
      <c r="O111" s="5">
        <f t="shared" si="27"/>
        <v>1.0684568686262876</v>
      </c>
      <c r="P111" s="2">
        <v>0</v>
      </c>
      <c r="Q111" s="2">
        <v>0</v>
      </c>
    </row>
    <row r="112" spans="1:17" ht="21.75">
      <c r="A112" s="8" t="s">
        <v>200</v>
      </c>
      <c r="B112" s="8" t="s">
        <v>208</v>
      </c>
      <c r="C112" s="1">
        <v>0.5</v>
      </c>
      <c r="D112" s="12">
        <f t="shared" si="24"/>
        <v>307</v>
      </c>
      <c r="E112" s="2">
        <v>5</v>
      </c>
      <c r="F112" s="2">
        <v>4</v>
      </c>
      <c r="G112" s="2">
        <v>2</v>
      </c>
      <c r="H112" s="2">
        <v>0</v>
      </c>
      <c r="I112" s="2">
        <v>4</v>
      </c>
      <c r="J112" s="2">
        <v>36</v>
      </c>
      <c r="K112" s="2">
        <v>78</v>
      </c>
      <c r="L112" s="2">
        <v>178</v>
      </c>
      <c r="M112" s="2">
        <f t="shared" si="25"/>
        <v>307</v>
      </c>
      <c r="N112" s="5">
        <f t="shared" si="26"/>
        <v>3.6156351791530943</v>
      </c>
      <c r="O112" s="5">
        <f t="shared" si="27"/>
        <v>0.6934898554480333</v>
      </c>
      <c r="P112" s="2">
        <v>0</v>
      </c>
      <c r="Q112" s="2">
        <v>0</v>
      </c>
    </row>
    <row r="113" spans="1:17" ht="21">
      <c r="A113" s="88" t="s">
        <v>11</v>
      </c>
      <c r="B113" s="88"/>
      <c r="C113" s="88"/>
      <c r="D113" s="36">
        <f>SUM(D98:D112)</f>
        <v>4231</v>
      </c>
      <c r="E113" s="36">
        <f aca="true" t="shared" si="28" ref="E113:M113">SUM(E98:E112)</f>
        <v>158</v>
      </c>
      <c r="F113" s="36">
        <f t="shared" si="28"/>
        <v>189</v>
      </c>
      <c r="G113" s="36">
        <f t="shared" si="28"/>
        <v>138</v>
      </c>
      <c r="H113" s="36">
        <f t="shared" si="28"/>
        <v>283</v>
      </c>
      <c r="I113" s="36">
        <f t="shared" si="28"/>
        <v>412</v>
      </c>
      <c r="J113" s="36">
        <f t="shared" si="28"/>
        <v>655</v>
      </c>
      <c r="K113" s="36">
        <f t="shared" si="28"/>
        <v>624</v>
      </c>
      <c r="L113" s="36">
        <f t="shared" si="28"/>
        <v>1772</v>
      </c>
      <c r="M113" s="36">
        <f t="shared" si="28"/>
        <v>4231</v>
      </c>
      <c r="N113" s="137">
        <f t="shared" si="26"/>
        <v>3.126683999054597</v>
      </c>
      <c r="O113" s="137">
        <f t="shared" si="27"/>
        <v>1.0578400705532258</v>
      </c>
      <c r="P113" s="36">
        <f>SUM(P98:P112)</f>
        <v>0</v>
      </c>
      <c r="Q113" s="36">
        <f>SUM(Q98:Q112)</f>
        <v>0</v>
      </c>
    </row>
    <row r="114" spans="1:17" ht="21">
      <c r="A114" s="88" t="s">
        <v>12</v>
      </c>
      <c r="B114" s="88"/>
      <c r="C114" s="88"/>
      <c r="D114" s="37">
        <f>D113*100/$D$113</f>
        <v>100</v>
      </c>
      <c r="E114" s="37">
        <f aca="true" t="shared" si="29" ref="E114:M114">E113*100/$D$113</f>
        <v>3.734341763176554</v>
      </c>
      <c r="F114" s="37">
        <f t="shared" si="29"/>
        <v>4.467029071141574</v>
      </c>
      <c r="G114" s="37">
        <f t="shared" si="29"/>
        <v>3.2616402741668638</v>
      </c>
      <c r="H114" s="37">
        <f t="shared" si="29"/>
        <v>6.688726069487119</v>
      </c>
      <c r="I114" s="37">
        <f t="shared" si="29"/>
        <v>9.737650673599623</v>
      </c>
      <c r="J114" s="37">
        <f t="shared" si="29"/>
        <v>15.48097376506736</v>
      </c>
      <c r="K114" s="37">
        <f t="shared" si="29"/>
        <v>14.74828645710234</v>
      </c>
      <c r="L114" s="37">
        <f t="shared" si="29"/>
        <v>41.88135192625857</v>
      </c>
      <c r="M114" s="37">
        <f t="shared" si="29"/>
        <v>100</v>
      </c>
      <c r="N114" s="143"/>
      <c r="O114" s="143"/>
      <c r="P114" s="37">
        <f>P113*100/$D$113</f>
        <v>0</v>
      </c>
      <c r="Q114" s="37">
        <f>Q113*100/$D$113</f>
        <v>0</v>
      </c>
    </row>
    <row r="115" spans="3:17" ht="21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23.25">
      <c r="A116" s="32"/>
      <c r="B116" s="33" t="s">
        <v>350</v>
      </c>
      <c r="C116" s="6"/>
      <c r="D116" s="3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35"/>
    </row>
    <row r="117" spans="1:17" ht="21.75">
      <c r="A117" s="147" t="s">
        <v>0</v>
      </c>
      <c r="B117" s="100" t="s">
        <v>1</v>
      </c>
      <c r="C117" s="100" t="s">
        <v>80</v>
      </c>
      <c r="D117" s="145" t="s">
        <v>81</v>
      </c>
      <c r="E117" s="128" t="s">
        <v>82</v>
      </c>
      <c r="F117" s="129"/>
      <c r="G117" s="129"/>
      <c r="H117" s="129"/>
      <c r="I117" s="129"/>
      <c r="J117" s="129"/>
      <c r="K117" s="129"/>
      <c r="L117" s="130"/>
      <c r="M117" s="100" t="s">
        <v>83</v>
      </c>
      <c r="N117" s="100" t="s">
        <v>6</v>
      </c>
      <c r="O117" s="100" t="s">
        <v>7</v>
      </c>
      <c r="P117" s="146" t="s">
        <v>84</v>
      </c>
      <c r="Q117" s="146"/>
    </row>
    <row r="118" spans="1:17" ht="21.75">
      <c r="A118" s="147"/>
      <c r="B118" s="100"/>
      <c r="C118" s="100"/>
      <c r="D118" s="145"/>
      <c r="E118" s="2">
        <v>0</v>
      </c>
      <c r="F118" s="2">
        <v>1</v>
      </c>
      <c r="G118" s="2">
        <v>1.5</v>
      </c>
      <c r="H118" s="2">
        <v>2</v>
      </c>
      <c r="I118" s="2">
        <v>2.5</v>
      </c>
      <c r="J118" s="2">
        <v>3</v>
      </c>
      <c r="K118" s="2">
        <v>3.5</v>
      </c>
      <c r="L118" s="2">
        <v>4</v>
      </c>
      <c r="M118" s="100"/>
      <c r="N118" s="100"/>
      <c r="O118" s="100"/>
      <c r="P118" s="2" t="s">
        <v>9</v>
      </c>
      <c r="Q118" s="5" t="s">
        <v>10</v>
      </c>
    </row>
    <row r="119" spans="1:17" ht="21.75">
      <c r="A119" s="8" t="s">
        <v>422</v>
      </c>
      <c r="B119" s="3" t="s">
        <v>428</v>
      </c>
      <c r="C119" s="1">
        <v>1</v>
      </c>
      <c r="D119" s="12">
        <f aca="true" t="shared" si="30" ref="D119:D135">SUM(P119:Q119,E119:L119)</f>
        <v>30</v>
      </c>
      <c r="E119" s="2">
        <v>0</v>
      </c>
      <c r="F119" s="2">
        <v>0</v>
      </c>
      <c r="G119" s="2">
        <v>1</v>
      </c>
      <c r="H119" s="2">
        <v>17</v>
      </c>
      <c r="I119" s="2">
        <v>1</v>
      </c>
      <c r="J119" s="2">
        <v>5</v>
      </c>
      <c r="K119" s="2">
        <v>0</v>
      </c>
      <c r="L119" s="2">
        <v>6</v>
      </c>
      <c r="M119" s="2">
        <f aca="true" t="shared" si="31" ref="M119:M135">SUM(E119:L119)</f>
        <v>30</v>
      </c>
      <c r="N119" s="5">
        <f aca="true" t="shared" si="32" ref="N119:N136">(1*F119+1.5*G119+2*H119+2.5*I119+3*J119+3.5*K119+4*L119)/M119</f>
        <v>2.566666666666667</v>
      </c>
      <c r="O119" s="5">
        <f aca="true" t="shared" si="33" ref="O119:O136">SQRT((E119*0^2+F119*1^2+G119*1.5^2+H119*2^2+I119*2.5^2+J119*3^2+K119*3.5^2+L119*4^2)/M119-N119^2)</f>
        <v>0.8137703743822461</v>
      </c>
      <c r="P119" s="2">
        <v>0</v>
      </c>
      <c r="Q119" s="2">
        <v>0</v>
      </c>
    </row>
    <row r="120" spans="1:17" ht="21.75">
      <c r="A120" s="8" t="s">
        <v>408</v>
      </c>
      <c r="B120" s="8" t="s">
        <v>118</v>
      </c>
      <c r="C120" s="1">
        <v>1</v>
      </c>
      <c r="D120" s="12">
        <f t="shared" si="30"/>
        <v>430</v>
      </c>
      <c r="E120" s="2">
        <v>25</v>
      </c>
      <c r="F120" s="2">
        <v>28</v>
      </c>
      <c r="G120" s="2">
        <v>45</v>
      </c>
      <c r="H120" s="2">
        <v>108</v>
      </c>
      <c r="I120" s="2">
        <v>76</v>
      </c>
      <c r="J120" s="2">
        <v>64</v>
      </c>
      <c r="K120" s="2">
        <v>52</v>
      </c>
      <c r="L120" s="2">
        <v>32</v>
      </c>
      <c r="M120" s="2">
        <f t="shared" si="31"/>
        <v>430</v>
      </c>
      <c r="N120" s="5">
        <f t="shared" si="32"/>
        <v>2.333720930232558</v>
      </c>
      <c r="O120" s="5">
        <f t="shared" si="33"/>
        <v>0.9875516430554204</v>
      </c>
      <c r="P120" s="2">
        <v>0</v>
      </c>
      <c r="Q120" s="2">
        <v>0</v>
      </c>
    </row>
    <row r="121" spans="1:17" ht="21.75">
      <c r="A121" s="8" t="s">
        <v>124</v>
      </c>
      <c r="B121" s="8" t="s">
        <v>133</v>
      </c>
      <c r="C121" s="1">
        <v>4</v>
      </c>
      <c r="D121" s="12">
        <f t="shared" si="30"/>
        <v>11</v>
      </c>
      <c r="E121" s="2">
        <v>5</v>
      </c>
      <c r="F121" s="2">
        <v>6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f t="shared" si="31"/>
        <v>11</v>
      </c>
      <c r="N121" s="5">
        <f t="shared" si="32"/>
        <v>0.5454545454545454</v>
      </c>
      <c r="O121" s="5">
        <f t="shared" si="33"/>
        <v>0.4979295977319692</v>
      </c>
      <c r="P121" s="2">
        <v>0</v>
      </c>
      <c r="Q121" s="2">
        <v>0</v>
      </c>
    </row>
    <row r="122" spans="1:17" ht="21.75">
      <c r="A122" s="8" t="s">
        <v>150</v>
      </c>
      <c r="B122" s="8" t="s">
        <v>464</v>
      </c>
      <c r="C122" s="1">
        <v>1.5</v>
      </c>
      <c r="D122" s="12">
        <f t="shared" si="30"/>
        <v>33</v>
      </c>
      <c r="E122" s="2">
        <v>7</v>
      </c>
      <c r="F122" s="2">
        <v>6</v>
      </c>
      <c r="G122" s="2">
        <v>0</v>
      </c>
      <c r="H122" s="2">
        <v>5</v>
      </c>
      <c r="I122" s="2">
        <v>0</v>
      </c>
      <c r="J122" s="2">
        <v>7</v>
      </c>
      <c r="K122" s="2">
        <v>8</v>
      </c>
      <c r="L122" s="2">
        <v>0</v>
      </c>
      <c r="M122" s="2">
        <f t="shared" si="31"/>
        <v>33</v>
      </c>
      <c r="N122" s="5">
        <f t="shared" si="32"/>
        <v>1.9696969696969697</v>
      </c>
      <c r="O122" s="5">
        <f t="shared" si="33"/>
        <v>1.3367724242492594</v>
      </c>
      <c r="P122" s="2">
        <v>0</v>
      </c>
      <c r="Q122" s="2">
        <v>0</v>
      </c>
    </row>
    <row r="123" spans="1:17" ht="21.75">
      <c r="A123" s="8" t="s">
        <v>150</v>
      </c>
      <c r="B123" s="8" t="s">
        <v>273</v>
      </c>
      <c r="C123" s="1">
        <v>4</v>
      </c>
      <c r="D123" s="12">
        <f t="shared" si="30"/>
        <v>13</v>
      </c>
      <c r="E123" s="2">
        <v>3</v>
      </c>
      <c r="F123" s="2">
        <v>3</v>
      </c>
      <c r="G123" s="2">
        <v>0</v>
      </c>
      <c r="H123" s="2">
        <v>0</v>
      </c>
      <c r="I123" s="2">
        <v>2</v>
      </c>
      <c r="J123" s="2">
        <v>3</v>
      </c>
      <c r="K123" s="2">
        <v>0</v>
      </c>
      <c r="L123" s="2">
        <v>2</v>
      </c>
      <c r="M123" s="2">
        <f t="shared" si="31"/>
        <v>13</v>
      </c>
      <c r="N123" s="5">
        <f t="shared" si="32"/>
        <v>1.9230769230769231</v>
      </c>
      <c r="O123" s="5">
        <f t="shared" si="33"/>
        <v>1.4256733071423568</v>
      </c>
      <c r="P123" s="2">
        <v>0</v>
      </c>
      <c r="Q123" s="2">
        <v>0</v>
      </c>
    </row>
    <row r="124" spans="1:17" ht="21.75">
      <c r="A124" s="8" t="s">
        <v>258</v>
      </c>
      <c r="B124" s="8" t="s">
        <v>271</v>
      </c>
      <c r="C124" s="1">
        <v>4</v>
      </c>
      <c r="D124" s="12">
        <f t="shared" si="30"/>
        <v>11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2</v>
      </c>
      <c r="K124" s="2">
        <v>1</v>
      </c>
      <c r="L124" s="2">
        <v>7</v>
      </c>
      <c r="M124" s="2">
        <f t="shared" si="31"/>
        <v>11</v>
      </c>
      <c r="N124" s="5">
        <f t="shared" si="32"/>
        <v>3.409090909090909</v>
      </c>
      <c r="O124" s="5">
        <f t="shared" si="33"/>
        <v>1.144516210183106</v>
      </c>
      <c r="P124" s="2">
        <v>0</v>
      </c>
      <c r="Q124" s="2">
        <v>0</v>
      </c>
    </row>
    <row r="125" spans="1:17" ht="21.75">
      <c r="A125" s="8" t="s">
        <v>151</v>
      </c>
      <c r="B125" s="8" t="s">
        <v>240</v>
      </c>
      <c r="C125" s="1">
        <v>4</v>
      </c>
      <c r="D125" s="12">
        <f t="shared" si="30"/>
        <v>12</v>
      </c>
      <c r="E125" s="2">
        <v>2</v>
      </c>
      <c r="F125" s="2">
        <v>5</v>
      </c>
      <c r="G125" s="2">
        <v>0</v>
      </c>
      <c r="H125" s="2">
        <v>0</v>
      </c>
      <c r="I125" s="2">
        <v>0</v>
      </c>
      <c r="J125" s="2">
        <v>5</v>
      </c>
      <c r="K125" s="2">
        <v>0</v>
      </c>
      <c r="L125" s="2">
        <v>0</v>
      </c>
      <c r="M125" s="2">
        <f t="shared" si="31"/>
        <v>12</v>
      </c>
      <c r="N125" s="5">
        <f t="shared" si="32"/>
        <v>1.6666666666666667</v>
      </c>
      <c r="O125" s="5">
        <f t="shared" si="33"/>
        <v>1.1785113019775793</v>
      </c>
      <c r="P125" s="2">
        <v>0</v>
      </c>
      <c r="Q125" s="2">
        <v>0</v>
      </c>
    </row>
    <row r="126" spans="1:17" ht="21.75">
      <c r="A126" s="8" t="s">
        <v>451</v>
      </c>
      <c r="B126" s="23" t="s">
        <v>465</v>
      </c>
      <c r="C126" s="1">
        <v>1.5</v>
      </c>
      <c r="D126" s="12">
        <f t="shared" si="30"/>
        <v>33</v>
      </c>
      <c r="E126" s="2">
        <v>7</v>
      </c>
      <c r="F126" s="2">
        <v>6</v>
      </c>
      <c r="G126" s="2">
        <v>0</v>
      </c>
      <c r="H126" s="2">
        <v>5</v>
      </c>
      <c r="I126" s="2">
        <v>0</v>
      </c>
      <c r="J126" s="2">
        <v>7</v>
      </c>
      <c r="K126" s="2">
        <v>8</v>
      </c>
      <c r="L126" s="2">
        <v>0</v>
      </c>
      <c r="M126" s="2">
        <f t="shared" si="31"/>
        <v>33</v>
      </c>
      <c r="N126" s="5">
        <f t="shared" si="32"/>
        <v>1.9696969696969697</v>
      </c>
      <c r="O126" s="5">
        <f t="shared" si="33"/>
        <v>1.3367724242492594</v>
      </c>
      <c r="P126" s="2">
        <v>0</v>
      </c>
      <c r="Q126" s="2">
        <v>0</v>
      </c>
    </row>
    <row r="127" spans="1:17" ht="21.75">
      <c r="A127" s="8" t="s">
        <v>442</v>
      </c>
      <c r="B127" s="8" t="s">
        <v>118</v>
      </c>
      <c r="C127" s="1">
        <v>0.5</v>
      </c>
      <c r="D127" s="12">
        <f t="shared" si="30"/>
        <v>327</v>
      </c>
      <c r="E127" s="2">
        <v>8</v>
      </c>
      <c r="F127" s="2">
        <v>11</v>
      </c>
      <c r="G127" s="2">
        <v>8</v>
      </c>
      <c r="H127" s="2">
        <v>35</v>
      </c>
      <c r="I127" s="2">
        <v>30</v>
      </c>
      <c r="J127" s="2">
        <v>16</v>
      </c>
      <c r="K127" s="2">
        <v>25</v>
      </c>
      <c r="L127" s="2">
        <v>194</v>
      </c>
      <c r="M127" s="2">
        <f t="shared" si="31"/>
        <v>327</v>
      </c>
      <c r="N127" s="5">
        <f t="shared" si="32"/>
        <v>3.301223241590214</v>
      </c>
      <c r="O127" s="5">
        <f t="shared" si="33"/>
        <v>1.0302452288211577</v>
      </c>
      <c r="P127" s="2">
        <v>0</v>
      </c>
      <c r="Q127" s="2">
        <v>0</v>
      </c>
    </row>
    <row r="128" spans="1:17" ht="21.75">
      <c r="A128" s="8" t="s">
        <v>109</v>
      </c>
      <c r="B128" s="8" t="s">
        <v>118</v>
      </c>
      <c r="C128" s="1">
        <v>1</v>
      </c>
      <c r="D128" s="12">
        <f t="shared" si="30"/>
        <v>447</v>
      </c>
      <c r="E128" s="2">
        <v>20</v>
      </c>
      <c r="F128" s="2">
        <v>19</v>
      </c>
      <c r="G128" s="2">
        <v>157</v>
      </c>
      <c r="H128" s="2">
        <v>10</v>
      </c>
      <c r="I128" s="2">
        <v>1</v>
      </c>
      <c r="J128" s="2">
        <v>18</v>
      </c>
      <c r="K128" s="2">
        <v>7</v>
      </c>
      <c r="L128" s="2">
        <v>215</v>
      </c>
      <c r="M128" s="2">
        <f t="shared" si="31"/>
        <v>447</v>
      </c>
      <c r="N128" s="5">
        <f t="shared" si="32"/>
        <v>2.71923937360179</v>
      </c>
      <c r="O128" s="5">
        <f t="shared" si="33"/>
        <v>1.3386481389043203</v>
      </c>
      <c r="P128" s="2">
        <v>0</v>
      </c>
      <c r="Q128" s="2">
        <v>0</v>
      </c>
    </row>
    <row r="129" spans="1:17" ht="21.75">
      <c r="A129" s="8" t="s">
        <v>145</v>
      </c>
      <c r="B129" s="8" t="s">
        <v>34</v>
      </c>
      <c r="C129" s="1">
        <v>1</v>
      </c>
      <c r="D129" s="12">
        <f t="shared" si="30"/>
        <v>405</v>
      </c>
      <c r="E129" s="2">
        <v>38</v>
      </c>
      <c r="F129" s="2">
        <v>5</v>
      </c>
      <c r="G129" s="2">
        <v>5</v>
      </c>
      <c r="H129" s="2">
        <v>2</v>
      </c>
      <c r="I129" s="2">
        <v>4</v>
      </c>
      <c r="J129" s="2">
        <v>0</v>
      </c>
      <c r="K129" s="2">
        <v>30</v>
      </c>
      <c r="L129" s="2">
        <v>321</v>
      </c>
      <c r="M129" s="2">
        <f t="shared" si="31"/>
        <v>405</v>
      </c>
      <c r="N129" s="5">
        <f t="shared" si="32"/>
        <v>3.495061728395062</v>
      </c>
      <c r="O129" s="5">
        <f t="shared" si="33"/>
        <v>1.222717196194041</v>
      </c>
      <c r="P129" s="2">
        <v>0</v>
      </c>
      <c r="Q129" s="2">
        <v>0</v>
      </c>
    </row>
    <row r="130" spans="1:17" ht="21.75">
      <c r="A130" s="8" t="s">
        <v>375</v>
      </c>
      <c r="B130" s="8" t="s">
        <v>473</v>
      </c>
      <c r="C130" s="1">
        <v>2</v>
      </c>
      <c r="D130" s="12">
        <f t="shared" si="30"/>
        <v>14</v>
      </c>
      <c r="E130" s="2">
        <v>2</v>
      </c>
      <c r="F130" s="2">
        <v>2</v>
      </c>
      <c r="G130" s="2">
        <v>0</v>
      </c>
      <c r="H130" s="2">
        <v>4</v>
      </c>
      <c r="I130" s="2">
        <v>0</v>
      </c>
      <c r="J130" s="2">
        <v>4</v>
      </c>
      <c r="K130" s="2">
        <v>2</v>
      </c>
      <c r="L130" s="2">
        <v>0</v>
      </c>
      <c r="M130" s="2">
        <f t="shared" si="31"/>
        <v>14</v>
      </c>
      <c r="N130" s="5">
        <f t="shared" si="32"/>
        <v>2.0714285714285716</v>
      </c>
      <c r="O130" s="5">
        <f t="shared" si="33"/>
        <v>1.147312743157786</v>
      </c>
      <c r="P130" s="2">
        <v>0</v>
      </c>
      <c r="Q130" s="2">
        <v>0</v>
      </c>
    </row>
    <row r="131" spans="1:17" ht="21.75">
      <c r="A131" s="8" t="s">
        <v>252</v>
      </c>
      <c r="B131" s="23" t="s">
        <v>253</v>
      </c>
      <c r="C131" s="1">
        <v>2</v>
      </c>
      <c r="D131" s="12">
        <f t="shared" si="30"/>
        <v>12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11</v>
      </c>
      <c r="M131" s="2">
        <f t="shared" si="31"/>
        <v>12</v>
      </c>
      <c r="N131" s="5">
        <f t="shared" si="32"/>
        <v>3.8333333333333335</v>
      </c>
      <c r="O131" s="5">
        <f t="shared" si="33"/>
        <v>0.5527707983925648</v>
      </c>
      <c r="P131" s="2">
        <v>0</v>
      </c>
      <c r="Q131" s="2">
        <v>0</v>
      </c>
    </row>
    <row r="132" spans="1:17" ht="21.75">
      <c r="A132" s="8" t="s">
        <v>395</v>
      </c>
      <c r="B132" s="23" t="s">
        <v>396</v>
      </c>
      <c r="C132" s="1">
        <v>2</v>
      </c>
      <c r="D132" s="12">
        <f t="shared" si="30"/>
        <v>12</v>
      </c>
      <c r="E132" s="2">
        <v>0</v>
      </c>
      <c r="F132" s="2">
        <v>0</v>
      </c>
      <c r="G132" s="2">
        <v>0</v>
      </c>
      <c r="H132" s="2">
        <v>0</v>
      </c>
      <c r="I132" s="2">
        <v>1</v>
      </c>
      <c r="J132" s="2">
        <v>0</v>
      </c>
      <c r="K132" s="2">
        <v>0</v>
      </c>
      <c r="L132" s="2">
        <v>11</v>
      </c>
      <c r="M132" s="2">
        <f t="shared" si="31"/>
        <v>12</v>
      </c>
      <c r="N132" s="5">
        <f t="shared" si="32"/>
        <v>3.875</v>
      </c>
      <c r="O132" s="5">
        <f t="shared" si="33"/>
        <v>0.414578098794425</v>
      </c>
      <c r="P132" s="2">
        <v>0</v>
      </c>
      <c r="Q132" s="2">
        <v>0</v>
      </c>
    </row>
    <row r="133" spans="1:17" ht="21.75">
      <c r="A133" s="8" t="s">
        <v>385</v>
      </c>
      <c r="B133" s="8" t="s">
        <v>386</v>
      </c>
      <c r="C133" s="1">
        <v>2</v>
      </c>
      <c r="D133" s="12">
        <f t="shared" si="30"/>
        <v>10</v>
      </c>
      <c r="E133" s="2">
        <v>0</v>
      </c>
      <c r="F133" s="2">
        <v>1</v>
      </c>
      <c r="G133" s="2">
        <v>0</v>
      </c>
      <c r="H133" s="2">
        <v>2</v>
      </c>
      <c r="I133" s="2">
        <v>1</v>
      </c>
      <c r="J133" s="2">
        <v>3</v>
      </c>
      <c r="K133" s="2">
        <v>1</v>
      </c>
      <c r="L133" s="2">
        <v>2</v>
      </c>
      <c r="M133" s="2">
        <f t="shared" si="31"/>
        <v>10</v>
      </c>
      <c r="N133" s="5">
        <f t="shared" si="32"/>
        <v>2.8</v>
      </c>
      <c r="O133" s="5">
        <f t="shared" si="33"/>
        <v>0.9000000000000008</v>
      </c>
      <c r="P133" s="2">
        <v>0</v>
      </c>
      <c r="Q133" s="2">
        <v>0</v>
      </c>
    </row>
    <row r="134" spans="1:17" ht="21.75">
      <c r="A134" s="8" t="s">
        <v>173</v>
      </c>
      <c r="B134" s="8" t="s">
        <v>187</v>
      </c>
      <c r="C134" s="1">
        <v>0.5</v>
      </c>
      <c r="D134" s="12">
        <f t="shared" si="30"/>
        <v>303</v>
      </c>
      <c r="E134" s="2">
        <v>20</v>
      </c>
      <c r="F134" s="2">
        <v>4</v>
      </c>
      <c r="G134" s="2">
        <v>7</v>
      </c>
      <c r="H134" s="2">
        <v>8</v>
      </c>
      <c r="I134" s="2">
        <v>29</v>
      </c>
      <c r="J134" s="2">
        <v>47</v>
      </c>
      <c r="K134" s="2">
        <v>68</v>
      </c>
      <c r="L134" s="2">
        <v>120</v>
      </c>
      <c r="M134" s="2">
        <f t="shared" si="31"/>
        <v>303</v>
      </c>
      <c r="N134" s="5">
        <f t="shared" si="32"/>
        <v>3.174917491749175</v>
      </c>
      <c r="O134" s="5">
        <f t="shared" si="33"/>
        <v>1.082000001429473</v>
      </c>
      <c r="P134" s="2">
        <v>0</v>
      </c>
      <c r="Q134" s="2">
        <v>0</v>
      </c>
    </row>
    <row r="135" spans="1:17" ht="21.75">
      <c r="A135" s="8" t="s">
        <v>201</v>
      </c>
      <c r="B135" s="8" t="s">
        <v>209</v>
      </c>
      <c r="C135" s="1">
        <v>0.5</v>
      </c>
      <c r="D135" s="12">
        <f t="shared" si="30"/>
        <v>307</v>
      </c>
      <c r="E135" s="2">
        <v>8</v>
      </c>
      <c r="F135" s="2">
        <v>4</v>
      </c>
      <c r="G135" s="2">
        <v>0</v>
      </c>
      <c r="H135" s="2">
        <v>44</v>
      </c>
      <c r="I135" s="2">
        <v>38</v>
      </c>
      <c r="J135" s="2">
        <v>122</v>
      </c>
      <c r="K135" s="2">
        <v>89</v>
      </c>
      <c r="L135" s="2">
        <v>2</v>
      </c>
      <c r="M135" s="2">
        <f t="shared" si="31"/>
        <v>307</v>
      </c>
      <c r="N135" s="5">
        <f t="shared" si="32"/>
        <v>2.8420195439739415</v>
      </c>
      <c r="O135" s="5">
        <f t="shared" si="33"/>
        <v>0.7175963040903229</v>
      </c>
      <c r="P135" s="2">
        <v>0</v>
      </c>
      <c r="Q135" s="2">
        <v>0</v>
      </c>
    </row>
    <row r="136" spans="1:17" ht="21">
      <c r="A136" s="88" t="s">
        <v>11</v>
      </c>
      <c r="B136" s="88"/>
      <c r="C136" s="88"/>
      <c r="D136" s="36">
        <f>SUM(D119:D135)</f>
        <v>2410</v>
      </c>
      <c r="E136" s="36">
        <f aca="true" t="shared" si="34" ref="E136:M136">SUM(E119:E135)</f>
        <v>146</v>
      </c>
      <c r="F136" s="36">
        <f t="shared" si="34"/>
        <v>100</v>
      </c>
      <c r="G136" s="36">
        <f t="shared" si="34"/>
        <v>223</v>
      </c>
      <c r="H136" s="36">
        <f t="shared" si="34"/>
        <v>241</v>
      </c>
      <c r="I136" s="36">
        <f t="shared" si="34"/>
        <v>183</v>
      </c>
      <c r="J136" s="36">
        <f t="shared" si="34"/>
        <v>303</v>
      </c>
      <c r="K136" s="36">
        <f t="shared" si="34"/>
        <v>291</v>
      </c>
      <c r="L136" s="36">
        <f t="shared" si="34"/>
        <v>923</v>
      </c>
      <c r="M136" s="36">
        <f t="shared" si="34"/>
        <v>2410</v>
      </c>
      <c r="N136" s="137">
        <f t="shared" si="32"/>
        <v>2.9018672199170124</v>
      </c>
      <c r="O136" s="137">
        <f t="shared" si="33"/>
        <v>1.2008022210467024</v>
      </c>
      <c r="P136" s="36">
        <f>SUM(P119:P135)</f>
        <v>0</v>
      </c>
      <c r="Q136" s="36">
        <f>SUM(Q119:Q135)</f>
        <v>0</v>
      </c>
    </row>
    <row r="137" spans="1:17" ht="21">
      <c r="A137" s="88" t="s">
        <v>12</v>
      </c>
      <c r="B137" s="88"/>
      <c r="C137" s="88"/>
      <c r="D137" s="37">
        <f>D136*100/$D$136</f>
        <v>100</v>
      </c>
      <c r="E137" s="37">
        <f aca="true" t="shared" si="35" ref="E137:M137">E136*100/$D$136</f>
        <v>6.058091286307054</v>
      </c>
      <c r="F137" s="37">
        <f t="shared" si="35"/>
        <v>4.149377593360996</v>
      </c>
      <c r="G137" s="37">
        <f t="shared" si="35"/>
        <v>9.253112033195022</v>
      </c>
      <c r="H137" s="37">
        <f t="shared" si="35"/>
        <v>10</v>
      </c>
      <c r="I137" s="37">
        <f t="shared" si="35"/>
        <v>7.593360995850622</v>
      </c>
      <c r="J137" s="37">
        <f t="shared" si="35"/>
        <v>12.572614107883817</v>
      </c>
      <c r="K137" s="37">
        <f t="shared" si="35"/>
        <v>12.074688796680498</v>
      </c>
      <c r="L137" s="37">
        <f t="shared" si="35"/>
        <v>38.29875518672199</v>
      </c>
      <c r="M137" s="37">
        <f t="shared" si="35"/>
        <v>100</v>
      </c>
      <c r="N137" s="143"/>
      <c r="O137" s="143"/>
      <c r="P137" s="37">
        <f>P136*100/$D$136</f>
        <v>0</v>
      </c>
      <c r="Q137" s="37">
        <f>Q136*100/$D$136</f>
        <v>0</v>
      </c>
    </row>
    <row r="138" spans="1:17" ht="23.25">
      <c r="A138" s="32"/>
      <c r="B138" s="33" t="s">
        <v>351</v>
      </c>
      <c r="C138" s="6"/>
      <c r="D138" s="3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35"/>
    </row>
    <row r="139" spans="1:17" ht="18.75" customHeight="1">
      <c r="A139" s="147" t="s">
        <v>0</v>
      </c>
      <c r="B139" s="100" t="s">
        <v>1</v>
      </c>
      <c r="C139" s="100" t="s">
        <v>80</v>
      </c>
      <c r="D139" s="145" t="s">
        <v>81</v>
      </c>
      <c r="E139" s="128" t="s">
        <v>82</v>
      </c>
      <c r="F139" s="129"/>
      <c r="G139" s="129"/>
      <c r="H139" s="129"/>
      <c r="I139" s="129"/>
      <c r="J139" s="129"/>
      <c r="K139" s="129"/>
      <c r="L139" s="130"/>
      <c r="M139" s="100" t="s">
        <v>83</v>
      </c>
      <c r="N139" s="100" t="s">
        <v>6</v>
      </c>
      <c r="O139" s="100" t="s">
        <v>7</v>
      </c>
      <c r="P139" s="146" t="s">
        <v>84</v>
      </c>
      <c r="Q139" s="146"/>
    </row>
    <row r="140" spans="1:17" ht="18.75" customHeight="1">
      <c r="A140" s="147"/>
      <c r="B140" s="100"/>
      <c r="C140" s="100"/>
      <c r="D140" s="145"/>
      <c r="E140" s="2">
        <v>0</v>
      </c>
      <c r="F140" s="2">
        <v>1</v>
      </c>
      <c r="G140" s="2">
        <v>1.5</v>
      </c>
      <c r="H140" s="2">
        <v>2</v>
      </c>
      <c r="I140" s="2">
        <v>2.5</v>
      </c>
      <c r="J140" s="2">
        <v>3</v>
      </c>
      <c r="K140" s="2">
        <v>3.5</v>
      </c>
      <c r="L140" s="2">
        <v>4</v>
      </c>
      <c r="M140" s="100"/>
      <c r="N140" s="100"/>
      <c r="O140" s="100"/>
      <c r="P140" s="2" t="s">
        <v>9</v>
      </c>
      <c r="Q140" s="5" t="s">
        <v>10</v>
      </c>
    </row>
    <row r="141" spans="1:17" ht="21" customHeight="1">
      <c r="A141" s="8" t="s">
        <v>415</v>
      </c>
      <c r="B141" s="3" t="s">
        <v>399</v>
      </c>
      <c r="C141" s="1">
        <v>1</v>
      </c>
      <c r="D141" s="12">
        <f aca="true" t="shared" si="36" ref="D141:D175">SUM(P141:Q141,E141:L141)</f>
        <v>27</v>
      </c>
      <c r="E141" s="2">
        <v>6</v>
      </c>
      <c r="F141" s="2">
        <v>2</v>
      </c>
      <c r="G141" s="2">
        <v>1</v>
      </c>
      <c r="H141" s="2">
        <v>4</v>
      </c>
      <c r="I141" s="2">
        <v>4</v>
      </c>
      <c r="J141" s="2">
        <v>3</v>
      </c>
      <c r="K141" s="2">
        <v>4</v>
      </c>
      <c r="L141" s="2">
        <v>3</v>
      </c>
      <c r="M141" s="2">
        <f aca="true" t="shared" si="37" ref="M141:M175">SUM(E141:L141)</f>
        <v>27</v>
      </c>
      <c r="N141" s="5">
        <f aca="true" t="shared" si="38" ref="N141:N176">(1*F141+1.5*G141+2*H141+2.5*I141+3*J141+3.5*K141+4*L141)/M141</f>
        <v>2.0925925925925926</v>
      </c>
      <c r="O141" s="5">
        <f aca="true" t="shared" si="39" ref="O141:O176">SQRT((E141*0^2+F141*1^2+G141*1.5^2+H141*2^2+I141*2.5^2+J141*3^2+K141*3.5^2+L141*4^2)/M141-N141^2)</f>
        <v>1.3746180414737508</v>
      </c>
      <c r="P141" s="2">
        <v>0</v>
      </c>
      <c r="Q141" s="2">
        <v>0</v>
      </c>
    </row>
    <row r="142" spans="1:17" ht="21" customHeight="1">
      <c r="A142" s="8" t="s">
        <v>416</v>
      </c>
      <c r="B142" s="3" t="s">
        <v>433</v>
      </c>
      <c r="C142" s="1">
        <v>1</v>
      </c>
      <c r="D142" s="12">
        <f t="shared" si="36"/>
        <v>27</v>
      </c>
      <c r="E142" s="2">
        <v>3</v>
      </c>
      <c r="F142" s="2">
        <v>1</v>
      </c>
      <c r="G142" s="2">
        <v>0</v>
      </c>
      <c r="H142" s="2">
        <v>1</v>
      </c>
      <c r="I142" s="2">
        <v>1</v>
      </c>
      <c r="J142" s="2">
        <v>0</v>
      </c>
      <c r="K142" s="2">
        <v>1</v>
      </c>
      <c r="L142" s="2">
        <v>20</v>
      </c>
      <c r="M142" s="2">
        <f t="shared" si="37"/>
        <v>27</v>
      </c>
      <c r="N142" s="5">
        <f t="shared" si="38"/>
        <v>3.2962962962962963</v>
      </c>
      <c r="O142" s="5">
        <f t="shared" si="39"/>
        <v>1.3625905288257147</v>
      </c>
      <c r="P142" s="2">
        <v>0</v>
      </c>
      <c r="Q142" s="2">
        <v>0</v>
      </c>
    </row>
    <row r="143" spans="1:17" ht="21" customHeight="1">
      <c r="A143" s="8" t="s">
        <v>417</v>
      </c>
      <c r="B143" s="3" t="s">
        <v>432</v>
      </c>
      <c r="C143" s="1">
        <v>1</v>
      </c>
      <c r="D143" s="12">
        <f t="shared" si="36"/>
        <v>29</v>
      </c>
      <c r="E143" s="2">
        <v>1</v>
      </c>
      <c r="F143" s="2">
        <v>0</v>
      </c>
      <c r="G143" s="2">
        <v>0</v>
      </c>
      <c r="H143" s="2">
        <v>11</v>
      </c>
      <c r="I143" s="2">
        <v>6</v>
      </c>
      <c r="J143" s="2">
        <v>11</v>
      </c>
      <c r="K143" s="2">
        <v>0</v>
      </c>
      <c r="L143" s="2">
        <v>0</v>
      </c>
      <c r="M143" s="2">
        <f t="shared" si="37"/>
        <v>29</v>
      </c>
      <c r="N143" s="5">
        <f t="shared" si="38"/>
        <v>2.413793103448276</v>
      </c>
      <c r="O143" s="5">
        <f t="shared" si="39"/>
        <v>0.6306669364886863</v>
      </c>
      <c r="P143" s="2">
        <v>0</v>
      </c>
      <c r="Q143" s="2">
        <v>0</v>
      </c>
    </row>
    <row r="144" spans="1:17" ht="21" customHeight="1">
      <c r="A144" s="8" t="s">
        <v>418</v>
      </c>
      <c r="B144" s="3" t="s">
        <v>431</v>
      </c>
      <c r="C144" s="1">
        <v>1</v>
      </c>
      <c r="D144" s="12">
        <f t="shared" si="36"/>
        <v>29</v>
      </c>
      <c r="E144" s="2">
        <v>1</v>
      </c>
      <c r="F144" s="2">
        <v>0</v>
      </c>
      <c r="G144" s="2">
        <v>0</v>
      </c>
      <c r="H144" s="2">
        <v>1</v>
      </c>
      <c r="I144" s="2">
        <v>6</v>
      </c>
      <c r="J144" s="2">
        <v>10</v>
      </c>
      <c r="K144" s="2">
        <v>8</v>
      </c>
      <c r="L144" s="2">
        <v>3</v>
      </c>
      <c r="M144" s="2">
        <f t="shared" si="37"/>
        <v>29</v>
      </c>
      <c r="N144" s="5">
        <f t="shared" si="38"/>
        <v>3</v>
      </c>
      <c r="O144" s="5">
        <f t="shared" si="39"/>
        <v>0.7542980294561156</v>
      </c>
      <c r="P144" s="2">
        <v>0</v>
      </c>
      <c r="Q144" s="2">
        <v>0</v>
      </c>
    </row>
    <row r="145" spans="1:17" ht="21" customHeight="1">
      <c r="A145" s="8" t="s">
        <v>324</v>
      </c>
      <c r="B145" s="57" t="s">
        <v>466</v>
      </c>
      <c r="C145" s="1">
        <v>2</v>
      </c>
      <c r="D145" s="12">
        <f t="shared" si="36"/>
        <v>16</v>
      </c>
      <c r="E145" s="2">
        <v>3</v>
      </c>
      <c r="F145" s="2">
        <v>0</v>
      </c>
      <c r="G145" s="2">
        <v>0</v>
      </c>
      <c r="H145" s="2">
        <v>1</v>
      </c>
      <c r="I145" s="2">
        <v>2</v>
      </c>
      <c r="J145" s="2">
        <v>0</v>
      </c>
      <c r="K145" s="2">
        <v>0</v>
      </c>
      <c r="L145" s="2">
        <v>10</v>
      </c>
      <c r="M145" s="2">
        <f t="shared" si="37"/>
        <v>16</v>
      </c>
      <c r="N145" s="5">
        <f t="shared" si="38"/>
        <v>2.9375</v>
      </c>
      <c r="O145" s="5">
        <f t="shared" si="39"/>
        <v>1.5499495959546556</v>
      </c>
      <c r="P145" s="2">
        <v>0</v>
      </c>
      <c r="Q145" s="2">
        <v>0</v>
      </c>
    </row>
    <row r="146" spans="1:17" ht="21" customHeight="1">
      <c r="A146" s="8" t="s">
        <v>257</v>
      </c>
      <c r="B146" s="23" t="s">
        <v>467</v>
      </c>
      <c r="C146" s="1">
        <v>2</v>
      </c>
      <c r="D146" s="12">
        <f t="shared" si="36"/>
        <v>18</v>
      </c>
      <c r="E146" s="2">
        <v>6</v>
      </c>
      <c r="F146" s="2">
        <v>2</v>
      </c>
      <c r="G146" s="2">
        <v>0</v>
      </c>
      <c r="H146" s="2">
        <v>2</v>
      </c>
      <c r="I146" s="2">
        <v>1</v>
      </c>
      <c r="J146" s="2">
        <v>3</v>
      </c>
      <c r="K146" s="2">
        <v>1</v>
      </c>
      <c r="L146" s="2">
        <v>3</v>
      </c>
      <c r="M146" s="2">
        <f t="shared" si="37"/>
        <v>18</v>
      </c>
      <c r="N146" s="5">
        <f t="shared" si="38"/>
        <v>1.8333333333333333</v>
      </c>
      <c r="O146" s="5">
        <f t="shared" si="39"/>
        <v>1.5456030825826175</v>
      </c>
      <c r="P146" s="2">
        <v>0</v>
      </c>
      <c r="Q146" s="2">
        <v>0</v>
      </c>
    </row>
    <row r="147" spans="1:17" ht="21" customHeight="1">
      <c r="A147" s="8" t="s">
        <v>368</v>
      </c>
      <c r="B147" s="8" t="s">
        <v>237</v>
      </c>
      <c r="C147" s="1">
        <v>2</v>
      </c>
      <c r="D147" s="12">
        <f t="shared" si="36"/>
        <v>19</v>
      </c>
      <c r="E147" s="2">
        <v>4</v>
      </c>
      <c r="F147" s="2">
        <v>0</v>
      </c>
      <c r="G147" s="2">
        <v>0</v>
      </c>
      <c r="H147" s="2">
        <v>2</v>
      </c>
      <c r="I147" s="2">
        <v>4</v>
      </c>
      <c r="J147" s="2">
        <v>3</v>
      </c>
      <c r="K147" s="2">
        <v>2</v>
      </c>
      <c r="L147" s="2">
        <v>4</v>
      </c>
      <c r="M147" s="2">
        <f t="shared" si="37"/>
        <v>19</v>
      </c>
      <c r="N147" s="5">
        <f t="shared" si="38"/>
        <v>2.4210526315789473</v>
      </c>
      <c r="O147" s="5">
        <f t="shared" si="39"/>
        <v>1.3979605247677291</v>
      </c>
      <c r="P147" s="2">
        <v>0</v>
      </c>
      <c r="Q147" s="2">
        <v>0</v>
      </c>
    </row>
    <row r="148" spans="1:17" ht="21" customHeight="1">
      <c r="A148" s="8" t="s">
        <v>369</v>
      </c>
      <c r="B148" s="8" t="s">
        <v>370</v>
      </c>
      <c r="C148" s="1">
        <v>2</v>
      </c>
      <c r="D148" s="12">
        <f t="shared" si="36"/>
        <v>17</v>
      </c>
      <c r="E148" s="2">
        <v>2</v>
      </c>
      <c r="F148" s="2">
        <v>0</v>
      </c>
      <c r="G148" s="2">
        <v>1</v>
      </c>
      <c r="H148" s="2">
        <v>7</v>
      </c>
      <c r="I148" s="2">
        <v>2</v>
      </c>
      <c r="J148" s="2">
        <v>5</v>
      </c>
      <c r="K148" s="2">
        <v>0</v>
      </c>
      <c r="L148" s="2"/>
      <c r="M148" s="2">
        <f t="shared" si="37"/>
        <v>17</v>
      </c>
      <c r="N148" s="5">
        <f t="shared" si="38"/>
        <v>2.088235294117647</v>
      </c>
      <c r="O148" s="5">
        <f t="shared" si="39"/>
        <v>0.8950072973354667</v>
      </c>
      <c r="P148" s="2">
        <v>0</v>
      </c>
      <c r="Q148" s="2">
        <v>0</v>
      </c>
    </row>
    <row r="149" spans="1:17" ht="21" customHeight="1">
      <c r="A149" s="8" t="s">
        <v>125</v>
      </c>
      <c r="B149" s="8" t="s">
        <v>134</v>
      </c>
      <c r="C149" s="1">
        <v>2</v>
      </c>
      <c r="D149" s="12">
        <f t="shared" si="36"/>
        <v>20</v>
      </c>
      <c r="E149" s="2">
        <v>3</v>
      </c>
      <c r="F149" s="2">
        <v>0</v>
      </c>
      <c r="G149" s="2">
        <v>2</v>
      </c>
      <c r="H149" s="2">
        <v>0</v>
      </c>
      <c r="I149" s="2">
        <v>6</v>
      </c>
      <c r="J149" s="2">
        <v>0</v>
      </c>
      <c r="K149" s="2">
        <v>0</v>
      </c>
      <c r="L149" s="2">
        <v>9</v>
      </c>
      <c r="M149" s="2">
        <f t="shared" si="37"/>
        <v>20</v>
      </c>
      <c r="N149" s="5">
        <f t="shared" si="38"/>
        <v>2.7</v>
      </c>
      <c r="O149" s="5">
        <f t="shared" si="39"/>
        <v>1.4177446878757824</v>
      </c>
      <c r="P149" s="2">
        <v>0</v>
      </c>
      <c r="Q149" s="2">
        <v>0</v>
      </c>
    </row>
    <row r="150" spans="1:17" ht="21" customHeight="1">
      <c r="A150" s="8" t="s">
        <v>126</v>
      </c>
      <c r="B150" s="8" t="s">
        <v>238</v>
      </c>
      <c r="C150" s="1">
        <v>2</v>
      </c>
      <c r="D150" s="12">
        <f t="shared" si="36"/>
        <v>20</v>
      </c>
      <c r="E150" s="2">
        <v>3</v>
      </c>
      <c r="F150" s="2">
        <v>0</v>
      </c>
      <c r="G150" s="2">
        <v>0</v>
      </c>
      <c r="H150" s="2">
        <v>0</v>
      </c>
      <c r="I150" s="2">
        <v>0</v>
      </c>
      <c r="J150" s="2">
        <v>1</v>
      </c>
      <c r="K150" s="2">
        <v>0</v>
      </c>
      <c r="L150" s="2">
        <v>16</v>
      </c>
      <c r="M150" s="2">
        <f t="shared" si="37"/>
        <v>20</v>
      </c>
      <c r="N150" s="5">
        <f t="shared" si="38"/>
        <v>3.35</v>
      </c>
      <c r="O150" s="5">
        <f t="shared" si="39"/>
        <v>1.4239030865898141</v>
      </c>
      <c r="P150" s="2">
        <v>0</v>
      </c>
      <c r="Q150" s="2">
        <v>0</v>
      </c>
    </row>
    <row r="151" spans="1:17" ht="21" customHeight="1">
      <c r="A151" s="8" t="s">
        <v>234</v>
      </c>
      <c r="B151" s="8" t="s">
        <v>241</v>
      </c>
      <c r="C151" s="1">
        <v>2</v>
      </c>
      <c r="D151" s="12">
        <f t="shared" si="36"/>
        <v>20</v>
      </c>
      <c r="E151" s="2">
        <v>2</v>
      </c>
      <c r="F151" s="2">
        <v>0</v>
      </c>
      <c r="G151" s="2">
        <v>0</v>
      </c>
      <c r="H151" s="2">
        <v>1</v>
      </c>
      <c r="I151" s="2">
        <v>1</v>
      </c>
      <c r="J151" s="2">
        <v>9</v>
      </c>
      <c r="K151" s="2">
        <v>7</v>
      </c>
      <c r="L151" s="2">
        <v>0</v>
      </c>
      <c r="M151" s="2">
        <f t="shared" si="37"/>
        <v>20</v>
      </c>
      <c r="N151" s="5">
        <f t="shared" si="38"/>
        <v>2.8</v>
      </c>
      <c r="O151" s="5">
        <f t="shared" si="39"/>
        <v>1.0049875621120894</v>
      </c>
      <c r="P151" s="2">
        <v>0</v>
      </c>
      <c r="Q151" s="2">
        <v>0</v>
      </c>
    </row>
    <row r="152" spans="1:17" ht="21" customHeight="1">
      <c r="A152" s="8" t="s">
        <v>152</v>
      </c>
      <c r="B152" s="8" t="s">
        <v>159</v>
      </c>
      <c r="C152" s="1">
        <v>2</v>
      </c>
      <c r="D152" s="12">
        <f t="shared" si="36"/>
        <v>20</v>
      </c>
      <c r="E152" s="2">
        <v>1</v>
      </c>
      <c r="F152" s="2">
        <v>0</v>
      </c>
      <c r="G152" s="2">
        <v>0</v>
      </c>
      <c r="H152" s="2">
        <v>2</v>
      </c>
      <c r="I152" s="2">
        <v>3</v>
      </c>
      <c r="J152" s="2">
        <v>8</v>
      </c>
      <c r="K152" s="2">
        <v>2</v>
      </c>
      <c r="L152" s="2">
        <v>4</v>
      </c>
      <c r="M152" s="2">
        <f t="shared" si="37"/>
        <v>20</v>
      </c>
      <c r="N152" s="5">
        <f t="shared" si="38"/>
        <v>2.925</v>
      </c>
      <c r="O152" s="5">
        <f t="shared" si="39"/>
        <v>0.898262211161085</v>
      </c>
      <c r="P152" s="2">
        <v>0</v>
      </c>
      <c r="Q152" s="2">
        <v>0</v>
      </c>
    </row>
    <row r="153" spans="1:17" ht="21" customHeight="1">
      <c r="A153" s="8" t="s">
        <v>325</v>
      </c>
      <c r="B153" s="8" t="s">
        <v>48</v>
      </c>
      <c r="C153" s="1">
        <v>1</v>
      </c>
      <c r="D153" s="12">
        <f t="shared" si="36"/>
        <v>45</v>
      </c>
      <c r="E153" s="2">
        <v>3</v>
      </c>
      <c r="F153" s="2">
        <v>0</v>
      </c>
      <c r="G153" s="2">
        <v>1</v>
      </c>
      <c r="H153" s="2">
        <v>1</v>
      </c>
      <c r="I153" s="2">
        <v>0</v>
      </c>
      <c r="J153" s="2">
        <v>0</v>
      </c>
      <c r="K153" s="2">
        <v>4</v>
      </c>
      <c r="L153" s="2">
        <v>36</v>
      </c>
      <c r="M153" s="2">
        <f t="shared" si="37"/>
        <v>45</v>
      </c>
      <c r="N153" s="5">
        <f t="shared" si="38"/>
        <v>3.588888888888889</v>
      </c>
      <c r="O153" s="5">
        <f t="shared" si="39"/>
        <v>1.0712862927283506</v>
      </c>
      <c r="P153" s="2">
        <v>0</v>
      </c>
      <c r="Q153" s="2">
        <v>0</v>
      </c>
    </row>
    <row r="154" spans="1:17" ht="21" customHeight="1">
      <c r="A154" s="8" t="s">
        <v>452</v>
      </c>
      <c r="B154" s="8" t="s">
        <v>468</v>
      </c>
      <c r="C154" s="1">
        <v>1</v>
      </c>
      <c r="D154" s="12">
        <f t="shared" si="36"/>
        <v>375</v>
      </c>
      <c r="E154" s="2">
        <v>33</v>
      </c>
      <c r="F154" s="2">
        <v>15</v>
      </c>
      <c r="G154" s="2">
        <v>17</v>
      </c>
      <c r="H154" s="2">
        <v>38</v>
      </c>
      <c r="I154" s="2">
        <v>27</v>
      </c>
      <c r="J154" s="2">
        <v>43</v>
      </c>
      <c r="K154" s="2">
        <v>37</v>
      </c>
      <c r="L154" s="2">
        <v>165</v>
      </c>
      <c r="M154" s="2">
        <f t="shared" si="37"/>
        <v>375</v>
      </c>
      <c r="N154" s="5">
        <f t="shared" si="38"/>
        <v>2.94</v>
      </c>
      <c r="O154" s="5">
        <f t="shared" si="39"/>
        <v>1.2784365451597515</v>
      </c>
      <c r="P154" s="2">
        <v>0</v>
      </c>
      <c r="Q154" s="2">
        <v>0</v>
      </c>
    </row>
    <row r="155" spans="1:17" ht="21" customHeight="1">
      <c r="A155" s="8" t="s">
        <v>453</v>
      </c>
      <c r="B155" s="8" t="s">
        <v>251</v>
      </c>
      <c r="C155" s="1">
        <v>2</v>
      </c>
      <c r="D155" s="12">
        <f t="shared" si="36"/>
        <v>34</v>
      </c>
      <c r="E155" s="2">
        <v>13</v>
      </c>
      <c r="F155" s="2">
        <v>2</v>
      </c>
      <c r="G155" s="2">
        <v>3</v>
      </c>
      <c r="H155" s="2">
        <v>2</v>
      </c>
      <c r="I155" s="2">
        <v>0</v>
      </c>
      <c r="J155" s="2">
        <v>3</v>
      </c>
      <c r="K155" s="2">
        <v>1</v>
      </c>
      <c r="L155" s="2">
        <v>10</v>
      </c>
      <c r="M155" s="2">
        <f t="shared" si="37"/>
        <v>34</v>
      </c>
      <c r="N155" s="5">
        <f t="shared" si="38"/>
        <v>1.8529411764705883</v>
      </c>
      <c r="O155" s="5">
        <f t="shared" si="39"/>
        <v>1.7086691233268014</v>
      </c>
      <c r="P155" s="2">
        <v>0</v>
      </c>
      <c r="Q155" s="2">
        <v>0</v>
      </c>
    </row>
    <row r="156" spans="1:17" ht="21" customHeight="1">
      <c r="A156" s="8" t="s">
        <v>454</v>
      </c>
      <c r="B156" s="8" t="s">
        <v>237</v>
      </c>
      <c r="C156" s="1">
        <v>2</v>
      </c>
      <c r="D156" s="12">
        <f t="shared" si="36"/>
        <v>34</v>
      </c>
      <c r="E156" s="2">
        <v>10</v>
      </c>
      <c r="F156" s="2">
        <v>2</v>
      </c>
      <c r="G156" s="2">
        <v>1</v>
      </c>
      <c r="H156" s="2">
        <v>1</v>
      </c>
      <c r="I156" s="2">
        <v>3</v>
      </c>
      <c r="J156" s="2">
        <v>6</v>
      </c>
      <c r="K156" s="2">
        <v>8</v>
      </c>
      <c r="L156" s="2">
        <v>3</v>
      </c>
      <c r="M156" s="2">
        <f t="shared" si="37"/>
        <v>34</v>
      </c>
      <c r="N156" s="5">
        <f t="shared" si="38"/>
        <v>2.088235294117647</v>
      </c>
      <c r="O156" s="5">
        <f t="shared" si="39"/>
        <v>1.5217568612090033</v>
      </c>
      <c r="P156" s="2">
        <v>0</v>
      </c>
      <c r="Q156" s="2">
        <v>0</v>
      </c>
    </row>
    <row r="157" spans="1:17" ht="21" customHeight="1">
      <c r="A157" s="8" t="s">
        <v>153</v>
      </c>
      <c r="B157" s="8" t="s">
        <v>160</v>
      </c>
      <c r="C157" s="1">
        <v>4</v>
      </c>
      <c r="D157" s="12">
        <f t="shared" si="36"/>
        <v>18</v>
      </c>
      <c r="E157" s="2">
        <v>4</v>
      </c>
      <c r="F157" s="2">
        <v>0</v>
      </c>
      <c r="G157" s="2">
        <v>0</v>
      </c>
      <c r="H157" s="2">
        <v>4</v>
      </c>
      <c r="I157" s="2">
        <v>2</v>
      </c>
      <c r="J157" s="2">
        <v>6</v>
      </c>
      <c r="K157" s="2">
        <v>1</v>
      </c>
      <c r="L157" s="2">
        <v>1</v>
      </c>
      <c r="M157" s="2">
        <f t="shared" si="37"/>
        <v>18</v>
      </c>
      <c r="N157" s="5">
        <f t="shared" si="38"/>
        <v>2.138888888888889</v>
      </c>
      <c r="O157" s="5">
        <f t="shared" si="39"/>
        <v>1.2561576727327792</v>
      </c>
      <c r="P157" s="2">
        <v>0</v>
      </c>
      <c r="Q157" s="2">
        <v>0</v>
      </c>
    </row>
    <row r="158" spans="1:17" ht="21" customHeight="1">
      <c r="A158" s="8" t="s">
        <v>127</v>
      </c>
      <c r="B158" s="8" t="s">
        <v>135</v>
      </c>
      <c r="C158" s="1">
        <v>4</v>
      </c>
      <c r="D158" s="12">
        <f t="shared" si="36"/>
        <v>22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21</v>
      </c>
      <c r="M158" s="2">
        <f t="shared" si="37"/>
        <v>22</v>
      </c>
      <c r="N158" s="5">
        <f t="shared" si="38"/>
        <v>3.9545454545454546</v>
      </c>
      <c r="O158" s="5">
        <f t="shared" si="39"/>
        <v>0.20829889522526338</v>
      </c>
      <c r="P158" s="2">
        <v>0</v>
      </c>
      <c r="Q158" s="2">
        <v>0</v>
      </c>
    </row>
    <row r="159" spans="1:17" ht="21" customHeight="1">
      <c r="A159" s="8" t="s">
        <v>455</v>
      </c>
      <c r="B159" s="8" t="s">
        <v>469</v>
      </c>
      <c r="C159" s="1">
        <v>1</v>
      </c>
      <c r="D159" s="12">
        <f t="shared" si="36"/>
        <v>34</v>
      </c>
      <c r="E159" s="2">
        <v>8</v>
      </c>
      <c r="F159" s="2">
        <v>0</v>
      </c>
      <c r="G159" s="2">
        <v>0</v>
      </c>
      <c r="H159" s="2">
        <v>0</v>
      </c>
      <c r="I159" s="2">
        <v>1</v>
      </c>
      <c r="J159" s="2">
        <v>4</v>
      </c>
      <c r="K159" s="2">
        <v>2</v>
      </c>
      <c r="L159" s="2">
        <v>19</v>
      </c>
      <c r="M159" s="2">
        <f t="shared" si="37"/>
        <v>34</v>
      </c>
      <c r="N159" s="5">
        <f t="shared" si="38"/>
        <v>2.8676470588235294</v>
      </c>
      <c r="O159" s="5">
        <f t="shared" si="39"/>
        <v>1.6373796477074714</v>
      </c>
      <c r="P159" s="2">
        <v>0</v>
      </c>
      <c r="Q159" s="2">
        <v>0</v>
      </c>
    </row>
    <row r="160" spans="1:17" ht="21" customHeight="1">
      <c r="A160" s="8" t="s">
        <v>456</v>
      </c>
      <c r="B160" s="8" t="s">
        <v>244</v>
      </c>
      <c r="C160" s="1">
        <v>1</v>
      </c>
      <c r="D160" s="12">
        <f t="shared" si="36"/>
        <v>34</v>
      </c>
      <c r="E160" s="2">
        <v>8</v>
      </c>
      <c r="F160" s="2">
        <v>0</v>
      </c>
      <c r="G160" s="2">
        <v>0</v>
      </c>
      <c r="H160" s="2">
        <v>0</v>
      </c>
      <c r="I160" s="2">
        <v>0</v>
      </c>
      <c r="J160" s="2">
        <v>6</v>
      </c>
      <c r="K160" s="2">
        <v>2</v>
      </c>
      <c r="L160" s="2">
        <v>18</v>
      </c>
      <c r="M160" s="2">
        <f t="shared" si="37"/>
        <v>34</v>
      </c>
      <c r="N160" s="5">
        <f t="shared" si="38"/>
        <v>2.8529411764705883</v>
      </c>
      <c r="O160" s="5">
        <f t="shared" si="39"/>
        <v>1.6248502725803686</v>
      </c>
      <c r="P160" s="2">
        <v>0</v>
      </c>
      <c r="Q160" s="2">
        <v>0</v>
      </c>
    </row>
    <row r="161" spans="1:17" ht="21" customHeight="1">
      <c r="A161" s="8" t="s">
        <v>443</v>
      </c>
      <c r="B161" s="8" t="s">
        <v>93</v>
      </c>
      <c r="C161" s="1">
        <v>0.5</v>
      </c>
      <c r="D161" s="12">
        <f t="shared" si="36"/>
        <v>375</v>
      </c>
      <c r="E161" s="2">
        <v>19</v>
      </c>
      <c r="F161" s="2">
        <v>4</v>
      </c>
      <c r="G161" s="2">
        <v>3</v>
      </c>
      <c r="H161" s="2">
        <v>4</v>
      </c>
      <c r="I161" s="2">
        <v>8</v>
      </c>
      <c r="J161" s="2">
        <v>32</v>
      </c>
      <c r="K161" s="2">
        <v>79</v>
      </c>
      <c r="L161" s="2">
        <v>226</v>
      </c>
      <c r="M161" s="2">
        <f t="shared" si="37"/>
        <v>375</v>
      </c>
      <c r="N161" s="5">
        <f t="shared" si="38"/>
        <v>3.501333333333333</v>
      </c>
      <c r="O161" s="5">
        <f t="shared" si="39"/>
        <v>0.967814490947976</v>
      </c>
      <c r="P161" s="2">
        <v>0</v>
      </c>
      <c r="Q161" s="2">
        <v>0</v>
      </c>
    </row>
    <row r="162" spans="1:17" ht="21" customHeight="1">
      <c r="A162" s="8" t="s">
        <v>110</v>
      </c>
      <c r="B162" s="3" t="s">
        <v>119</v>
      </c>
      <c r="C162" s="1">
        <v>2</v>
      </c>
      <c r="D162" s="12">
        <f t="shared" si="36"/>
        <v>447</v>
      </c>
      <c r="E162" s="2">
        <v>12</v>
      </c>
      <c r="F162" s="2">
        <v>5</v>
      </c>
      <c r="G162" s="2">
        <v>12</v>
      </c>
      <c r="H162" s="2">
        <v>11</v>
      </c>
      <c r="I162" s="2">
        <v>42</v>
      </c>
      <c r="J162" s="2">
        <v>45</v>
      </c>
      <c r="K162" s="2">
        <v>72</v>
      </c>
      <c r="L162" s="2">
        <v>248</v>
      </c>
      <c r="M162" s="2">
        <f t="shared" si="37"/>
        <v>447</v>
      </c>
      <c r="N162" s="5">
        <f t="shared" si="38"/>
        <v>3.4205816554809845</v>
      </c>
      <c r="O162" s="5">
        <f t="shared" si="39"/>
        <v>0.9016895014243619</v>
      </c>
      <c r="P162" s="2">
        <v>0</v>
      </c>
      <c r="Q162" s="2">
        <v>0</v>
      </c>
    </row>
    <row r="163" spans="1:17" ht="21" customHeight="1">
      <c r="A163" s="8" t="s">
        <v>146</v>
      </c>
      <c r="B163" s="8" t="s">
        <v>158</v>
      </c>
      <c r="C163" s="1">
        <v>2</v>
      </c>
      <c r="D163" s="12">
        <f t="shared" si="36"/>
        <v>405</v>
      </c>
      <c r="E163" s="2">
        <v>28</v>
      </c>
      <c r="F163" s="2">
        <v>7</v>
      </c>
      <c r="G163" s="2">
        <v>15</v>
      </c>
      <c r="H163" s="2">
        <v>17</v>
      </c>
      <c r="I163" s="2">
        <v>27</v>
      </c>
      <c r="J163" s="2">
        <v>42</v>
      </c>
      <c r="K163" s="2">
        <v>36</v>
      </c>
      <c r="L163" s="2">
        <v>233</v>
      </c>
      <c r="M163" s="2">
        <f t="shared" si="37"/>
        <v>405</v>
      </c>
      <c r="N163" s="5">
        <f t="shared" si="38"/>
        <v>3.246913580246914</v>
      </c>
      <c r="O163" s="5">
        <f t="shared" si="39"/>
        <v>1.1704263673638395</v>
      </c>
      <c r="P163" s="2">
        <v>0</v>
      </c>
      <c r="Q163" s="2">
        <v>0</v>
      </c>
    </row>
    <row r="164" spans="1:17" ht="21" customHeight="1">
      <c r="A164" s="8" t="s">
        <v>264</v>
      </c>
      <c r="B164" s="23" t="s">
        <v>276</v>
      </c>
      <c r="C164" s="1">
        <v>1</v>
      </c>
      <c r="D164" s="12">
        <f t="shared" si="36"/>
        <v>10</v>
      </c>
      <c r="E164" s="2">
        <v>0</v>
      </c>
      <c r="F164" s="2">
        <v>5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5</v>
      </c>
      <c r="M164" s="2">
        <f t="shared" si="37"/>
        <v>10</v>
      </c>
      <c r="N164" s="5">
        <f t="shared" si="38"/>
        <v>2.5</v>
      </c>
      <c r="O164" s="5">
        <f t="shared" si="39"/>
        <v>1.5</v>
      </c>
      <c r="P164" s="2">
        <v>0</v>
      </c>
      <c r="Q164" s="2">
        <v>0</v>
      </c>
    </row>
    <row r="165" spans="1:17" ht="21" customHeight="1">
      <c r="A165" s="8" t="s">
        <v>265</v>
      </c>
      <c r="B165" s="8" t="s">
        <v>277</v>
      </c>
      <c r="C165" s="1">
        <v>1</v>
      </c>
      <c r="D165" s="12">
        <f t="shared" si="36"/>
        <v>10</v>
      </c>
      <c r="E165" s="2">
        <v>0</v>
      </c>
      <c r="F165" s="2">
        <v>1</v>
      </c>
      <c r="G165" s="2">
        <v>0</v>
      </c>
      <c r="H165" s="2">
        <v>2</v>
      </c>
      <c r="I165" s="2">
        <v>1</v>
      </c>
      <c r="J165" s="2">
        <v>3</v>
      </c>
      <c r="K165" s="2">
        <v>1</v>
      </c>
      <c r="L165" s="2">
        <v>2</v>
      </c>
      <c r="M165" s="2">
        <f t="shared" si="37"/>
        <v>10</v>
      </c>
      <c r="N165" s="5">
        <f t="shared" si="38"/>
        <v>2.8</v>
      </c>
      <c r="O165" s="5">
        <f t="shared" si="39"/>
        <v>0.9000000000000008</v>
      </c>
      <c r="P165" s="2">
        <v>0</v>
      </c>
      <c r="Q165" s="2">
        <v>0</v>
      </c>
    </row>
    <row r="166" spans="1:17" ht="21" customHeight="1">
      <c r="A166" s="8" t="s">
        <v>379</v>
      </c>
      <c r="B166" s="8" t="s">
        <v>380</v>
      </c>
      <c r="C166" s="1">
        <v>1</v>
      </c>
      <c r="D166" s="12">
        <f t="shared" si="36"/>
        <v>10</v>
      </c>
      <c r="E166" s="2">
        <v>0</v>
      </c>
      <c r="F166" s="2">
        <v>0</v>
      </c>
      <c r="G166" s="2">
        <v>0</v>
      </c>
      <c r="H166" s="2">
        <v>1</v>
      </c>
      <c r="I166" s="2">
        <v>2</v>
      </c>
      <c r="J166" s="2">
        <v>0</v>
      </c>
      <c r="K166" s="2">
        <v>2</v>
      </c>
      <c r="L166" s="2">
        <v>5</v>
      </c>
      <c r="M166" s="2">
        <f t="shared" si="37"/>
        <v>10</v>
      </c>
      <c r="N166" s="5">
        <f t="shared" si="38"/>
        <v>3.4</v>
      </c>
      <c r="O166" s="5">
        <f t="shared" si="39"/>
        <v>0.734846922834954</v>
      </c>
      <c r="P166" s="2">
        <v>0</v>
      </c>
      <c r="Q166" s="2">
        <v>0</v>
      </c>
    </row>
    <row r="167" spans="1:17" ht="21" customHeight="1">
      <c r="A167" s="8" t="s">
        <v>267</v>
      </c>
      <c r="B167" s="23" t="s">
        <v>278</v>
      </c>
      <c r="C167" s="1">
        <v>1</v>
      </c>
      <c r="D167" s="12">
        <f t="shared" si="36"/>
        <v>10</v>
      </c>
      <c r="E167" s="2">
        <v>0</v>
      </c>
      <c r="F167" s="2">
        <v>0</v>
      </c>
      <c r="G167" s="2">
        <v>0</v>
      </c>
      <c r="H167" s="2">
        <v>3</v>
      </c>
      <c r="I167" s="2">
        <v>3</v>
      </c>
      <c r="J167" s="2">
        <v>0</v>
      </c>
      <c r="K167" s="2">
        <v>1</v>
      </c>
      <c r="L167" s="2">
        <v>3</v>
      </c>
      <c r="M167" s="2">
        <f t="shared" si="37"/>
        <v>10</v>
      </c>
      <c r="N167" s="5">
        <f t="shared" si="38"/>
        <v>2.9</v>
      </c>
      <c r="O167" s="5">
        <f t="shared" si="39"/>
        <v>0.8306623862918072</v>
      </c>
      <c r="P167" s="2">
        <v>0</v>
      </c>
      <c r="Q167" s="2">
        <v>0</v>
      </c>
    </row>
    <row r="168" spans="1:17" ht="21" customHeight="1">
      <c r="A168" s="8" t="s">
        <v>397</v>
      </c>
      <c r="B168" s="8" t="s">
        <v>399</v>
      </c>
      <c r="C168" s="1">
        <v>1</v>
      </c>
      <c r="D168" s="12">
        <f t="shared" si="36"/>
        <v>6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6</v>
      </c>
      <c r="K168" s="2">
        <v>0</v>
      </c>
      <c r="L168" s="2">
        <v>0</v>
      </c>
      <c r="M168" s="2">
        <f t="shared" si="37"/>
        <v>6</v>
      </c>
      <c r="N168" s="5">
        <f t="shared" si="38"/>
        <v>3</v>
      </c>
      <c r="O168" s="5">
        <f t="shared" si="39"/>
        <v>0</v>
      </c>
      <c r="P168" s="2">
        <v>0</v>
      </c>
      <c r="Q168" s="2">
        <v>0</v>
      </c>
    </row>
    <row r="169" spans="1:17" ht="21" customHeight="1">
      <c r="A169" s="8" t="s">
        <v>398</v>
      </c>
      <c r="B169" s="8" t="s">
        <v>400</v>
      </c>
      <c r="C169" s="1">
        <v>1</v>
      </c>
      <c r="D169" s="12">
        <f t="shared" si="36"/>
        <v>6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6</v>
      </c>
      <c r="L169" s="2">
        <v>0</v>
      </c>
      <c r="M169" s="2">
        <f t="shared" si="37"/>
        <v>6</v>
      </c>
      <c r="N169" s="5">
        <f t="shared" si="38"/>
        <v>3.5</v>
      </c>
      <c r="O169" s="5">
        <f t="shared" si="39"/>
        <v>0</v>
      </c>
      <c r="P169" s="2">
        <v>0</v>
      </c>
      <c r="Q169" s="2">
        <v>0</v>
      </c>
    </row>
    <row r="170" spans="1:17" ht="21" customHeight="1">
      <c r="A170" s="8" t="s">
        <v>383</v>
      </c>
      <c r="B170" s="23" t="s">
        <v>384</v>
      </c>
      <c r="C170" s="1">
        <v>2</v>
      </c>
      <c r="D170" s="12">
        <f t="shared" si="36"/>
        <v>13</v>
      </c>
      <c r="E170" s="2">
        <v>3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10</v>
      </c>
      <c r="M170" s="2">
        <f t="shared" si="37"/>
        <v>13</v>
      </c>
      <c r="N170" s="5">
        <f t="shared" si="38"/>
        <v>3.076923076923077</v>
      </c>
      <c r="O170" s="5">
        <f t="shared" si="39"/>
        <v>1.6853001769389728</v>
      </c>
      <c r="P170" s="2">
        <v>0</v>
      </c>
      <c r="Q170" s="2">
        <v>0</v>
      </c>
    </row>
    <row r="171" spans="1:17" ht="21" customHeight="1">
      <c r="A171" s="8" t="s">
        <v>231</v>
      </c>
      <c r="B171" s="23" t="s">
        <v>242</v>
      </c>
      <c r="C171" s="1">
        <v>2</v>
      </c>
      <c r="D171" s="12">
        <f t="shared" si="36"/>
        <v>13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11</v>
      </c>
      <c r="M171" s="2">
        <f t="shared" si="37"/>
        <v>13</v>
      </c>
      <c r="N171" s="5">
        <f t="shared" si="38"/>
        <v>3.3846153846153846</v>
      </c>
      <c r="O171" s="5">
        <f t="shared" si="39"/>
        <v>1.4432048491764398</v>
      </c>
      <c r="P171" s="2">
        <v>0</v>
      </c>
      <c r="Q171" s="2">
        <v>0</v>
      </c>
    </row>
    <row r="172" spans="1:17" ht="21" customHeight="1">
      <c r="A172" s="8" t="s">
        <v>268</v>
      </c>
      <c r="B172" s="8" t="s">
        <v>279</v>
      </c>
      <c r="C172" s="1">
        <v>2</v>
      </c>
      <c r="D172" s="12">
        <f t="shared" si="36"/>
        <v>8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8</v>
      </c>
      <c r="K172" s="2">
        <v>0</v>
      </c>
      <c r="L172" s="2">
        <v>0</v>
      </c>
      <c r="M172" s="2">
        <f t="shared" si="37"/>
        <v>8</v>
      </c>
      <c r="N172" s="5">
        <f t="shared" si="38"/>
        <v>3</v>
      </c>
      <c r="O172" s="5">
        <f t="shared" si="39"/>
        <v>0</v>
      </c>
      <c r="P172" s="2">
        <v>0</v>
      </c>
      <c r="Q172" s="2">
        <v>0</v>
      </c>
    </row>
    <row r="173" spans="1:17" ht="21" customHeight="1">
      <c r="A173" s="8" t="s">
        <v>381</v>
      </c>
      <c r="B173" s="8" t="s">
        <v>382</v>
      </c>
      <c r="C173" s="1">
        <v>2</v>
      </c>
      <c r="D173" s="12">
        <f t="shared" si="36"/>
        <v>8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6</v>
      </c>
      <c r="M173" s="2">
        <f t="shared" si="37"/>
        <v>8</v>
      </c>
      <c r="N173" s="5">
        <f t="shared" si="38"/>
        <v>3.5</v>
      </c>
      <c r="O173" s="5">
        <f t="shared" si="39"/>
        <v>1</v>
      </c>
      <c r="P173" s="2">
        <v>0</v>
      </c>
      <c r="Q173" s="2">
        <v>0</v>
      </c>
    </row>
    <row r="174" spans="1:17" ht="21" customHeight="1">
      <c r="A174" s="8" t="s">
        <v>174</v>
      </c>
      <c r="B174" s="8" t="s">
        <v>188</v>
      </c>
      <c r="C174" s="1">
        <v>1</v>
      </c>
      <c r="D174" s="12">
        <f t="shared" si="36"/>
        <v>303</v>
      </c>
      <c r="E174" s="2">
        <v>22</v>
      </c>
      <c r="F174" s="2">
        <v>4</v>
      </c>
      <c r="G174" s="2">
        <v>3</v>
      </c>
      <c r="H174" s="2">
        <v>8</v>
      </c>
      <c r="I174" s="2">
        <v>6</v>
      </c>
      <c r="J174" s="2">
        <v>8</v>
      </c>
      <c r="K174" s="2">
        <v>14</v>
      </c>
      <c r="L174" s="2">
        <v>238</v>
      </c>
      <c r="M174" s="2">
        <f t="shared" si="37"/>
        <v>303</v>
      </c>
      <c r="N174" s="5">
        <f t="shared" si="38"/>
        <v>3.5132013201320134</v>
      </c>
      <c r="O174" s="5">
        <f t="shared" si="39"/>
        <v>1.137345637035666</v>
      </c>
      <c r="P174" s="2">
        <v>0</v>
      </c>
      <c r="Q174" s="2">
        <v>0</v>
      </c>
    </row>
    <row r="175" spans="1:17" ht="21" customHeight="1">
      <c r="A175" s="8" t="s">
        <v>202</v>
      </c>
      <c r="B175" s="8" t="s">
        <v>210</v>
      </c>
      <c r="C175" s="1">
        <v>1</v>
      </c>
      <c r="D175" s="12">
        <f t="shared" si="36"/>
        <v>307</v>
      </c>
      <c r="E175" s="2">
        <v>17</v>
      </c>
      <c r="F175" s="2">
        <v>4</v>
      </c>
      <c r="G175" s="2">
        <v>7</v>
      </c>
      <c r="H175" s="2">
        <v>10</v>
      </c>
      <c r="I175" s="2">
        <v>19</v>
      </c>
      <c r="J175" s="2">
        <v>26</v>
      </c>
      <c r="K175" s="2">
        <v>26</v>
      </c>
      <c r="L175" s="2">
        <v>198</v>
      </c>
      <c r="M175" s="2">
        <f t="shared" si="37"/>
        <v>307</v>
      </c>
      <c r="N175" s="5">
        <f t="shared" si="38"/>
        <v>3.3973941368078178</v>
      </c>
      <c r="O175" s="5">
        <f t="shared" si="39"/>
        <v>1.0761221176441296</v>
      </c>
      <c r="P175" s="2">
        <v>0</v>
      </c>
      <c r="Q175" s="2">
        <v>0</v>
      </c>
    </row>
    <row r="176" spans="1:17" ht="21" customHeight="1">
      <c r="A176" s="88" t="s">
        <v>11</v>
      </c>
      <c r="B176" s="88"/>
      <c r="C176" s="88"/>
      <c r="D176" s="36">
        <f>SUM(D141:D175)</f>
        <v>2789</v>
      </c>
      <c r="E176" s="36">
        <f aca="true" t="shared" si="40" ref="E176:M176">SUM(E141:E175)</f>
        <v>217</v>
      </c>
      <c r="F176" s="36">
        <f t="shared" si="40"/>
        <v>55</v>
      </c>
      <c r="G176" s="36">
        <f t="shared" si="40"/>
        <v>66</v>
      </c>
      <c r="H176" s="36">
        <f t="shared" si="40"/>
        <v>134</v>
      </c>
      <c r="I176" s="36">
        <f t="shared" si="40"/>
        <v>177</v>
      </c>
      <c r="J176" s="36">
        <f t="shared" si="40"/>
        <v>293</v>
      </c>
      <c r="K176" s="36">
        <f t="shared" si="40"/>
        <v>317</v>
      </c>
      <c r="L176" s="36">
        <f t="shared" si="40"/>
        <v>1530</v>
      </c>
      <c r="M176" s="36">
        <f t="shared" si="40"/>
        <v>2789</v>
      </c>
      <c r="N176" s="148">
        <f t="shared" si="38"/>
        <v>3.217282179992829</v>
      </c>
      <c r="O176" s="148">
        <f t="shared" si="39"/>
        <v>1.1941843957587233</v>
      </c>
      <c r="P176" s="36">
        <f>SUM(P141:P175)</f>
        <v>0</v>
      </c>
      <c r="Q176" s="36">
        <f>SUM(Q141:Q175)</f>
        <v>0</v>
      </c>
    </row>
    <row r="177" spans="1:17" ht="21" customHeight="1">
      <c r="A177" s="88" t="s">
        <v>12</v>
      </c>
      <c r="B177" s="88"/>
      <c r="C177" s="88"/>
      <c r="D177" s="37">
        <f>D176*100/$D$176</f>
        <v>100</v>
      </c>
      <c r="E177" s="37">
        <f aca="true" t="shared" si="41" ref="E177:M177">E176*100/$D$176</f>
        <v>7.780566511294371</v>
      </c>
      <c r="F177" s="37">
        <f t="shared" si="41"/>
        <v>1.9720329867335962</v>
      </c>
      <c r="G177" s="37">
        <f t="shared" si="41"/>
        <v>2.3664395840803154</v>
      </c>
      <c r="H177" s="37">
        <f t="shared" si="41"/>
        <v>4.804589458587308</v>
      </c>
      <c r="I177" s="37">
        <f t="shared" si="41"/>
        <v>6.346360702760846</v>
      </c>
      <c r="J177" s="37">
        <f t="shared" si="41"/>
        <v>10.505557547508067</v>
      </c>
      <c r="K177" s="37">
        <f t="shared" si="41"/>
        <v>11.366081032628182</v>
      </c>
      <c r="L177" s="37">
        <f t="shared" si="41"/>
        <v>54.858372176407315</v>
      </c>
      <c r="M177" s="37">
        <f t="shared" si="41"/>
        <v>100</v>
      </c>
      <c r="N177" s="148"/>
      <c r="O177" s="148"/>
      <c r="P177" s="37">
        <f>P176*100/$D$176</f>
        <v>0</v>
      </c>
      <c r="Q177" s="37">
        <f>Q176*100/$D$176</f>
        <v>0</v>
      </c>
    </row>
    <row r="178" spans="1:17" ht="21.75">
      <c r="A178" s="20"/>
      <c r="B178" s="20"/>
      <c r="C178" s="16"/>
      <c r="D178" s="52"/>
      <c r="E178" s="17"/>
      <c r="F178" s="17"/>
      <c r="G178" s="17"/>
      <c r="H178" s="17"/>
      <c r="I178" s="17"/>
      <c r="J178" s="17"/>
      <c r="K178" s="17"/>
      <c r="L178" s="17"/>
      <c r="M178" s="17"/>
      <c r="N178" s="19"/>
      <c r="O178" s="19"/>
      <c r="P178" s="17"/>
      <c r="Q178" s="17"/>
    </row>
    <row r="179" spans="1:17" ht="23.25">
      <c r="A179" s="32"/>
      <c r="B179" s="33" t="s">
        <v>352</v>
      </c>
      <c r="C179" s="6"/>
      <c r="D179" s="3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35"/>
    </row>
    <row r="180" spans="1:17" ht="21.75">
      <c r="A180" s="147" t="s">
        <v>0</v>
      </c>
      <c r="B180" s="100" t="s">
        <v>1</v>
      </c>
      <c r="C180" s="100" t="s">
        <v>80</v>
      </c>
      <c r="D180" s="145" t="s">
        <v>81</v>
      </c>
      <c r="E180" s="146" t="s">
        <v>82</v>
      </c>
      <c r="F180" s="146"/>
      <c r="G180" s="146"/>
      <c r="H180" s="146"/>
      <c r="I180" s="146"/>
      <c r="J180" s="146"/>
      <c r="K180" s="146"/>
      <c r="L180" s="146"/>
      <c r="M180" s="100" t="s">
        <v>83</v>
      </c>
      <c r="N180" s="100" t="s">
        <v>6</v>
      </c>
      <c r="O180" s="100" t="s">
        <v>7</v>
      </c>
      <c r="P180" s="146" t="s">
        <v>84</v>
      </c>
      <c r="Q180" s="146"/>
    </row>
    <row r="181" spans="1:17" ht="21.75">
      <c r="A181" s="147"/>
      <c r="B181" s="100"/>
      <c r="C181" s="100"/>
      <c r="D181" s="145"/>
      <c r="E181" s="2">
        <v>0</v>
      </c>
      <c r="F181" s="2">
        <v>1</v>
      </c>
      <c r="G181" s="2">
        <v>1.5</v>
      </c>
      <c r="H181" s="2">
        <v>2</v>
      </c>
      <c r="I181" s="2">
        <v>2.5</v>
      </c>
      <c r="J181" s="2">
        <v>3</v>
      </c>
      <c r="K181" s="2">
        <v>3.5</v>
      </c>
      <c r="L181" s="2">
        <v>4</v>
      </c>
      <c r="M181" s="100"/>
      <c r="N181" s="100"/>
      <c r="O181" s="100"/>
      <c r="P181" s="2" t="s">
        <v>9</v>
      </c>
      <c r="Q181" s="5" t="s">
        <v>10</v>
      </c>
    </row>
    <row r="182" spans="1:17" ht="21.75">
      <c r="A182" s="8" t="s">
        <v>409</v>
      </c>
      <c r="B182" s="3" t="s">
        <v>413</v>
      </c>
      <c r="C182" s="1">
        <v>1</v>
      </c>
      <c r="D182" s="12">
        <f aca="true" t="shared" si="42" ref="D182:D187">SUM(P182:Q182,E182:L182)</f>
        <v>430</v>
      </c>
      <c r="E182" s="2">
        <v>14</v>
      </c>
      <c r="F182" s="2">
        <v>36</v>
      </c>
      <c r="G182" s="2">
        <v>23</v>
      </c>
      <c r="H182" s="2">
        <v>28</v>
      </c>
      <c r="I182" s="2">
        <v>35</v>
      </c>
      <c r="J182" s="2">
        <v>42</v>
      </c>
      <c r="K182" s="2">
        <v>51</v>
      </c>
      <c r="L182" s="2">
        <v>201</v>
      </c>
      <c r="M182" s="2">
        <f aca="true" t="shared" si="43" ref="M182:M187">SUM(E182:L182)</f>
        <v>430</v>
      </c>
      <c r="N182" s="5">
        <f aca="true" t="shared" si="44" ref="N182:N188">(1*F182+1.5*G182+2*H182+2.5*I182+3*J182+3.5*K182+4*L182)/M182</f>
        <v>3.0755813953488373</v>
      </c>
      <c r="O182" s="5">
        <f aca="true" t="shared" si="45" ref="O182:O188">SQRT((E182*0^2+F182*1^2+G182*1.5^2+H182*2^2+I182*2.5^2+J182*3^2+K182*3.5^2+L182*4^2)/M182-N182^2)</f>
        <v>1.1511304905029205</v>
      </c>
      <c r="P182" s="2">
        <v>0</v>
      </c>
      <c r="Q182" s="2">
        <v>0</v>
      </c>
    </row>
    <row r="183" spans="1:17" ht="21.75">
      <c r="A183" s="8" t="s">
        <v>128</v>
      </c>
      <c r="B183" s="8" t="s">
        <v>136</v>
      </c>
      <c r="C183" s="1">
        <v>2</v>
      </c>
      <c r="D183" s="12">
        <f t="shared" si="42"/>
        <v>447</v>
      </c>
      <c r="E183" s="2">
        <v>24</v>
      </c>
      <c r="F183" s="2">
        <v>12</v>
      </c>
      <c r="G183" s="2">
        <v>21</v>
      </c>
      <c r="H183" s="2">
        <v>34</v>
      </c>
      <c r="I183" s="2">
        <v>51</v>
      </c>
      <c r="J183" s="2">
        <v>62</v>
      </c>
      <c r="K183" s="2">
        <v>69</v>
      </c>
      <c r="L183" s="2">
        <v>174</v>
      </c>
      <c r="M183" s="2">
        <f t="shared" si="43"/>
        <v>447</v>
      </c>
      <c r="N183" s="5">
        <f t="shared" si="44"/>
        <v>3.048098434004474</v>
      </c>
      <c r="O183" s="5">
        <f t="shared" si="45"/>
        <v>1.1074446912716396</v>
      </c>
      <c r="P183" s="2">
        <v>0</v>
      </c>
      <c r="Q183" s="2">
        <v>0</v>
      </c>
    </row>
    <row r="184" spans="1:17" ht="21.75">
      <c r="A184" s="8" t="s">
        <v>154</v>
      </c>
      <c r="B184" s="8" t="s">
        <v>161</v>
      </c>
      <c r="C184" s="1">
        <v>2</v>
      </c>
      <c r="D184" s="12">
        <f t="shared" si="42"/>
        <v>405</v>
      </c>
      <c r="E184" s="2">
        <v>65</v>
      </c>
      <c r="F184" s="2">
        <v>31</v>
      </c>
      <c r="G184" s="2">
        <v>27</v>
      </c>
      <c r="H184" s="2">
        <v>30</v>
      </c>
      <c r="I184" s="2">
        <v>41</v>
      </c>
      <c r="J184" s="2">
        <v>38</v>
      </c>
      <c r="K184" s="2">
        <v>43</v>
      </c>
      <c r="L184" s="2">
        <v>130</v>
      </c>
      <c r="M184" s="2">
        <f t="shared" si="43"/>
        <v>405</v>
      </c>
      <c r="N184" s="5">
        <f t="shared" si="44"/>
        <v>2.5148148148148146</v>
      </c>
      <c r="O184" s="5">
        <f t="shared" si="45"/>
        <v>1.4533155886710734</v>
      </c>
      <c r="P184" s="2">
        <v>0</v>
      </c>
      <c r="Q184" s="2">
        <v>0</v>
      </c>
    </row>
    <row r="185" spans="1:17" ht="21.75">
      <c r="A185" s="8" t="s">
        <v>180</v>
      </c>
      <c r="B185" s="8" t="s">
        <v>194</v>
      </c>
      <c r="C185" s="1">
        <v>1</v>
      </c>
      <c r="D185" s="12">
        <f t="shared" si="42"/>
        <v>303</v>
      </c>
      <c r="E185" s="2">
        <v>19</v>
      </c>
      <c r="F185" s="2">
        <v>13</v>
      </c>
      <c r="G185" s="2">
        <v>29</v>
      </c>
      <c r="H185" s="2">
        <v>43</v>
      </c>
      <c r="I185" s="2">
        <v>30</v>
      </c>
      <c r="J185" s="2">
        <v>42</v>
      </c>
      <c r="K185" s="2">
        <v>38</v>
      </c>
      <c r="L185" s="2">
        <v>73</v>
      </c>
      <c r="M185" s="2">
        <f t="shared" si="43"/>
        <v>287</v>
      </c>
      <c r="N185" s="5">
        <f t="shared" si="44"/>
        <v>2.677700348432056</v>
      </c>
      <c r="O185" s="5">
        <f t="shared" si="45"/>
        <v>1.1678582831158868</v>
      </c>
      <c r="P185" s="2">
        <v>0</v>
      </c>
      <c r="Q185" s="2">
        <v>16</v>
      </c>
    </row>
    <row r="186" spans="1:17" ht="21.75">
      <c r="A186" s="8" t="s">
        <v>261</v>
      </c>
      <c r="B186" s="8" t="s">
        <v>378</v>
      </c>
      <c r="C186" s="1">
        <v>1</v>
      </c>
      <c r="D186" s="12">
        <f t="shared" si="42"/>
        <v>35</v>
      </c>
      <c r="E186" s="2">
        <v>8</v>
      </c>
      <c r="F186" s="2">
        <v>1</v>
      </c>
      <c r="G186" s="2">
        <v>1</v>
      </c>
      <c r="H186" s="2">
        <v>0</v>
      </c>
      <c r="I186" s="2">
        <v>0</v>
      </c>
      <c r="J186" s="2">
        <v>3</v>
      </c>
      <c r="K186" s="2">
        <v>2</v>
      </c>
      <c r="L186" s="2">
        <v>20</v>
      </c>
      <c r="M186" s="2">
        <f t="shared" si="43"/>
        <v>35</v>
      </c>
      <c r="N186" s="5">
        <f t="shared" si="44"/>
        <v>2.8142857142857145</v>
      </c>
      <c r="O186" s="5">
        <f t="shared" si="45"/>
        <v>1.6694127037704616</v>
      </c>
      <c r="P186" s="2">
        <v>0</v>
      </c>
      <c r="Q186" s="2">
        <v>0</v>
      </c>
    </row>
    <row r="187" spans="1:17" ht="21.75">
      <c r="A187" s="8" t="s">
        <v>216</v>
      </c>
      <c r="B187" s="8" t="s">
        <v>245</v>
      </c>
      <c r="C187" s="1">
        <v>1</v>
      </c>
      <c r="D187" s="12">
        <f t="shared" si="42"/>
        <v>307</v>
      </c>
      <c r="E187" s="2">
        <v>13</v>
      </c>
      <c r="F187" s="2">
        <v>0</v>
      </c>
      <c r="G187" s="2">
        <v>0</v>
      </c>
      <c r="H187" s="2">
        <v>15</v>
      </c>
      <c r="I187" s="2">
        <v>9</v>
      </c>
      <c r="J187" s="2">
        <v>30</v>
      </c>
      <c r="K187" s="2">
        <v>68</v>
      </c>
      <c r="L187" s="2">
        <v>172</v>
      </c>
      <c r="M187" s="2">
        <f t="shared" si="43"/>
        <v>307</v>
      </c>
      <c r="N187" s="5">
        <f t="shared" si="44"/>
        <v>3.480456026058632</v>
      </c>
      <c r="O187" s="5">
        <f t="shared" si="45"/>
        <v>0.90669377582244</v>
      </c>
      <c r="P187" s="2">
        <v>0</v>
      </c>
      <c r="Q187" s="2">
        <v>0</v>
      </c>
    </row>
    <row r="188" spans="1:17" ht="21">
      <c r="A188" s="88" t="s">
        <v>11</v>
      </c>
      <c r="B188" s="88"/>
      <c r="C188" s="88"/>
      <c r="D188" s="36">
        <f>SUM(D182:D187)</f>
        <v>1927</v>
      </c>
      <c r="E188" s="36">
        <f aca="true" t="shared" si="46" ref="E188:M188">SUM(E182:E187)</f>
        <v>143</v>
      </c>
      <c r="F188" s="36">
        <f t="shared" si="46"/>
        <v>93</v>
      </c>
      <c r="G188" s="36">
        <f t="shared" si="46"/>
        <v>101</v>
      </c>
      <c r="H188" s="36">
        <f t="shared" si="46"/>
        <v>150</v>
      </c>
      <c r="I188" s="36">
        <f t="shared" si="46"/>
        <v>166</v>
      </c>
      <c r="J188" s="36">
        <f t="shared" si="46"/>
        <v>217</v>
      </c>
      <c r="K188" s="36">
        <f t="shared" si="46"/>
        <v>271</v>
      </c>
      <c r="L188" s="36">
        <f t="shared" si="46"/>
        <v>770</v>
      </c>
      <c r="M188" s="36">
        <f t="shared" si="46"/>
        <v>1911</v>
      </c>
      <c r="N188" s="148">
        <f t="shared" si="44"/>
        <v>2.9508110936682366</v>
      </c>
      <c r="O188" s="148">
        <f t="shared" si="45"/>
        <v>1.234188590586913</v>
      </c>
      <c r="P188" s="36">
        <f>SUM(P182:P187)</f>
        <v>0</v>
      </c>
      <c r="Q188" s="36">
        <f>SUM(Q182:Q187)</f>
        <v>16</v>
      </c>
    </row>
    <row r="189" spans="1:17" ht="21">
      <c r="A189" s="88" t="s">
        <v>12</v>
      </c>
      <c r="B189" s="88"/>
      <c r="C189" s="88"/>
      <c r="D189" s="37">
        <f>D188*100/$D$188</f>
        <v>100</v>
      </c>
      <c r="E189" s="37">
        <f aca="true" t="shared" si="47" ref="E189:M189">E188*100/$D$188</f>
        <v>7.42086144265698</v>
      </c>
      <c r="F189" s="37">
        <f t="shared" si="47"/>
        <v>4.826154644525169</v>
      </c>
      <c r="G189" s="37">
        <f t="shared" si="47"/>
        <v>5.241307732226258</v>
      </c>
      <c r="H189" s="37">
        <f t="shared" si="47"/>
        <v>7.784120394395433</v>
      </c>
      <c r="I189" s="37">
        <f t="shared" si="47"/>
        <v>8.614426569797613</v>
      </c>
      <c r="J189" s="37">
        <f t="shared" si="47"/>
        <v>11.26102750389206</v>
      </c>
      <c r="K189" s="37">
        <f t="shared" si="47"/>
        <v>14.063310845874415</v>
      </c>
      <c r="L189" s="37">
        <f t="shared" si="47"/>
        <v>39.95848469122989</v>
      </c>
      <c r="M189" s="37">
        <f t="shared" si="47"/>
        <v>99.16969382459781</v>
      </c>
      <c r="N189" s="148"/>
      <c r="O189" s="148"/>
      <c r="P189" s="37">
        <f>P188*100/$D$188</f>
        <v>0</v>
      </c>
      <c r="Q189" s="37">
        <f>Q188*100/$D$188</f>
        <v>0.8303061754021795</v>
      </c>
    </row>
    <row r="190" spans="3:17" ht="21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ht="23.25">
      <c r="A191" s="32"/>
      <c r="B191" s="33" t="s">
        <v>353</v>
      </c>
      <c r="C191" s="6"/>
      <c r="D191" s="3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35"/>
    </row>
    <row r="192" spans="1:17" ht="21.75">
      <c r="A192" s="147" t="s">
        <v>0</v>
      </c>
      <c r="B192" s="100" t="s">
        <v>1</v>
      </c>
      <c r="C192" s="100" t="s">
        <v>80</v>
      </c>
      <c r="D192" s="145" t="s">
        <v>81</v>
      </c>
      <c r="E192" s="146" t="s">
        <v>82</v>
      </c>
      <c r="F192" s="146"/>
      <c r="G192" s="146"/>
      <c r="H192" s="146"/>
      <c r="I192" s="146"/>
      <c r="J192" s="146"/>
      <c r="K192" s="146"/>
      <c r="L192" s="146"/>
      <c r="M192" s="100" t="s">
        <v>83</v>
      </c>
      <c r="N192" s="100" t="s">
        <v>6</v>
      </c>
      <c r="O192" s="100" t="s">
        <v>7</v>
      </c>
      <c r="P192" s="146" t="s">
        <v>84</v>
      </c>
      <c r="Q192" s="146"/>
    </row>
    <row r="193" spans="1:17" ht="21.75">
      <c r="A193" s="147"/>
      <c r="B193" s="100"/>
      <c r="C193" s="100"/>
      <c r="D193" s="145"/>
      <c r="E193" s="2">
        <v>0</v>
      </c>
      <c r="F193" s="2">
        <v>1</v>
      </c>
      <c r="G193" s="2">
        <v>1.5</v>
      </c>
      <c r="H193" s="2">
        <v>2</v>
      </c>
      <c r="I193" s="2">
        <v>2.5</v>
      </c>
      <c r="J193" s="2">
        <v>3</v>
      </c>
      <c r="K193" s="2">
        <v>3.5</v>
      </c>
      <c r="L193" s="2">
        <v>4</v>
      </c>
      <c r="M193" s="100"/>
      <c r="N193" s="100"/>
      <c r="O193" s="100"/>
      <c r="P193" s="2" t="s">
        <v>9</v>
      </c>
      <c r="Q193" s="5" t="s">
        <v>10</v>
      </c>
    </row>
    <row r="194" spans="1:17" ht="21.75">
      <c r="A194" s="8" t="s">
        <v>424</v>
      </c>
      <c r="B194" s="3" t="s">
        <v>430</v>
      </c>
      <c r="C194" s="1">
        <v>1</v>
      </c>
      <c r="D194" s="12">
        <f aca="true" t="shared" si="48" ref="D194:D215">SUM(P194:Q194,E194:L194)</f>
        <v>125</v>
      </c>
      <c r="E194" s="2">
        <v>1</v>
      </c>
      <c r="F194" s="2">
        <v>1</v>
      </c>
      <c r="G194" s="2">
        <v>5</v>
      </c>
      <c r="H194" s="2">
        <v>11</v>
      </c>
      <c r="I194" s="2">
        <v>24</v>
      </c>
      <c r="J194" s="2">
        <v>30</v>
      </c>
      <c r="K194" s="2">
        <v>17</v>
      </c>
      <c r="L194" s="2">
        <v>36</v>
      </c>
      <c r="M194" s="2">
        <f aca="true" t="shared" si="49" ref="M194:M215">SUM(E194:L194)</f>
        <v>125</v>
      </c>
      <c r="N194" s="5">
        <f aca="true" t="shared" si="50" ref="N194:N216">(1*F194+1.5*G194+2*H194+2.5*I194+3*J194+3.5*K194+4*L194)/M194</f>
        <v>3.072</v>
      </c>
      <c r="O194" s="5">
        <f aca="true" t="shared" si="51" ref="O194:O216">SQRT((E194*0^2+F194*1^2+G194*1.5^2+H194*2^2+I194*2.5^2+J194*3^2+K194*3.5^2+L194*4^2)/M194-N194^2)</f>
        <v>0.8042487177484334</v>
      </c>
      <c r="P194" s="2">
        <v>0</v>
      </c>
      <c r="Q194" s="2">
        <v>0</v>
      </c>
    </row>
    <row r="195" spans="1:17" ht="21.75">
      <c r="A195" s="8" t="s">
        <v>410</v>
      </c>
      <c r="B195" s="3" t="s">
        <v>120</v>
      </c>
      <c r="C195" s="1">
        <v>1.5</v>
      </c>
      <c r="D195" s="12">
        <f t="shared" si="48"/>
        <v>430</v>
      </c>
      <c r="E195" s="2">
        <v>5</v>
      </c>
      <c r="F195" s="2">
        <v>30</v>
      </c>
      <c r="G195" s="2">
        <v>21</v>
      </c>
      <c r="H195" s="2">
        <v>43</v>
      </c>
      <c r="I195" s="2">
        <v>39</v>
      </c>
      <c r="J195" s="2">
        <v>42</v>
      </c>
      <c r="K195" s="2">
        <v>49</v>
      </c>
      <c r="L195" s="2">
        <v>201</v>
      </c>
      <c r="M195" s="2">
        <f t="shared" si="49"/>
        <v>430</v>
      </c>
      <c r="N195" s="5">
        <f t="shared" si="50"/>
        <v>3.1313953488372093</v>
      </c>
      <c r="O195" s="5">
        <f t="shared" si="51"/>
        <v>1.0463959884429646</v>
      </c>
      <c r="P195" s="2">
        <v>0</v>
      </c>
      <c r="Q195" s="2">
        <v>0</v>
      </c>
    </row>
    <row r="196" spans="1:17" ht="21.75">
      <c r="A196" s="8" t="s">
        <v>259</v>
      </c>
      <c r="B196" s="8" t="s">
        <v>163</v>
      </c>
      <c r="C196" s="1">
        <v>1</v>
      </c>
      <c r="D196" s="12">
        <f t="shared" si="48"/>
        <v>214</v>
      </c>
      <c r="E196" s="2">
        <v>48</v>
      </c>
      <c r="F196" s="2">
        <v>84</v>
      </c>
      <c r="G196" s="2">
        <v>16</v>
      </c>
      <c r="H196" s="2">
        <v>16</v>
      </c>
      <c r="I196" s="2">
        <v>11</v>
      </c>
      <c r="J196" s="2">
        <v>8</v>
      </c>
      <c r="K196" s="2">
        <v>11</v>
      </c>
      <c r="L196" s="2">
        <v>20</v>
      </c>
      <c r="M196" s="2">
        <f t="shared" si="49"/>
        <v>214</v>
      </c>
      <c r="N196" s="5">
        <f t="shared" si="50"/>
        <v>1.4485981308411215</v>
      </c>
      <c r="O196" s="5">
        <f t="shared" si="51"/>
        <v>1.2426129002266113</v>
      </c>
      <c r="P196" s="2">
        <v>0</v>
      </c>
      <c r="Q196" s="2">
        <v>0</v>
      </c>
    </row>
    <row r="197" spans="1:17" ht="21.75">
      <c r="A197" s="8" t="s">
        <v>444</v>
      </c>
      <c r="B197" s="8" t="s">
        <v>120</v>
      </c>
      <c r="C197" s="1">
        <v>1</v>
      </c>
      <c r="D197" s="12">
        <f t="shared" si="48"/>
        <v>375</v>
      </c>
      <c r="E197" s="2">
        <v>56</v>
      </c>
      <c r="F197" s="2">
        <v>32</v>
      </c>
      <c r="G197" s="2">
        <v>39</v>
      </c>
      <c r="H197" s="2">
        <v>52</v>
      </c>
      <c r="I197" s="2">
        <v>32</v>
      </c>
      <c r="J197" s="2">
        <v>49</v>
      </c>
      <c r="K197" s="2">
        <v>39</v>
      </c>
      <c r="L197" s="2">
        <v>76</v>
      </c>
      <c r="M197" s="2">
        <f t="shared" si="49"/>
        <v>375</v>
      </c>
      <c r="N197" s="5">
        <f t="shared" si="50"/>
        <v>2.2986666666666666</v>
      </c>
      <c r="O197" s="5">
        <f t="shared" si="51"/>
        <v>1.3476392527511047</v>
      </c>
      <c r="P197" s="2">
        <v>0</v>
      </c>
      <c r="Q197" s="2">
        <v>0</v>
      </c>
    </row>
    <row r="198" spans="1:17" ht="21.75">
      <c r="A198" s="8" t="s">
        <v>457</v>
      </c>
      <c r="B198" s="8" t="s">
        <v>470</v>
      </c>
      <c r="C198" s="1">
        <v>1</v>
      </c>
      <c r="D198" s="12">
        <f t="shared" si="48"/>
        <v>375</v>
      </c>
      <c r="E198" s="2">
        <v>57</v>
      </c>
      <c r="F198" s="2">
        <v>31</v>
      </c>
      <c r="G198" s="2">
        <v>39</v>
      </c>
      <c r="H198" s="2">
        <v>35</v>
      </c>
      <c r="I198" s="2">
        <v>49</v>
      </c>
      <c r="J198" s="2">
        <v>56</v>
      </c>
      <c r="K198" s="2">
        <v>42</v>
      </c>
      <c r="L198" s="2">
        <v>66</v>
      </c>
      <c r="M198" s="2">
        <f t="shared" si="49"/>
        <v>375</v>
      </c>
      <c r="N198" s="5">
        <f t="shared" si="50"/>
        <v>2.296</v>
      </c>
      <c r="O198" s="5">
        <f t="shared" si="51"/>
        <v>1.3293045800969272</v>
      </c>
      <c r="P198" s="2">
        <v>0</v>
      </c>
      <c r="Q198" s="2">
        <v>0</v>
      </c>
    </row>
    <row r="199" spans="1:17" ht="21.75">
      <c r="A199" s="8" t="s">
        <v>458</v>
      </c>
      <c r="B199" s="8" t="s">
        <v>471</v>
      </c>
      <c r="C199" s="1">
        <v>1</v>
      </c>
      <c r="D199" s="12">
        <f t="shared" si="48"/>
        <v>128</v>
      </c>
      <c r="E199" s="2">
        <v>26</v>
      </c>
      <c r="F199" s="2">
        <v>19</v>
      </c>
      <c r="G199" s="2">
        <v>20</v>
      </c>
      <c r="H199" s="2">
        <v>18</v>
      </c>
      <c r="I199" s="2">
        <v>10</v>
      </c>
      <c r="J199" s="2">
        <v>15</v>
      </c>
      <c r="K199" s="2">
        <v>8</v>
      </c>
      <c r="L199" s="2">
        <v>12</v>
      </c>
      <c r="M199" s="2">
        <f t="shared" si="49"/>
        <v>128</v>
      </c>
      <c r="N199" s="5">
        <f t="shared" si="50"/>
        <v>1.8046875</v>
      </c>
      <c r="O199" s="5">
        <f t="shared" si="51"/>
        <v>1.2705104396831024</v>
      </c>
      <c r="P199" s="2">
        <v>0</v>
      </c>
      <c r="Q199" s="2">
        <v>0</v>
      </c>
    </row>
    <row r="200" spans="1:17" ht="21.75">
      <c r="A200" s="8" t="s">
        <v>459</v>
      </c>
      <c r="B200" s="8" t="s">
        <v>472</v>
      </c>
      <c r="C200" s="1">
        <v>1</v>
      </c>
      <c r="D200" s="12">
        <f t="shared" si="48"/>
        <v>125</v>
      </c>
      <c r="E200" s="2">
        <v>4</v>
      </c>
      <c r="F200" s="2">
        <v>5</v>
      </c>
      <c r="G200" s="2">
        <v>5</v>
      </c>
      <c r="H200" s="2">
        <v>5</v>
      </c>
      <c r="I200" s="2">
        <v>7</v>
      </c>
      <c r="J200" s="2">
        <v>9</v>
      </c>
      <c r="K200" s="2">
        <v>27</v>
      </c>
      <c r="L200" s="2">
        <v>63</v>
      </c>
      <c r="M200" s="2">
        <f t="shared" si="49"/>
        <v>125</v>
      </c>
      <c r="N200" s="5">
        <f t="shared" si="50"/>
        <v>3.308</v>
      </c>
      <c r="O200" s="5">
        <f t="shared" si="51"/>
        <v>1.0271981308394214</v>
      </c>
      <c r="P200" s="2">
        <v>0</v>
      </c>
      <c r="Q200" s="2">
        <v>0</v>
      </c>
    </row>
    <row r="201" spans="1:17" ht="21.75">
      <c r="A201" s="8" t="s">
        <v>111</v>
      </c>
      <c r="B201" s="3" t="s">
        <v>120</v>
      </c>
      <c r="C201" s="1">
        <v>3</v>
      </c>
      <c r="D201" s="12">
        <f t="shared" si="48"/>
        <v>447</v>
      </c>
      <c r="E201" s="2">
        <v>16</v>
      </c>
      <c r="F201" s="2">
        <v>93</v>
      </c>
      <c r="G201" s="2">
        <v>85</v>
      </c>
      <c r="H201" s="2">
        <v>65</v>
      </c>
      <c r="I201" s="2">
        <v>61</v>
      </c>
      <c r="J201" s="2">
        <v>62</v>
      </c>
      <c r="K201" s="2">
        <v>31</v>
      </c>
      <c r="L201" s="2">
        <v>33</v>
      </c>
      <c r="M201" s="2">
        <f t="shared" si="49"/>
        <v>446</v>
      </c>
      <c r="N201" s="5">
        <f t="shared" si="50"/>
        <v>2.0840807174887894</v>
      </c>
      <c r="O201" s="5">
        <f t="shared" si="51"/>
        <v>1.0090364949758788</v>
      </c>
      <c r="P201" s="2">
        <v>1</v>
      </c>
      <c r="Q201" s="2">
        <v>0</v>
      </c>
    </row>
    <row r="202" spans="1:17" ht="21.75">
      <c r="A202" s="8" t="s">
        <v>129</v>
      </c>
      <c r="B202" s="8" t="s">
        <v>137</v>
      </c>
      <c r="C202" s="1">
        <v>1</v>
      </c>
      <c r="D202" s="12">
        <f t="shared" si="48"/>
        <v>230</v>
      </c>
      <c r="E202" s="2">
        <v>1</v>
      </c>
      <c r="F202" s="2">
        <v>19</v>
      </c>
      <c r="G202" s="2">
        <v>9</v>
      </c>
      <c r="H202" s="2">
        <v>17</v>
      </c>
      <c r="I202" s="2">
        <v>24</v>
      </c>
      <c r="J202" s="2">
        <v>18</v>
      </c>
      <c r="K202" s="2">
        <v>27</v>
      </c>
      <c r="L202" s="2">
        <v>115</v>
      </c>
      <c r="M202" s="2">
        <f t="shared" si="49"/>
        <v>230</v>
      </c>
      <c r="N202" s="5">
        <f t="shared" si="50"/>
        <v>3.1956521739130435</v>
      </c>
      <c r="O202" s="5">
        <f t="shared" si="51"/>
        <v>1.0240491924620758</v>
      </c>
      <c r="P202" s="2">
        <v>0</v>
      </c>
      <c r="Q202" s="2">
        <v>0</v>
      </c>
    </row>
    <row r="203" spans="1:17" ht="21.75">
      <c r="A203" s="8" t="s">
        <v>130</v>
      </c>
      <c r="B203" s="8" t="s">
        <v>25</v>
      </c>
      <c r="C203" s="1">
        <v>2</v>
      </c>
      <c r="D203" s="12">
        <f t="shared" si="48"/>
        <v>134</v>
      </c>
      <c r="E203" s="2">
        <v>5</v>
      </c>
      <c r="F203" s="2">
        <v>5</v>
      </c>
      <c r="G203" s="2">
        <v>30</v>
      </c>
      <c r="H203" s="2">
        <v>55</v>
      </c>
      <c r="I203" s="2">
        <v>14</v>
      </c>
      <c r="J203" s="2">
        <v>8</v>
      </c>
      <c r="K203" s="2">
        <v>9</v>
      </c>
      <c r="L203" s="2">
        <v>8</v>
      </c>
      <c r="M203" s="2">
        <f t="shared" si="49"/>
        <v>134</v>
      </c>
      <c r="N203" s="5">
        <f t="shared" si="50"/>
        <v>2.1082089552238807</v>
      </c>
      <c r="O203" s="5">
        <f t="shared" si="51"/>
        <v>0.8405798023381879</v>
      </c>
      <c r="P203" s="2">
        <v>0</v>
      </c>
      <c r="Q203" s="2">
        <v>0</v>
      </c>
    </row>
    <row r="204" spans="1:17" ht="21.75">
      <c r="A204" s="8" t="s">
        <v>147</v>
      </c>
      <c r="B204" s="8" t="s">
        <v>35</v>
      </c>
      <c r="C204" s="1">
        <v>3</v>
      </c>
      <c r="D204" s="12">
        <f t="shared" si="48"/>
        <v>405</v>
      </c>
      <c r="E204" s="2">
        <v>40</v>
      </c>
      <c r="F204" s="2">
        <v>74</v>
      </c>
      <c r="G204" s="2">
        <v>53</v>
      </c>
      <c r="H204" s="2">
        <v>42</v>
      </c>
      <c r="I204" s="2">
        <v>66</v>
      </c>
      <c r="J204" s="2">
        <v>63</v>
      </c>
      <c r="K204" s="2">
        <v>37</v>
      </c>
      <c r="L204" s="2">
        <v>30</v>
      </c>
      <c r="M204" s="2">
        <f t="shared" si="49"/>
        <v>405</v>
      </c>
      <c r="N204" s="5">
        <f t="shared" si="50"/>
        <v>2.0765432098765433</v>
      </c>
      <c r="O204" s="5">
        <f t="shared" si="51"/>
        <v>1.1413952480759841</v>
      </c>
      <c r="P204" s="2">
        <v>0</v>
      </c>
      <c r="Q204" s="2">
        <v>0</v>
      </c>
    </row>
    <row r="205" spans="1:17" ht="21.75">
      <c r="A205" s="8" t="s">
        <v>155</v>
      </c>
      <c r="B205" s="8" t="s">
        <v>162</v>
      </c>
      <c r="C205" s="1">
        <v>2</v>
      </c>
      <c r="D205" s="12">
        <f t="shared" si="48"/>
        <v>119</v>
      </c>
      <c r="E205" s="2">
        <v>43</v>
      </c>
      <c r="F205" s="2">
        <v>31</v>
      </c>
      <c r="G205" s="2">
        <v>8</v>
      </c>
      <c r="H205" s="2">
        <v>15</v>
      </c>
      <c r="I205" s="2">
        <v>6</v>
      </c>
      <c r="J205" s="2">
        <v>12</v>
      </c>
      <c r="K205" s="2">
        <v>3</v>
      </c>
      <c r="L205" s="2">
        <v>1</v>
      </c>
      <c r="M205" s="2">
        <f t="shared" si="49"/>
        <v>119</v>
      </c>
      <c r="N205" s="5">
        <f t="shared" si="50"/>
        <v>1.1638655462184875</v>
      </c>
      <c r="O205" s="5">
        <f t="shared" si="51"/>
        <v>1.1078581874205677</v>
      </c>
      <c r="P205" s="2">
        <v>0</v>
      </c>
      <c r="Q205" s="2">
        <v>0</v>
      </c>
    </row>
    <row r="206" spans="1:17" ht="21.75">
      <c r="A206" s="8" t="s">
        <v>376</v>
      </c>
      <c r="B206" s="23" t="s">
        <v>377</v>
      </c>
      <c r="C206" s="1">
        <v>1</v>
      </c>
      <c r="D206" s="12">
        <f t="shared" si="48"/>
        <v>101</v>
      </c>
      <c r="E206" s="2">
        <v>23</v>
      </c>
      <c r="F206" s="2">
        <v>1</v>
      </c>
      <c r="G206" s="2">
        <v>2</v>
      </c>
      <c r="H206" s="2">
        <v>3</v>
      </c>
      <c r="I206" s="2">
        <v>10</v>
      </c>
      <c r="J206" s="2">
        <v>23</v>
      </c>
      <c r="K206" s="2">
        <v>22</v>
      </c>
      <c r="L206" s="2">
        <v>17</v>
      </c>
      <c r="M206" s="2">
        <f t="shared" si="49"/>
        <v>101</v>
      </c>
      <c r="N206" s="5">
        <f t="shared" si="50"/>
        <v>2.4653465346534653</v>
      </c>
      <c r="O206" s="5">
        <f t="shared" si="51"/>
        <v>1.4577505826107058</v>
      </c>
      <c r="P206" s="2">
        <v>0</v>
      </c>
      <c r="Q206" s="2">
        <v>0</v>
      </c>
    </row>
    <row r="207" spans="1:17" ht="21.75">
      <c r="A207" s="8" t="s">
        <v>181</v>
      </c>
      <c r="B207" s="8" t="s">
        <v>195</v>
      </c>
      <c r="C207" s="1">
        <v>1</v>
      </c>
      <c r="D207" s="12">
        <f t="shared" si="48"/>
        <v>102</v>
      </c>
      <c r="E207" s="2">
        <v>20</v>
      </c>
      <c r="F207" s="2">
        <v>8</v>
      </c>
      <c r="G207" s="2">
        <v>8</v>
      </c>
      <c r="H207" s="2">
        <v>13</v>
      </c>
      <c r="I207" s="2">
        <v>13</v>
      </c>
      <c r="J207" s="2">
        <v>19</v>
      </c>
      <c r="K207" s="2">
        <v>14</v>
      </c>
      <c r="L207" s="2">
        <v>7</v>
      </c>
      <c r="M207" s="2">
        <f t="shared" si="49"/>
        <v>102</v>
      </c>
      <c r="N207" s="5">
        <f t="shared" si="50"/>
        <v>2.0833333333333335</v>
      </c>
      <c r="O207" s="5">
        <f t="shared" si="51"/>
        <v>1.2949436609240264</v>
      </c>
      <c r="P207" s="2">
        <v>0</v>
      </c>
      <c r="Q207" s="2">
        <v>0</v>
      </c>
    </row>
    <row r="208" spans="1:17" ht="21.75">
      <c r="A208" s="8" t="s">
        <v>217</v>
      </c>
      <c r="B208" s="8" t="s">
        <v>223</v>
      </c>
      <c r="C208" s="1">
        <v>1</v>
      </c>
      <c r="D208" s="12">
        <f t="shared" si="48"/>
        <v>124</v>
      </c>
      <c r="E208" s="2">
        <v>10</v>
      </c>
      <c r="F208" s="2">
        <v>8</v>
      </c>
      <c r="G208" s="2">
        <v>9</v>
      </c>
      <c r="H208" s="2">
        <v>9</v>
      </c>
      <c r="I208" s="2">
        <v>20</v>
      </c>
      <c r="J208" s="2">
        <v>31</v>
      </c>
      <c r="K208" s="2">
        <v>19</v>
      </c>
      <c r="L208" s="2">
        <v>18</v>
      </c>
      <c r="M208" s="2">
        <f t="shared" si="49"/>
        <v>124</v>
      </c>
      <c r="N208" s="5">
        <f t="shared" si="50"/>
        <v>2.588709677419355</v>
      </c>
      <c r="O208" s="5">
        <f t="shared" si="51"/>
        <v>1.1288882396624929</v>
      </c>
      <c r="P208" s="2">
        <v>0</v>
      </c>
      <c r="Q208" s="2">
        <v>0</v>
      </c>
    </row>
    <row r="209" spans="1:17" ht="21.75">
      <c r="A209" s="8" t="s">
        <v>269</v>
      </c>
      <c r="B209" s="8" t="s">
        <v>224</v>
      </c>
      <c r="C209" s="1">
        <v>1</v>
      </c>
      <c r="D209" s="12">
        <f t="shared" si="48"/>
        <v>124</v>
      </c>
      <c r="E209" s="2">
        <v>13</v>
      </c>
      <c r="F209" s="2">
        <v>42</v>
      </c>
      <c r="G209" s="2">
        <v>27</v>
      </c>
      <c r="H209" s="2">
        <v>18</v>
      </c>
      <c r="I209" s="2">
        <v>7</v>
      </c>
      <c r="J209" s="2">
        <v>6</v>
      </c>
      <c r="K209" s="2">
        <v>4</v>
      </c>
      <c r="L209" s="2">
        <v>7</v>
      </c>
      <c r="M209" s="2">
        <f t="shared" si="49"/>
        <v>124</v>
      </c>
      <c r="N209" s="5">
        <f t="shared" si="50"/>
        <v>1.5806451612903225</v>
      </c>
      <c r="O209" s="5">
        <f t="shared" si="51"/>
        <v>0.9987635436002729</v>
      </c>
      <c r="P209" s="2">
        <v>0</v>
      </c>
      <c r="Q209" s="2">
        <v>0</v>
      </c>
    </row>
    <row r="210" spans="1:17" ht="21.75">
      <c r="A210" s="8" t="s">
        <v>175</v>
      </c>
      <c r="B210" s="8" t="s">
        <v>189</v>
      </c>
      <c r="C210" s="1">
        <v>2</v>
      </c>
      <c r="D210" s="12">
        <f t="shared" si="48"/>
        <v>303</v>
      </c>
      <c r="E210" s="2">
        <v>25</v>
      </c>
      <c r="F210" s="2">
        <v>28</v>
      </c>
      <c r="G210" s="2">
        <v>17</v>
      </c>
      <c r="H210" s="2">
        <v>41</v>
      </c>
      <c r="I210" s="2">
        <v>78</v>
      </c>
      <c r="J210" s="2">
        <v>75</v>
      </c>
      <c r="K210" s="2">
        <v>24</v>
      </c>
      <c r="L210" s="2">
        <v>15</v>
      </c>
      <c r="M210" s="2">
        <f t="shared" si="49"/>
        <v>303</v>
      </c>
      <c r="N210" s="5">
        <f t="shared" si="50"/>
        <v>2.3085808580858087</v>
      </c>
      <c r="O210" s="5">
        <f t="shared" si="51"/>
        <v>1.0145764203690621</v>
      </c>
      <c r="P210" s="2">
        <v>0</v>
      </c>
      <c r="Q210" s="2">
        <v>0</v>
      </c>
    </row>
    <row r="211" spans="1:17" ht="21.75">
      <c r="A211" s="8" t="s">
        <v>203</v>
      </c>
      <c r="B211" s="8" t="s">
        <v>211</v>
      </c>
      <c r="C211" s="1">
        <v>2</v>
      </c>
      <c r="D211" s="12">
        <f t="shared" si="48"/>
        <v>307</v>
      </c>
      <c r="E211" s="2">
        <v>37</v>
      </c>
      <c r="F211" s="2">
        <v>23</v>
      </c>
      <c r="G211" s="2">
        <v>31</v>
      </c>
      <c r="H211" s="2">
        <v>47</v>
      </c>
      <c r="I211" s="2">
        <v>58</v>
      </c>
      <c r="J211" s="2">
        <v>63</v>
      </c>
      <c r="K211" s="2">
        <v>22</v>
      </c>
      <c r="L211" s="2">
        <v>26</v>
      </c>
      <c r="M211" s="2">
        <f t="shared" si="49"/>
        <v>307</v>
      </c>
      <c r="N211" s="5">
        <f t="shared" si="50"/>
        <v>2.2100977198697067</v>
      </c>
      <c r="O211" s="5">
        <f t="shared" si="51"/>
        <v>1.1360235481060592</v>
      </c>
      <c r="P211" s="2">
        <v>0</v>
      </c>
      <c r="Q211" s="2">
        <v>0</v>
      </c>
    </row>
    <row r="212" spans="1:17" ht="21.75">
      <c r="A212" s="8" t="s">
        <v>419</v>
      </c>
      <c r="B212" s="3" t="s">
        <v>429</v>
      </c>
      <c r="C212" s="1">
        <v>1</v>
      </c>
      <c r="D212" s="12">
        <f t="shared" si="48"/>
        <v>41</v>
      </c>
      <c r="E212" s="2">
        <v>5</v>
      </c>
      <c r="F212" s="2">
        <v>12</v>
      </c>
      <c r="G212" s="2">
        <v>5</v>
      </c>
      <c r="H212" s="2">
        <v>6</v>
      </c>
      <c r="I212" s="2">
        <v>3</v>
      </c>
      <c r="J212" s="2">
        <v>3</v>
      </c>
      <c r="K212" s="2">
        <v>4</v>
      </c>
      <c r="L212" s="2">
        <v>3</v>
      </c>
      <c r="M212" s="2">
        <f t="shared" si="49"/>
        <v>41</v>
      </c>
      <c r="N212" s="5">
        <f t="shared" si="50"/>
        <v>1.8048780487804879</v>
      </c>
      <c r="O212" s="5">
        <f t="shared" si="51"/>
        <v>1.1732696069078723</v>
      </c>
      <c r="P212" s="2">
        <v>0</v>
      </c>
      <c r="Q212" s="2">
        <v>0</v>
      </c>
    </row>
    <row r="213" spans="1:17" ht="21.75">
      <c r="A213" s="8" t="s">
        <v>248</v>
      </c>
      <c r="B213" s="8" t="s">
        <v>272</v>
      </c>
      <c r="C213" s="1">
        <v>4</v>
      </c>
      <c r="D213" s="12">
        <f t="shared" si="48"/>
        <v>46</v>
      </c>
      <c r="E213" s="2">
        <v>7</v>
      </c>
      <c r="F213" s="2">
        <v>21</v>
      </c>
      <c r="G213" s="2">
        <v>6</v>
      </c>
      <c r="H213" s="2">
        <v>4</v>
      </c>
      <c r="I213" s="2">
        <v>2</v>
      </c>
      <c r="J213" s="2">
        <v>1</v>
      </c>
      <c r="K213" s="2">
        <v>1</v>
      </c>
      <c r="L213" s="2">
        <v>4</v>
      </c>
      <c r="M213" s="2">
        <f t="shared" si="49"/>
        <v>46</v>
      </c>
      <c r="N213" s="5">
        <f t="shared" si="50"/>
        <v>1.423913043478261</v>
      </c>
      <c r="O213" s="5">
        <f t="shared" si="51"/>
        <v>1.093296726222574</v>
      </c>
      <c r="P213" s="2">
        <v>0</v>
      </c>
      <c r="Q213" s="2">
        <v>0</v>
      </c>
    </row>
    <row r="214" spans="1:17" ht="21.75">
      <c r="A214" s="8" t="s">
        <v>260</v>
      </c>
      <c r="B214" s="8" t="s">
        <v>274</v>
      </c>
      <c r="C214" s="1">
        <v>4</v>
      </c>
      <c r="D214" s="12">
        <f t="shared" si="48"/>
        <v>37</v>
      </c>
      <c r="E214" s="2">
        <v>5</v>
      </c>
      <c r="F214" s="2">
        <v>15</v>
      </c>
      <c r="G214" s="2">
        <v>4</v>
      </c>
      <c r="H214" s="2">
        <v>4</v>
      </c>
      <c r="I214" s="2">
        <v>2</v>
      </c>
      <c r="J214" s="2">
        <v>1</v>
      </c>
      <c r="K214" s="2">
        <v>1</v>
      </c>
      <c r="L214" s="2">
        <v>5</v>
      </c>
      <c r="M214" s="2">
        <f t="shared" si="49"/>
        <v>37</v>
      </c>
      <c r="N214" s="5">
        <f t="shared" si="50"/>
        <v>1.635135135135135</v>
      </c>
      <c r="O214" s="5">
        <f t="shared" si="51"/>
        <v>1.2172668135014644</v>
      </c>
      <c r="P214" s="2">
        <v>0</v>
      </c>
      <c r="Q214" s="2">
        <v>0</v>
      </c>
    </row>
    <row r="215" spans="1:17" ht="21.75">
      <c r="A215" s="8" t="s">
        <v>460</v>
      </c>
      <c r="B215" s="8" t="s">
        <v>429</v>
      </c>
      <c r="C215" s="1">
        <v>2</v>
      </c>
      <c r="D215" s="12">
        <f t="shared" si="48"/>
        <v>22</v>
      </c>
      <c r="E215" s="2">
        <v>0</v>
      </c>
      <c r="F215" s="2">
        <v>5</v>
      </c>
      <c r="G215" s="2">
        <v>5</v>
      </c>
      <c r="H215" s="2">
        <v>5</v>
      </c>
      <c r="I215" s="2">
        <v>1</v>
      </c>
      <c r="J215" s="2">
        <v>1</v>
      </c>
      <c r="K215" s="2">
        <v>0</v>
      </c>
      <c r="L215" s="2">
        <v>5</v>
      </c>
      <c r="M215" s="2">
        <f t="shared" si="49"/>
        <v>22</v>
      </c>
      <c r="N215" s="5">
        <f t="shared" si="50"/>
        <v>2.1818181818181817</v>
      </c>
      <c r="O215" s="5">
        <f t="shared" si="51"/>
        <v>1.1031510090465093</v>
      </c>
      <c r="P215" s="2">
        <v>0</v>
      </c>
      <c r="Q215" s="2">
        <v>0</v>
      </c>
    </row>
    <row r="216" spans="1:17" ht="21">
      <c r="A216" s="88" t="s">
        <v>11</v>
      </c>
      <c r="B216" s="88"/>
      <c r="C216" s="88"/>
      <c r="D216" s="36">
        <f>SUM(D194:D215)</f>
        <v>4314</v>
      </c>
      <c r="E216" s="36">
        <f aca="true" t="shared" si="52" ref="E216:M216">SUM(E194:E215)</f>
        <v>447</v>
      </c>
      <c r="F216" s="36">
        <f t="shared" si="52"/>
        <v>587</v>
      </c>
      <c r="G216" s="36">
        <f t="shared" si="52"/>
        <v>444</v>
      </c>
      <c r="H216" s="36">
        <f t="shared" si="52"/>
        <v>524</v>
      </c>
      <c r="I216" s="36">
        <f t="shared" si="52"/>
        <v>537</v>
      </c>
      <c r="J216" s="36">
        <f t="shared" si="52"/>
        <v>595</v>
      </c>
      <c r="K216" s="36">
        <f t="shared" si="52"/>
        <v>411</v>
      </c>
      <c r="L216" s="36">
        <f t="shared" si="52"/>
        <v>768</v>
      </c>
      <c r="M216" s="36">
        <f t="shared" si="52"/>
        <v>4313</v>
      </c>
      <c r="N216" s="148">
        <f t="shared" si="50"/>
        <v>2.3044284720612103</v>
      </c>
      <c r="O216" s="148">
        <f t="shared" si="51"/>
        <v>1.2567725564171617</v>
      </c>
      <c r="P216" s="36">
        <f>SUM(P194:P215)</f>
        <v>1</v>
      </c>
      <c r="Q216" s="36">
        <f>SUM(Q194:Q215)</f>
        <v>0</v>
      </c>
    </row>
    <row r="217" spans="1:17" ht="21">
      <c r="A217" s="88" t="s">
        <v>12</v>
      </c>
      <c r="B217" s="88"/>
      <c r="C217" s="88"/>
      <c r="D217" s="37">
        <f>D216*100/$D$216</f>
        <v>100</v>
      </c>
      <c r="E217" s="37">
        <f aca="true" t="shared" si="53" ref="E217:M217">E216*100/$D$216</f>
        <v>10.361613351877608</v>
      </c>
      <c r="F217" s="37">
        <f t="shared" si="53"/>
        <v>13.606861381548446</v>
      </c>
      <c r="G217" s="37">
        <f t="shared" si="53"/>
        <v>10.292072322670375</v>
      </c>
      <c r="H217" s="37">
        <f t="shared" si="53"/>
        <v>12.14649976819657</v>
      </c>
      <c r="I217" s="37">
        <f t="shared" si="53"/>
        <v>12.447844228094576</v>
      </c>
      <c r="J217" s="37">
        <f t="shared" si="53"/>
        <v>13.792304126101067</v>
      </c>
      <c r="K217" s="37">
        <f t="shared" si="53"/>
        <v>9.527121001390821</v>
      </c>
      <c r="L217" s="37">
        <f t="shared" si="53"/>
        <v>17.80250347705146</v>
      </c>
      <c r="M217" s="37">
        <f t="shared" si="53"/>
        <v>99.97681965693093</v>
      </c>
      <c r="N217" s="148"/>
      <c r="O217" s="148"/>
      <c r="P217" s="37">
        <f>P216*100/$D$216</f>
        <v>0.023180343069077423</v>
      </c>
      <c r="Q217" s="37">
        <f>Q216*100/$D$216</f>
        <v>0</v>
      </c>
    </row>
  </sheetData>
  <sheetProtection/>
  <mergeCells count="117">
    <mergeCell ref="O176:O177"/>
    <mergeCell ref="A177:C177"/>
    <mergeCell ref="A136:C136"/>
    <mergeCell ref="N136:N137"/>
    <mergeCell ref="O136:O137"/>
    <mergeCell ref="A137:C137"/>
    <mergeCell ref="M139:M140"/>
    <mergeCell ref="N139:N140"/>
    <mergeCell ref="P2:Q2"/>
    <mergeCell ref="E2:L2"/>
    <mergeCell ref="M2:M3"/>
    <mergeCell ref="N2:N3"/>
    <mergeCell ref="O2:O3"/>
    <mergeCell ref="A19:C19"/>
    <mergeCell ref="B2:B3"/>
    <mergeCell ref="C2:C3"/>
    <mergeCell ref="D2:D3"/>
    <mergeCell ref="A2:A3"/>
    <mergeCell ref="A18:C18"/>
    <mergeCell ref="N18:N19"/>
    <mergeCell ref="O18:O19"/>
    <mergeCell ref="B43:B44"/>
    <mergeCell ref="C43:C44"/>
    <mergeCell ref="D43:D44"/>
    <mergeCell ref="N22:N23"/>
    <mergeCell ref="O22:O23"/>
    <mergeCell ref="B22:B23"/>
    <mergeCell ref="C22:C23"/>
    <mergeCell ref="P22:Q22"/>
    <mergeCell ref="A39:C39"/>
    <mergeCell ref="N39:N40"/>
    <mergeCell ref="O39:O40"/>
    <mergeCell ref="A40:C40"/>
    <mergeCell ref="E22:L22"/>
    <mergeCell ref="M22:M23"/>
    <mergeCell ref="A22:A23"/>
    <mergeCell ref="E43:L43"/>
    <mergeCell ref="M43:M44"/>
    <mergeCell ref="N43:N44"/>
    <mergeCell ref="O43:O44"/>
    <mergeCell ref="A43:A44"/>
    <mergeCell ref="D22:D23"/>
    <mergeCell ref="O67:O68"/>
    <mergeCell ref="A67:A68"/>
    <mergeCell ref="B67:B68"/>
    <mergeCell ref="C67:C68"/>
    <mergeCell ref="D67:D68"/>
    <mergeCell ref="P43:Q43"/>
    <mergeCell ref="A63:C63"/>
    <mergeCell ref="N63:N64"/>
    <mergeCell ref="O63:O64"/>
    <mergeCell ref="A64:C64"/>
    <mergeCell ref="C96:C97"/>
    <mergeCell ref="D96:D97"/>
    <mergeCell ref="P67:Q67"/>
    <mergeCell ref="A92:C92"/>
    <mergeCell ref="N92:N93"/>
    <mergeCell ref="O92:O93"/>
    <mergeCell ref="A93:C93"/>
    <mergeCell ref="E67:L67"/>
    <mergeCell ref="M67:M68"/>
    <mergeCell ref="N67:N68"/>
    <mergeCell ref="A113:C113"/>
    <mergeCell ref="N113:N114"/>
    <mergeCell ref="O113:O114"/>
    <mergeCell ref="A114:C114"/>
    <mergeCell ref="E96:L96"/>
    <mergeCell ref="M96:M97"/>
    <mergeCell ref="N96:N97"/>
    <mergeCell ref="O96:O97"/>
    <mergeCell ref="A96:A97"/>
    <mergeCell ref="B96:B97"/>
    <mergeCell ref="P117:Q117"/>
    <mergeCell ref="E117:L117"/>
    <mergeCell ref="M117:M118"/>
    <mergeCell ref="P139:Q139"/>
    <mergeCell ref="E139:L139"/>
    <mergeCell ref="P96:Q96"/>
    <mergeCell ref="O180:O181"/>
    <mergeCell ref="A180:A181"/>
    <mergeCell ref="B180:B181"/>
    <mergeCell ref="C180:C181"/>
    <mergeCell ref="D180:D181"/>
    <mergeCell ref="A117:A118"/>
    <mergeCell ref="B117:B118"/>
    <mergeCell ref="C117:C118"/>
    <mergeCell ref="D117:D118"/>
    <mergeCell ref="D139:D140"/>
    <mergeCell ref="P180:Q180"/>
    <mergeCell ref="A188:C188"/>
    <mergeCell ref="N188:N189"/>
    <mergeCell ref="O188:O189"/>
    <mergeCell ref="A189:C189"/>
    <mergeCell ref="N117:N118"/>
    <mergeCell ref="O117:O118"/>
    <mergeCell ref="O139:O140"/>
    <mergeCell ref="A139:A140"/>
    <mergeCell ref="N180:N181"/>
    <mergeCell ref="M192:M193"/>
    <mergeCell ref="N192:N193"/>
    <mergeCell ref="B139:B140"/>
    <mergeCell ref="C139:C140"/>
    <mergeCell ref="B192:B193"/>
    <mergeCell ref="C192:C193"/>
    <mergeCell ref="D192:D193"/>
    <mergeCell ref="A176:C176"/>
    <mergeCell ref="N176:N177"/>
    <mergeCell ref="O192:O193"/>
    <mergeCell ref="A192:A193"/>
    <mergeCell ref="E180:L180"/>
    <mergeCell ref="M180:M181"/>
    <mergeCell ref="P192:Q192"/>
    <mergeCell ref="A216:C216"/>
    <mergeCell ref="N216:N217"/>
    <mergeCell ref="O216:O217"/>
    <mergeCell ref="A217:C217"/>
    <mergeCell ref="E192:L192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scale="65" r:id="rId11"/>
  <headerFooter alignWithMargins="0">
    <oddHeader>&amp;R&amp;P</oddHeader>
  </headerFooter>
  <rowBreaks count="8" manualBreakCount="8">
    <brk id="19" max="17" man="1"/>
    <brk id="40" max="17" man="1"/>
    <brk id="64" max="17" man="1"/>
    <brk id="93" max="17" man="1"/>
    <brk id="114" max="17" man="1"/>
    <brk id="137" max="255" man="1"/>
    <brk id="177" max="17" man="1"/>
    <brk id="189" max="255" man="1"/>
  </rowBreaks>
  <drawing r:id="rId10"/>
  <legacyDrawing r:id="rId9"/>
  <oleObjects>
    <oleObject progId="Equation.3" shapeId="1996400" r:id="rId1"/>
    <oleObject progId="Equation.3" shapeId="2000713" r:id="rId2"/>
    <oleObject progId="Equation.3" shapeId="2001166" r:id="rId3"/>
    <oleObject progId="Equation.3" shapeId="2002285" r:id="rId4"/>
    <oleObject progId="Equation.3" shapeId="2002740" r:id="rId5"/>
    <oleObject progId="Equation.3" shapeId="2003386" r:id="rId6"/>
    <oleObject progId="Equation.3" shapeId="2003977" r:id="rId7"/>
    <oleObject progId="Equation.3" shapeId="2004342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SheetLayoutView="100" zoomScalePageLayoutView="0" workbookViewId="0" topLeftCell="A76">
      <selection activeCell="N80" sqref="N80:N87"/>
    </sheetView>
  </sheetViews>
  <sheetFormatPr defaultColWidth="9.140625" defaultRowHeight="21.75"/>
  <cols>
    <col min="1" max="1" width="22.57421875" style="0" bestFit="1" customWidth="1"/>
    <col min="2" max="2" width="8.140625" style="0" customWidth="1"/>
    <col min="3" max="12" width="5.57421875" style="0" customWidth="1"/>
    <col min="13" max="13" width="5.57421875" style="0" hidden="1" customWidth="1"/>
    <col min="14" max="15" width="5.57421875" style="0" customWidth="1"/>
  </cols>
  <sheetData>
    <row r="1" ht="21.75">
      <c r="B1" s="29" t="s">
        <v>480</v>
      </c>
    </row>
    <row r="2" spans="1:15" ht="29.25" customHeight="1">
      <c r="A2" s="150" t="s">
        <v>282</v>
      </c>
      <c r="B2" s="91" t="s">
        <v>3</v>
      </c>
      <c r="C2" s="152" t="s">
        <v>4</v>
      </c>
      <c r="D2" s="152"/>
      <c r="E2" s="152"/>
      <c r="F2" s="152"/>
      <c r="G2" s="152"/>
      <c r="H2" s="152"/>
      <c r="I2" s="152"/>
      <c r="J2" s="152"/>
      <c r="K2" s="133" t="s">
        <v>6</v>
      </c>
      <c r="L2" s="133" t="s">
        <v>7</v>
      </c>
      <c r="M2" s="64"/>
      <c r="N2" s="156" t="s">
        <v>55</v>
      </c>
      <c r="O2" s="157"/>
    </row>
    <row r="3" spans="1:15" ht="21.75">
      <c r="A3" s="151"/>
      <c r="B3" s="91"/>
      <c r="C3" s="2">
        <v>0</v>
      </c>
      <c r="D3" s="2">
        <v>1</v>
      </c>
      <c r="E3" s="2">
        <v>1.5</v>
      </c>
      <c r="F3" s="2">
        <v>2</v>
      </c>
      <c r="G3" s="2">
        <v>2.5</v>
      </c>
      <c r="H3" s="2">
        <v>3</v>
      </c>
      <c r="I3" s="2">
        <v>3.5</v>
      </c>
      <c r="J3" s="2">
        <v>4</v>
      </c>
      <c r="K3" s="133"/>
      <c r="L3" s="133"/>
      <c r="M3" s="46"/>
      <c r="N3" s="2" t="s">
        <v>9</v>
      </c>
      <c r="O3" s="2" t="s">
        <v>10</v>
      </c>
    </row>
    <row r="4" spans="1:15" ht="21.75">
      <c r="A4" s="62" t="s">
        <v>254</v>
      </c>
      <c r="B4" s="4">
        <f aca="true" t="shared" si="0" ref="B4:B11">SUM(C4:J4,N4:O4)</f>
        <v>860</v>
      </c>
      <c r="C4" s="2">
        <f>SUM(ชั้นภาค2!F4,ชั้นภาค2!F19:F20)</f>
        <v>61</v>
      </c>
      <c r="D4" s="2">
        <f>SUM(ชั้นภาค2!G4,ชั้นภาค2!G19:G20)</f>
        <v>77</v>
      </c>
      <c r="E4" s="2">
        <f>SUM(ชั้นภาค2!H4,ชั้นภาค2!H19:H20)</f>
        <v>37</v>
      </c>
      <c r="F4" s="2">
        <f>SUM(ชั้นภาค2!I4,ชั้นภาค2!I19:I20)</f>
        <v>41</v>
      </c>
      <c r="G4" s="2">
        <f>SUM(ชั้นภาค2!J4,ชั้นภาค2!J19:J20)</f>
        <v>80</v>
      </c>
      <c r="H4" s="2">
        <f>SUM(ชั้นภาค2!K4,ชั้นภาค2!K19:K20)</f>
        <v>123</v>
      </c>
      <c r="I4" s="2">
        <f>SUM(ชั้นภาค2!L4,ชั้นภาค2!L19:L20)</f>
        <v>126</v>
      </c>
      <c r="J4" s="2">
        <f>SUM(ชั้นภาค2!M4,ชั้นภาค2!M19:M20)</f>
        <v>315</v>
      </c>
      <c r="K4" s="5">
        <f>(1*D4+1.5*E4+2*F4+2.5*G4+3*H4+3.5*I4+4*J4)/B4</f>
        <v>2.888953488372093</v>
      </c>
      <c r="L4" s="5">
        <f>SQRT((C4*0^2+D4*1^2+E4*1.5^2+F4*2^2+G4*2.5^2+H4*3^2+I4*3.5^2+J4*4^2)/B4-K4^2)</f>
        <v>1.2469241496763033</v>
      </c>
      <c r="M4" s="5"/>
      <c r="N4" s="2">
        <f>SUM(ชั้นภาค2!Q4,ชั้นภาค2!Q19:Q20)</f>
        <v>0</v>
      </c>
      <c r="O4" s="2">
        <f>SUM(ชั้นภาค2!R4,ชั้นภาค2!R19:R20)</f>
        <v>0</v>
      </c>
    </row>
    <row r="5" spans="1:15" ht="21.75">
      <c r="A5" s="63" t="s">
        <v>283</v>
      </c>
      <c r="B5" s="4">
        <f t="shared" si="0"/>
        <v>649</v>
      </c>
      <c r="C5" s="2">
        <f>SUM(ชั้นภาค2!F5,ชั้นภาค2!F21)</f>
        <v>32</v>
      </c>
      <c r="D5" s="2">
        <f>SUM(ชั้นภาค2!G5,ชั้นภาค2!G21)</f>
        <v>71</v>
      </c>
      <c r="E5" s="2">
        <f>SUM(ชั้นภาค2!H5,ชั้นภาค2!H21)</f>
        <v>58</v>
      </c>
      <c r="F5" s="2">
        <f>SUM(ชั้นภาค2!I5,ชั้นภาค2!I21)</f>
        <v>89</v>
      </c>
      <c r="G5" s="2">
        <f>SUM(ชั้นภาค2!J5,ชั้นภาค2!J21)</f>
        <v>88</v>
      </c>
      <c r="H5" s="2">
        <f>SUM(ชั้นภาค2!K5,ชั้นภาค2!K21)</f>
        <v>59</v>
      </c>
      <c r="I5" s="2">
        <f>SUM(ชั้นภาค2!L5,ชั้นภาค2!L21)</f>
        <v>44</v>
      </c>
      <c r="J5" s="2">
        <f>SUM(ชั้นภาค2!M5,ชั้นภาค2!M21)</f>
        <v>152</v>
      </c>
      <c r="K5" s="5">
        <f aca="true" t="shared" si="1" ref="K5:K11">(1*D5+1.5*E5+2*F5+2.5*G5+3*H5+3.5*I5+4*J5)/B5</f>
        <v>2.3035439137134053</v>
      </c>
      <c r="L5" s="5">
        <f aca="true" t="shared" si="2" ref="L5:L11">SQRT((C5*0^2+D5*1^2+E5*1.5^2+F5*2^2+G5*2.5^2+H5*3^2+I5*3.5^2+J5*4^2)/B5-K5^2)</f>
        <v>1.340205495016648</v>
      </c>
      <c r="M5" s="5"/>
      <c r="N5" s="2">
        <f>SUM(ชั้นภาค2!Q5,ชั้นภาค2!Q21)</f>
        <v>56</v>
      </c>
      <c r="O5" s="2">
        <f>SUM(ชั้นภาค2!R5,ชั้นภาค2!R21)</f>
        <v>0</v>
      </c>
    </row>
    <row r="6" spans="1:15" ht="21.75">
      <c r="A6" s="63" t="s">
        <v>284</v>
      </c>
      <c r="B6" s="4">
        <f t="shared" si="0"/>
        <v>649</v>
      </c>
      <c r="C6" s="2">
        <f>SUM(ชั้นภาค2!F6,ชั้นภาค2!F22)</f>
        <v>20</v>
      </c>
      <c r="D6" s="2">
        <f>SUM(ชั้นภาค2!G6,ชั้นภาค2!G22)</f>
        <v>50</v>
      </c>
      <c r="E6" s="2">
        <f>SUM(ชั้นภาค2!H6,ชั้นภาค2!H22)</f>
        <v>35</v>
      </c>
      <c r="F6" s="2">
        <f>SUM(ชั้นภาค2!I6,ชั้นภาค2!I22)</f>
        <v>77</v>
      </c>
      <c r="G6" s="2">
        <f>SUM(ชั้นภาค2!J6,ชั้นภาค2!J22)</f>
        <v>63</v>
      </c>
      <c r="H6" s="2">
        <f>SUM(ชั้นภาค2!K6,ชั้นภาค2!K22)</f>
        <v>85</v>
      </c>
      <c r="I6" s="2">
        <f>SUM(ชั้นภาค2!L6,ชั้นภาค2!L22)</f>
        <v>72</v>
      </c>
      <c r="J6" s="2">
        <f>SUM(ชั้นภาค2!M6,ชั้นภาค2!M22)</f>
        <v>247</v>
      </c>
      <c r="K6" s="5">
        <f t="shared" si="1"/>
        <v>2.941448382126348</v>
      </c>
      <c r="L6" s="5">
        <f t="shared" si="2"/>
        <v>1.1201165458572773</v>
      </c>
      <c r="M6" s="5"/>
      <c r="N6" s="2">
        <f>SUM(ชั้นภาค2!Q6,ชั้นภาค2!Q22)</f>
        <v>0</v>
      </c>
      <c r="O6" s="2">
        <f>SUM(ชั้นภาค2!R6,ชั้นภาค2!R22)</f>
        <v>0</v>
      </c>
    </row>
    <row r="7" spans="1:15" ht="21.75">
      <c r="A7" s="63" t="s">
        <v>474</v>
      </c>
      <c r="B7" s="4">
        <f t="shared" si="0"/>
        <v>1374</v>
      </c>
      <c r="C7" s="2">
        <f>SUM(ชั้นภาค2!F7:F9,ชั้นภาค2!F23)</f>
        <v>37</v>
      </c>
      <c r="D7" s="2">
        <f>SUM(ชั้นภาค2!G7:G9,ชั้นภาค2!G23)</f>
        <v>128</v>
      </c>
      <c r="E7" s="2">
        <f>SUM(ชั้นภาค2!H7:H9,ชั้นภาค2!H23)</f>
        <v>91</v>
      </c>
      <c r="F7" s="2">
        <f>SUM(ชั้นภาค2!I7:I9,ชั้นภาค2!I23)</f>
        <v>144</v>
      </c>
      <c r="G7" s="2">
        <f>SUM(ชั้นภาค2!J7:J9,ชั้นภาค2!J23)</f>
        <v>154</v>
      </c>
      <c r="H7" s="2">
        <f>SUM(ชั้นภาค2!K7:K9,ชั้นภาค2!K23)</f>
        <v>226</v>
      </c>
      <c r="I7" s="2">
        <f>SUM(ชั้นภาค2!L7:L9,ชั้นภาค2!L23)</f>
        <v>186</v>
      </c>
      <c r="J7" s="2">
        <f>SUM(ชั้นภาค2!M7:M9,ชั้นภาค2!M23)</f>
        <v>408</v>
      </c>
      <c r="K7" s="5">
        <f t="shared" si="1"/>
        <v>2.837336244541485</v>
      </c>
      <c r="L7" s="5">
        <f t="shared" si="2"/>
        <v>1.095974721422158</v>
      </c>
      <c r="M7" s="5"/>
      <c r="N7" s="2">
        <f>SUM(ชั้นภาค2!Q7:Q9,ชั้นภาค2!Q23)</f>
        <v>0</v>
      </c>
      <c r="O7" s="2">
        <f>SUM(ชั้นภาค2!R7:R9,ชั้นภาค2!R23)</f>
        <v>0</v>
      </c>
    </row>
    <row r="8" spans="1:15" ht="21.75">
      <c r="A8" s="63" t="s">
        <v>475</v>
      </c>
      <c r="B8" s="4">
        <f t="shared" si="0"/>
        <v>890</v>
      </c>
      <c r="C8" s="2">
        <f>SUM(ชั้นภาค2!F10:F11,ชั้นภาค2!F25)</f>
        <v>9</v>
      </c>
      <c r="D8" s="2">
        <f>SUM(ชั้นภาค2!G10:G11,ชั้นภาค2!G25)</f>
        <v>32</v>
      </c>
      <c r="E8" s="2">
        <f>SUM(ชั้นภาค2!H10:H11,ชั้นภาค2!H25)</f>
        <v>44</v>
      </c>
      <c r="F8" s="2">
        <f>SUM(ชั้นภาค2!I10:I11,ชั้นภาค2!I25)</f>
        <v>62</v>
      </c>
      <c r="G8" s="2">
        <f>SUM(ชั้นภาค2!J10:J11,ชั้นภาค2!J25)</f>
        <v>150</v>
      </c>
      <c r="H8" s="2">
        <f>SUM(ชั้นภาค2!K10:K11,ชั้นภาค2!K25)</f>
        <v>166</v>
      </c>
      <c r="I8" s="2">
        <f>SUM(ชั้นภาค2!L10:L11,ชั้นภาค2!L25)</f>
        <v>132</v>
      </c>
      <c r="J8" s="2">
        <f>SUM(ชั้นภาค2!M10:M11,ชั้นภาค2!M25)</f>
        <v>295</v>
      </c>
      <c r="K8" s="5">
        <f t="shared" si="1"/>
        <v>3.0752808988764047</v>
      </c>
      <c r="L8" s="5">
        <f t="shared" si="2"/>
        <v>0.9059455174823605</v>
      </c>
      <c r="M8" s="5"/>
      <c r="N8" s="2">
        <f>SUM(ชั้นภาค2!Q10:Q11,ชั้นภาค2!Q25)</f>
        <v>0</v>
      </c>
      <c r="O8" s="2">
        <f>SUM(ชั้นภาค2!R10:R11,ชั้นภาค2!R25)</f>
        <v>0</v>
      </c>
    </row>
    <row r="9" spans="1:15" ht="21.75">
      <c r="A9" s="63" t="s">
        <v>287</v>
      </c>
      <c r="B9" s="4">
        <f t="shared" si="0"/>
        <v>460</v>
      </c>
      <c r="C9" s="2">
        <f>SUM(ชั้นภาค2!F12,ชั้นภาค2!F24)</f>
        <v>25</v>
      </c>
      <c r="D9" s="2">
        <f>SUM(ชั้นภาค2!G12,ชั้นภาค2!G24)</f>
        <v>28</v>
      </c>
      <c r="E9" s="2">
        <f>SUM(ชั้นภาค2!H12,ชั้นภาค2!H24)</f>
        <v>46</v>
      </c>
      <c r="F9" s="2">
        <f>SUM(ชั้นภาค2!I12,ชั้นภาค2!I24)</f>
        <v>125</v>
      </c>
      <c r="G9" s="2">
        <f>SUM(ชั้นภาค2!J12,ชั้นภาค2!J24)</f>
        <v>77</v>
      </c>
      <c r="H9" s="2">
        <f>SUM(ชั้นภาค2!K12,ชั้นภาค2!K24)</f>
        <v>69</v>
      </c>
      <c r="I9" s="2">
        <f>SUM(ชั้นภาค2!L12,ชั้นภาค2!L24)</f>
        <v>52</v>
      </c>
      <c r="J9" s="2">
        <f>SUM(ชั้นภาค2!M12,ชั้นภาค2!M24)</f>
        <v>38</v>
      </c>
      <c r="K9" s="5">
        <f t="shared" si="1"/>
        <v>2.348913043478261</v>
      </c>
      <c r="L9" s="5">
        <f t="shared" si="2"/>
        <v>0.9788518746156449</v>
      </c>
      <c r="M9" s="5"/>
      <c r="N9" s="2">
        <f>SUM(ชั้นภาค2!Q12,ชั้นภาค2!Q24)</f>
        <v>0</v>
      </c>
      <c r="O9" s="2">
        <f>SUM(ชั้นภาค2!R12,ชั้นภาค2!R24)</f>
        <v>0</v>
      </c>
    </row>
    <row r="10" spans="1:15" ht="21.75">
      <c r="A10" s="63" t="s">
        <v>476</v>
      </c>
      <c r="B10" s="4">
        <f t="shared" si="0"/>
        <v>542</v>
      </c>
      <c r="C10" s="2">
        <f>SUM(ชั้นภาค2!F13,ชั้นภาค2!F26:F29)</f>
        <v>25</v>
      </c>
      <c r="D10" s="2">
        <f>SUM(ชั้นภาค2!G13,ชั้นภาค2!G26:G29)</f>
        <v>39</v>
      </c>
      <c r="E10" s="2">
        <f>SUM(ชั้นภาค2!H13,ชั้นภาค2!H26:H29)</f>
        <v>24</v>
      </c>
      <c r="F10" s="2">
        <f>SUM(ชั้นภาค2!I13,ชั้นภาค2!I26:I29)</f>
        <v>45</v>
      </c>
      <c r="G10" s="2">
        <f>SUM(ชั้นภาค2!J13,ชั้นภาค2!J26:J29)</f>
        <v>52</v>
      </c>
      <c r="H10" s="2">
        <f>SUM(ชั้นภาค2!K13,ชั้นภาค2!K26:K29)</f>
        <v>66</v>
      </c>
      <c r="I10" s="2">
        <f>SUM(ชั้นภาค2!L13,ชั้นภาค2!L26:L29)</f>
        <v>64</v>
      </c>
      <c r="J10" s="2">
        <f>SUM(ชั้นภาค2!M13,ชั้นภาค2!M26:M29)</f>
        <v>227</v>
      </c>
      <c r="K10" s="5">
        <f t="shared" si="1"/>
        <v>2.9981549815498156</v>
      </c>
      <c r="L10" s="5">
        <f t="shared" si="2"/>
        <v>1.1653026110168596</v>
      </c>
      <c r="M10" s="5"/>
      <c r="N10" s="2">
        <f>SUM(ชั้นภาค2!Q13,ชั้นภาค2!Q26:Q29)</f>
        <v>0</v>
      </c>
      <c r="O10" s="2">
        <f>SUM(ชั้นภาค2!R13,ชั้นภาค2!R26:R29)</f>
        <v>0</v>
      </c>
    </row>
    <row r="11" spans="1:15" ht="21.75">
      <c r="A11" s="63" t="s">
        <v>477</v>
      </c>
      <c r="B11" s="4">
        <f t="shared" si="0"/>
        <v>596</v>
      </c>
      <c r="C11" s="2">
        <f>SUM(ชั้นภาค2!F14,ชั้นภาค2!F30:F31)</f>
        <v>11</v>
      </c>
      <c r="D11" s="2">
        <f>SUM(ชั้นภาค2!G14,ชั้นภาค2!G30:G31)</f>
        <v>43</v>
      </c>
      <c r="E11" s="2">
        <f>SUM(ชั้นภาค2!H14,ชั้นภาค2!H30:H31)</f>
        <v>31</v>
      </c>
      <c r="F11" s="2">
        <f>SUM(ชั้นภาค2!I14,ชั้นภาค2!I30:I31)</f>
        <v>60</v>
      </c>
      <c r="G11" s="2">
        <f>SUM(ชั้นภาค2!J14,ชั้นภาค2!J30:J31)</f>
        <v>66</v>
      </c>
      <c r="H11" s="2">
        <f>SUM(ชั้นภาค2!K14,ชั้นภาค2!K30:K31)</f>
        <v>75</v>
      </c>
      <c r="I11" s="2">
        <f>SUM(ชั้นภาค2!L14,ชั้นภาค2!L30:L31)</f>
        <v>70</v>
      </c>
      <c r="J11" s="2">
        <f>SUM(ชั้นภาค2!M14,ชั้นภาค2!M30:M31)</f>
        <v>240</v>
      </c>
      <c r="K11" s="5">
        <f t="shared" si="1"/>
        <v>3.027684563758389</v>
      </c>
      <c r="L11" s="5">
        <f t="shared" si="2"/>
        <v>1.0636561650330099</v>
      </c>
      <c r="M11" s="5"/>
      <c r="N11" s="2">
        <f>SUM(ชั้นภาค2!Q14,ชั้นภาค2!Q30:Q31)</f>
        <v>0</v>
      </c>
      <c r="O11" s="2">
        <f>SUM(ชั้นภาค2!R14,ชั้นภาค2!R30:R31)</f>
        <v>0</v>
      </c>
    </row>
    <row r="12" spans="1:15" ht="21.75">
      <c r="A12" s="153" t="s">
        <v>479</v>
      </c>
      <c r="B12" s="154"/>
      <c r="C12" s="154"/>
      <c r="D12" s="154"/>
      <c r="E12" s="154"/>
      <c r="F12" s="154"/>
      <c r="G12" s="154"/>
      <c r="H12" s="154"/>
      <c r="I12" s="154"/>
      <c r="J12" s="155"/>
      <c r="K12" s="158">
        <f>SUM(C4:C11,N4:O11)/SUM(B4:B11)</f>
        <v>0.04584717607973422</v>
      </c>
      <c r="L12" s="136"/>
      <c r="M12" s="136"/>
      <c r="N12" s="136"/>
      <c r="O12" s="159"/>
    </row>
    <row r="13" spans="1:15" ht="21.75">
      <c r="A13" s="153" t="s">
        <v>478</v>
      </c>
      <c r="B13" s="154"/>
      <c r="C13" s="154"/>
      <c r="D13" s="154"/>
      <c r="E13" s="154"/>
      <c r="F13" s="154"/>
      <c r="G13" s="154"/>
      <c r="H13" s="154"/>
      <c r="I13" s="154"/>
      <c r="J13" s="155"/>
      <c r="K13" s="158">
        <f>SUM(H4:J11)/SUM(B4:B11)*100</f>
        <v>58.75415282392027</v>
      </c>
      <c r="L13" s="136"/>
      <c r="M13" s="136"/>
      <c r="N13" s="136"/>
      <c r="O13" s="159"/>
    </row>
    <row r="17" ht="21.75">
      <c r="B17" s="29" t="s">
        <v>483</v>
      </c>
    </row>
    <row r="18" spans="1:15" ht="29.25" customHeight="1">
      <c r="A18" s="150" t="s">
        <v>282</v>
      </c>
      <c r="B18" s="91" t="s">
        <v>3</v>
      </c>
      <c r="C18" s="152" t="s">
        <v>4</v>
      </c>
      <c r="D18" s="152"/>
      <c r="E18" s="152"/>
      <c r="F18" s="152"/>
      <c r="G18" s="152"/>
      <c r="H18" s="152"/>
      <c r="I18" s="152"/>
      <c r="J18" s="152"/>
      <c r="K18" s="133" t="s">
        <v>6</v>
      </c>
      <c r="L18" s="133" t="s">
        <v>7</v>
      </c>
      <c r="M18" s="64"/>
      <c r="N18" s="156" t="s">
        <v>55</v>
      </c>
      <c r="O18" s="157"/>
    </row>
    <row r="19" spans="1:15" ht="21.75">
      <c r="A19" s="151"/>
      <c r="B19" s="91"/>
      <c r="C19" s="2">
        <v>0</v>
      </c>
      <c r="D19" s="2">
        <v>1</v>
      </c>
      <c r="E19" s="2">
        <v>1.5</v>
      </c>
      <c r="F19" s="2">
        <v>2</v>
      </c>
      <c r="G19" s="2">
        <v>2.5</v>
      </c>
      <c r="H19" s="2">
        <v>3</v>
      </c>
      <c r="I19" s="2">
        <v>3.5</v>
      </c>
      <c r="J19" s="2">
        <v>4</v>
      </c>
      <c r="K19" s="133"/>
      <c r="L19" s="133"/>
      <c r="M19" s="46"/>
      <c r="N19" s="2" t="s">
        <v>9</v>
      </c>
      <c r="O19" s="2" t="s">
        <v>10</v>
      </c>
    </row>
    <row r="20" spans="1:15" ht="21.75">
      <c r="A20" s="62" t="s">
        <v>254</v>
      </c>
      <c r="B20" s="4">
        <f aca="true" t="shared" si="3" ref="B20:B27">SUM(C20:J20,N20:O20)</f>
        <v>533</v>
      </c>
      <c r="C20" s="2">
        <f>SUM(ชั้นภาค2!F62,ชั้นภาค2!F77)</f>
        <v>42</v>
      </c>
      <c r="D20" s="2">
        <f>SUM(ชั้นภาค2!G62,ชั้นภาค2!G77)</f>
        <v>31</v>
      </c>
      <c r="E20" s="2">
        <f>SUM(ชั้นภาค2!H62,ชั้นภาค2!H77)</f>
        <v>27</v>
      </c>
      <c r="F20" s="2">
        <f>SUM(ชั้นภาค2!I62,ชั้นภาค2!I77)</f>
        <v>52</v>
      </c>
      <c r="G20" s="2">
        <f>SUM(ชั้นภาค2!J62,ชั้นภาค2!J77)</f>
        <v>51</v>
      </c>
      <c r="H20" s="2">
        <f>SUM(ชั้นภาค2!K62,ชั้นภาค2!K77)</f>
        <v>62</v>
      </c>
      <c r="I20" s="2">
        <f>SUM(ชั้นภาค2!L62,ชั้นภาค2!L77)</f>
        <v>75</v>
      </c>
      <c r="J20" s="2">
        <f>SUM(ชั้นภาค2!M62,ชั้นภาค2!M77)</f>
        <v>193</v>
      </c>
      <c r="K20" s="5">
        <f>(1*D20+1.5*E20+2*F20+2.5*G20+3*H20+3.5*I20+4*J20)/B20</f>
        <v>2.858348968105066</v>
      </c>
      <c r="L20" s="5">
        <f>SQRT((C20*0^2+D20*1^2+E20*1.5^2+F20*2^2+G20*2.5^2+H20*3^2+I20*3.5^2+J20*4^2)/B20-K20^2)</f>
        <v>1.24680104520582</v>
      </c>
      <c r="M20" s="5"/>
      <c r="N20" s="2">
        <f>SUM(ชั้นภาค2!Q62,ชั้นภาค2!Q77)</f>
        <v>0</v>
      </c>
      <c r="O20" s="2">
        <f>SUM(ชั้นภาค2!R62,ชั้นภาค2!R77)</f>
        <v>0</v>
      </c>
    </row>
    <row r="21" spans="1:15" ht="21.75">
      <c r="A21" s="63" t="s">
        <v>283</v>
      </c>
      <c r="B21" s="4">
        <f t="shared" si="3"/>
        <v>460</v>
      </c>
      <c r="C21" s="2">
        <f>SUM(ชั้นภาค2!F63,ชั้นภาค2!F78)</f>
        <v>50</v>
      </c>
      <c r="D21" s="2">
        <f>SUM(ชั้นภาค2!G63,ชั้นภาค2!G78)</f>
        <v>38</v>
      </c>
      <c r="E21" s="2">
        <f>SUM(ชั้นภาค2!H63,ชั้นภาค2!H78)</f>
        <v>38</v>
      </c>
      <c r="F21" s="2">
        <f>SUM(ชั้นภาค2!I63,ชั้นภาค2!I78)</f>
        <v>42</v>
      </c>
      <c r="G21" s="2">
        <f>SUM(ชั้นภาค2!J63,ชั้นภาค2!J78)</f>
        <v>106</v>
      </c>
      <c r="H21" s="2">
        <f>SUM(ชั้นภาค2!K63,ชั้นภาค2!K78)</f>
        <v>86</v>
      </c>
      <c r="I21" s="2">
        <f>SUM(ชั้นภาค2!L63,ชั้นภาค2!L78)</f>
        <v>42</v>
      </c>
      <c r="J21" s="2">
        <f>SUM(ชั้นภาค2!M63,ชั้นภาค2!M78)</f>
        <v>54</v>
      </c>
      <c r="K21" s="5">
        <f aca="true" t="shared" si="4" ref="K21:K27">(1*D21+1.5*E21+2*F21+2.5*G21+3*H21+3.5*I21+4*J21)/B21</f>
        <v>2.3152173913043477</v>
      </c>
      <c r="L21" s="5">
        <f aca="true" t="shared" si="5" ref="L21:L27">SQRT((C21*0^2+D21*1^2+E21*1.5^2+F21*2^2+G21*2.5^2+H21*3^2+I21*3.5^2+J21*4^2)/B21-K21^2)</f>
        <v>1.1802666226607903</v>
      </c>
      <c r="M21" s="5"/>
      <c r="N21" s="2">
        <f>SUM(ชั้นภาค2!Q63,ชั้นภาค2!Q78)</f>
        <v>4</v>
      </c>
      <c r="O21" s="2">
        <f>SUM(ชั้นภาค2!R63,ชั้นภาค2!R78)</f>
        <v>0</v>
      </c>
    </row>
    <row r="22" spans="1:15" ht="21.75">
      <c r="A22" s="63" t="s">
        <v>284</v>
      </c>
      <c r="B22" s="4">
        <f t="shared" si="3"/>
        <v>677</v>
      </c>
      <c r="C22" s="2">
        <f>SUM(ชั้นภาค2!F64,ชั้นภาค2!F79)</f>
        <v>27</v>
      </c>
      <c r="D22" s="2">
        <f>SUM(ชั้นภาค2!G64,ชั้นภาค2!G79)</f>
        <v>43</v>
      </c>
      <c r="E22" s="2">
        <f>SUM(ชั้นภาค2!H64,ชั้นภาค2!H79)</f>
        <v>74</v>
      </c>
      <c r="F22" s="2">
        <f>SUM(ชั้นภาค2!I64,ชั้นภาค2!I79)</f>
        <v>84</v>
      </c>
      <c r="G22" s="2">
        <f>SUM(ชั้นภาค2!J64,ชั้นภาค2!J79)</f>
        <v>99</v>
      </c>
      <c r="H22" s="2">
        <f>SUM(ชั้นภาค2!K64,ชั้นภาค2!K79)</f>
        <v>131</v>
      </c>
      <c r="I22" s="2">
        <f>SUM(ชั้นภาค2!L64,ชั้นภาค2!L79)</f>
        <v>95</v>
      </c>
      <c r="J22" s="2">
        <f>SUM(ชั้นภาค2!M64,ชั้นภาค2!M79)</f>
        <v>124</v>
      </c>
      <c r="K22" s="5">
        <f t="shared" si="4"/>
        <v>2.6454948301329395</v>
      </c>
      <c r="L22" s="5">
        <f t="shared" si="5"/>
        <v>1.0545804707670938</v>
      </c>
      <c r="M22" s="5"/>
      <c r="N22" s="2">
        <f>SUM(ชั้นภาค2!Q64,ชั้นภาค2!Q79)</f>
        <v>0</v>
      </c>
      <c r="O22" s="2">
        <f>SUM(ชั้นภาค2!R64,ชั้นภาค2!R79)</f>
        <v>0</v>
      </c>
    </row>
    <row r="23" spans="1:15" ht="21.75">
      <c r="A23" s="63" t="s">
        <v>474</v>
      </c>
      <c r="B23" s="4">
        <f t="shared" si="3"/>
        <v>1429</v>
      </c>
      <c r="C23" s="2">
        <f>SUM(ชั้นภาค2!F65:F67,ชั้นภาค2!F80)</f>
        <v>44</v>
      </c>
      <c r="D23" s="2">
        <f>SUM(ชั้นภาค2!G65:G67,ชั้นภาค2!G80)</f>
        <v>135</v>
      </c>
      <c r="E23" s="2">
        <f>SUM(ชั้นภาค2!H65:H67,ชั้นภาค2!H80)</f>
        <v>128</v>
      </c>
      <c r="F23" s="2">
        <f>SUM(ชั้นภาค2!I65:I67,ชั้นภาค2!I80)</f>
        <v>182</v>
      </c>
      <c r="G23" s="2">
        <f>SUM(ชั้นภาค2!J65:J67,ชั้นภาค2!J80)</f>
        <v>183</v>
      </c>
      <c r="H23" s="2">
        <f>SUM(ชั้นภาค2!K65:K67,ชั้นภาค2!K80)</f>
        <v>216</v>
      </c>
      <c r="I23" s="2">
        <f>SUM(ชั้นภาค2!L65:L67,ชั้นภาค2!L80)</f>
        <v>176</v>
      </c>
      <c r="J23" s="2">
        <f>SUM(ชั้นภาค2!M65:M67,ชั้นภาค2!M80)</f>
        <v>355</v>
      </c>
      <c r="K23" s="5">
        <f t="shared" si="4"/>
        <v>2.6819454163750875</v>
      </c>
      <c r="L23" s="5">
        <f t="shared" si="5"/>
        <v>1.1211417602452258</v>
      </c>
      <c r="M23" s="5"/>
      <c r="N23" s="2">
        <f>SUM(ชั้นภาค2!Q65:Q67,ชั้นภาค2!Q80)</f>
        <v>10</v>
      </c>
      <c r="O23" s="2">
        <f>SUM(ชั้นภาค2!R65:R67,ชั้นภาค2!R80)</f>
        <v>0</v>
      </c>
    </row>
    <row r="24" spans="1:15" ht="21.75">
      <c r="A24" s="63" t="s">
        <v>475</v>
      </c>
      <c r="B24" s="4">
        <f t="shared" si="3"/>
        <v>892</v>
      </c>
      <c r="C24" s="2">
        <f>SUM(ชั้นภาค2!F68:F69)</f>
        <v>17</v>
      </c>
      <c r="D24" s="2">
        <f>SUM(ชั้นภาค2!G68:G69)</f>
        <v>7</v>
      </c>
      <c r="E24" s="2">
        <f>SUM(ชั้นภาค2!H68:H69)</f>
        <v>11</v>
      </c>
      <c r="F24" s="2">
        <f>SUM(ชั้นภาค2!I68:I69)</f>
        <v>19</v>
      </c>
      <c r="G24" s="2">
        <f>SUM(ชั้นภาค2!J68:J69)</f>
        <v>78</v>
      </c>
      <c r="H24" s="2">
        <f>SUM(ชั้นภาค2!K68:K69)</f>
        <v>152</v>
      </c>
      <c r="I24" s="2">
        <f>SUM(ชั้นภาค2!L68:L69)</f>
        <v>144</v>
      </c>
      <c r="J24" s="2">
        <f>SUM(ชั้นภาค2!M68:M69)</f>
        <v>464</v>
      </c>
      <c r="K24" s="5">
        <f t="shared" si="4"/>
        <v>3.444506726457399</v>
      </c>
      <c r="L24" s="5">
        <f t="shared" si="5"/>
        <v>0.7979816769081937</v>
      </c>
      <c r="M24" s="5"/>
      <c r="N24" s="2">
        <f>SUM(ชั้นภาค2!Q68:Q69)</f>
        <v>0</v>
      </c>
      <c r="O24" s="2">
        <f>SUM(ชั้นภาค2!R68:R69)</f>
        <v>0</v>
      </c>
    </row>
    <row r="25" spans="1:15" ht="21.75">
      <c r="A25" s="63" t="s">
        <v>287</v>
      </c>
      <c r="B25" s="4">
        <f t="shared" si="3"/>
        <v>469</v>
      </c>
      <c r="C25" s="2">
        <f>SUM(ชั้นภาค2!F70,ชั้นภาค2!F81:F82)</f>
        <v>26</v>
      </c>
      <c r="D25" s="2">
        <f>SUM(ชั้นภาค2!G70,ชั้นภาค2!G81:G82)</f>
        <v>25</v>
      </c>
      <c r="E25" s="2">
        <f>SUM(ชั้นภาค2!H70,ชั้นภาค2!H81:H82)</f>
        <v>157</v>
      </c>
      <c r="F25" s="2">
        <f>SUM(ชั้นภาค2!I70,ชั้นภาค2!I81:I82)</f>
        <v>10</v>
      </c>
      <c r="G25" s="2">
        <f>SUM(ชั้นภาค2!J70,ชั้นภาค2!J81:J82)</f>
        <v>1</v>
      </c>
      <c r="H25" s="2">
        <f>SUM(ชั้นภาค2!K70,ชั้นภาค2!K81:K82)</f>
        <v>20</v>
      </c>
      <c r="I25" s="2">
        <f>SUM(ชั้นภาค2!L70,ชั้นภาค2!L81:L82)</f>
        <v>8</v>
      </c>
      <c r="J25" s="2">
        <f>SUM(ชั้นภาค2!M70,ชั้นภาค2!M81:M82)</f>
        <v>222</v>
      </c>
      <c r="K25" s="5">
        <f t="shared" si="4"/>
        <v>2.6844349680170576</v>
      </c>
      <c r="L25" s="5">
        <f t="shared" si="5"/>
        <v>1.3657369709852003</v>
      </c>
      <c r="M25" s="5"/>
      <c r="N25" s="2">
        <f>SUM(ชั้นภาค2!Q70,ชั้นภาค2!Q81:Q82)</f>
        <v>0</v>
      </c>
      <c r="O25" s="2">
        <f>SUM(ชั้นภาค2!R70,ชั้นภาค2!R81:R82)</f>
        <v>0</v>
      </c>
    </row>
    <row r="26" spans="1:15" ht="21.75">
      <c r="A26" s="63" t="s">
        <v>476</v>
      </c>
      <c r="B26" s="4">
        <f t="shared" si="3"/>
        <v>992</v>
      </c>
      <c r="C26" s="2">
        <f>SUM(ชั้นภาค2!F71,ชั้นภาค2!F83:F88)</f>
        <v>48</v>
      </c>
      <c r="D26" s="2">
        <f>SUM(ชั้นภาค2!G71,ชั้นภาค2!G83:G88)</f>
        <v>17</v>
      </c>
      <c r="E26" s="2">
        <f>SUM(ชั้นภาค2!H71,ชั้นภาค2!H83:H88)</f>
        <v>36</v>
      </c>
      <c r="F26" s="2">
        <f>SUM(ชั้นภาค2!I71,ชั้นภาค2!I83:I88)</f>
        <v>54</v>
      </c>
      <c r="G26" s="2">
        <f>SUM(ชั้นภาค2!J71,ชั้นภาค2!J83:J88)</f>
        <v>105</v>
      </c>
      <c r="H26" s="2">
        <f>SUM(ชั้นภาค2!K71,ชั้นภาค2!K83:K88)</f>
        <v>117</v>
      </c>
      <c r="I26" s="2">
        <f>SUM(ชั้นภาค2!L71,ชั้นภาค2!L83:L88)</f>
        <v>143</v>
      </c>
      <c r="J26" s="2">
        <f>SUM(ชั้นภาค2!M71,ชั้นภาค2!M83:M88)</f>
        <v>472</v>
      </c>
      <c r="K26" s="5">
        <f t="shared" si="4"/>
        <v>3.2066532258064515</v>
      </c>
      <c r="L26" s="5">
        <f t="shared" si="5"/>
        <v>1.0657025211655584</v>
      </c>
      <c r="M26" s="5"/>
      <c r="N26" s="2">
        <f>SUM(ชั้นภาค2!Q71,ชั้นภาค2!Q83:Q88)</f>
        <v>0</v>
      </c>
      <c r="O26" s="2">
        <f>SUM(ชั้นภาค2!R71,ชั้นภาค2!R83:R88)</f>
        <v>0</v>
      </c>
    </row>
    <row r="27" spans="1:15" ht="21.75">
      <c r="A27" s="63" t="s">
        <v>477</v>
      </c>
      <c r="B27" s="4">
        <f t="shared" si="3"/>
        <v>857</v>
      </c>
      <c r="C27" s="2">
        <f>SUM(ชั้นภาค2!F72,ชั้นภาค2!F89:F91)</f>
        <v>29</v>
      </c>
      <c r="D27" s="2">
        <f>SUM(ชั้นภาค2!G72,ชั้นภาค2!G89:G91)</f>
        <v>138</v>
      </c>
      <c r="E27" s="2">
        <f>SUM(ชั้นภาค2!H72,ชั้นภาค2!H89:H91)</f>
        <v>130</v>
      </c>
      <c r="F27" s="2">
        <f>SUM(ชั้นภาค2!I72,ชั้นภาค2!I89:I91)</f>
        <v>141</v>
      </c>
      <c r="G27" s="2">
        <f>SUM(ชั้นภาค2!J72,ชั้นภาค2!J89:J91)</f>
        <v>101</v>
      </c>
      <c r="H27" s="2">
        <f>SUM(ชั้นภาค2!K72,ชั้นภาค2!K89:K91)</f>
        <v>89</v>
      </c>
      <c r="I27" s="2">
        <f>SUM(ชั้นภาค2!L72,ชั้นภาค2!L89:L91)</f>
        <v>68</v>
      </c>
      <c r="J27" s="2">
        <f>SUM(ชั้นภาค2!M72,ชั้นภาค2!M89:M91)</f>
        <v>160</v>
      </c>
      <c r="K27" s="5">
        <f t="shared" si="4"/>
        <v>2.34830805134189</v>
      </c>
      <c r="L27" s="5">
        <f t="shared" si="5"/>
        <v>1.1297298066467891</v>
      </c>
      <c r="M27" s="5"/>
      <c r="N27" s="2">
        <f>SUM(ชั้นภาค2!Q72,ชั้นภาค2!Q89:Q91)</f>
        <v>1</v>
      </c>
      <c r="O27" s="2">
        <f>SUM(ชั้นภาค2!R72,ชั้นภาค2!R89:R91)</f>
        <v>0</v>
      </c>
    </row>
    <row r="28" spans="1:15" ht="21.75">
      <c r="A28" s="153" t="s">
        <v>479</v>
      </c>
      <c r="B28" s="154"/>
      <c r="C28" s="154"/>
      <c r="D28" s="154"/>
      <c r="E28" s="154"/>
      <c r="F28" s="154"/>
      <c r="G28" s="154"/>
      <c r="H28" s="154"/>
      <c r="I28" s="154"/>
      <c r="J28" s="155"/>
      <c r="K28" s="158">
        <f>SUM(C20:C27,N20:O27)/SUM(B20:B27)</f>
        <v>0.04723411000158504</v>
      </c>
      <c r="L28" s="136"/>
      <c r="M28" s="136"/>
      <c r="N28" s="136"/>
      <c r="O28" s="159"/>
    </row>
    <row r="29" spans="1:15" ht="21.75">
      <c r="A29" s="153" t="s">
        <v>478</v>
      </c>
      <c r="B29" s="154"/>
      <c r="C29" s="154"/>
      <c r="D29" s="154"/>
      <c r="E29" s="154"/>
      <c r="F29" s="154"/>
      <c r="G29" s="154"/>
      <c r="H29" s="154"/>
      <c r="I29" s="154"/>
      <c r="J29" s="155"/>
      <c r="K29" s="158">
        <f>SUM(H20:J27)/SUM(B20:B27)*100</f>
        <v>58.13916627040735</v>
      </c>
      <c r="L29" s="136"/>
      <c r="M29" s="136"/>
      <c r="N29" s="136"/>
      <c r="O29" s="159"/>
    </row>
    <row r="32" ht="21.75">
      <c r="B32" s="29" t="s">
        <v>484</v>
      </c>
    </row>
    <row r="33" spans="1:15" ht="29.25" customHeight="1">
      <c r="A33" s="150" t="s">
        <v>282</v>
      </c>
      <c r="B33" s="91" t="s">
        <v>3</v>
      </c>
      <c r="C33" s="152" t="s">
        <v>4</v>
      </c>
      <c r="D33" s="152"/>
      <c r="E33" s="152"/>
      <c r="F33" s="152"/>
      <c r="G33" s="152"/>
      <c r="H33" s="152"/>
      <c r="I33" s="152"/>
      <c r="J33" s="152"/>
      <c r="K33" s="133" t="s">
        <v>6</v>
      </c>
      <c r="L33" s="133" t="s">
        <v>7</v>
      </c>
      <c r="M33" s="64"/>
      <c r="N33" s="156" t="s">
        <v>55</v>
      </c>
      <c r="O33" s="157"/>
    </row>
    <row r="34" spans="1:15" ht="21.75">
      <c r="A34" s="151"/>
      <c r="B34" s="91"/>
      <c r="C34" s="2">
        <v>0</v>
      </c>
      <c r="D34" s="2">
        <v>1</v>
      </c>
      <c r="E34" s="2">
        <v>1.5</v>
      </c>
      <c r="F34" s="2">
        <v>2</v>
      </c>
      <c r="G34" s="2">
        <v>2.5</v>
      </c>
      <c r="H34" s="2">
        <v>3</v>
      </c>
      <c r="I34" s="2">
        <v>3.5</v>
      </c>
      <c r="J34" s="2">
        <v>4</v>
      </c>
      <c r="K34" s="133"/>
      <c r="L34" s="133"/>
      <c r="M34" s="46"/>
      <c r="N34" s="2" t="s">
        <v>9</v>
      </c>
      <c r="O34" s="2" t="s">
        <v>10</v>
      </c>
    </row>
    <row r="35" spans="1:15" ht="21.75">
      <c r="A35" s="62" t="s">
        <v>254</v>
      </c>
      <c r="B35" s="4">
        <f aca="true" t="shared" si="6" ref="B35:B42">SUM(C35:J35,N35:O35)</f>
        <v>487</v>
      </c>
      <c r="C35" s="2">
        <f>SUM(ชั้นภาค2!F121,ชั้นภาค2!F136)</f>
        <v>145</v>
      </c>
      <c r="D35" s="2">
        <f>SUM(ชั้นภาค2!G121,ชั้นภาค2!G136)</f>
        <v>96</v>
      </c>
      <c r="E35" s="2">
        <f>SUM(ชั้นภาค2!H121,ชั้นภาค2!H136)</f>
        <v>64</v>
      </c>
      <c r="F35" s="2">
        <f>SUM(ชั้นภาค2!I121,ชั้นภาค2!I136)</f>
        <v>60</v>
      </c>
      <c r="G35" s="2">
        <f>SUM(ชั้นภาค2!J121,ชั้นภาค2!J136)</f>
        <v>31</v>
      </c>
      <c r="H35" s="2">
        <f>SUM(ชั้นภาค2!K121,ชั้นภาค2!K136)</f>
        <v>31</v>
      </c>
      <c r="I35" s="2">
        <f>SUM(ชั้นภาค2!L121,ชั้นภาค2!L136)</f>
        <v>20</v>
      </c>
      <c r="J35" s="2">
        <f>SUM(ชั้นภาค2!M121,ชั้นภาค2!M136)</f>
        <v>17</v>
      </c>
      <c r="K35" s="5">
        <f>(1*D35+1.5*E35+2*F35+2.5*G35+3*H35+3.5*I35+4*J35)/B35</f>
        <v>1.2741273100616017</v>
      </c>
      <c r="L35" s="5">
        <f>SQRT((C35*0^2+D35*1^2+E35*1.5^2+F35*2^2+G35*2.5^2+H35*3^2+I35*3.5^2+J35*4^2)/B35-K35^2)</f>
        <v>1.180917754776234</v>
      </c>
      <c r="M35" s="2">
        <f>SUM(ชั้นภาค2!P121,ชั้นภาค2!P136)</f>
        <v>2.042121089281931</v>
      </c>
      <c r="N35" s="2">
        <f>SUM(ชั้นภาค2!Q121,ชั้นภาค2!Q136)</f>
        <v>5</v>
      </c>
      <c r="O35" s="2">
        <f>SUM(ชั้นภาค2!R121,ชั้นภาค2!R136)</f>
        <v>18</v>
      </c>
    </row>
    <row r="36" spans="1:15" ht="21.75">
      <c r="A36" s="63" t="s">
        <v>283</v>
      </c>
      <c r="B36" s="4">
        <f t="shared" si="6"/>
        <v>619</v>
      </c>
      <c r="C36" s="2">
        <f>SUM(ชั้นภาค2!F122,ชั้นภาค2!F137)</f>
        <v>57</v>
      </c>
      <c r="D36" s="2">
        <f>SUM(ชั้นภาค2!G122,ชั้นภาค2!G137)</f>
        <v>101</v>
      </c>
      <c r="E36" s="2">
        <f>SUM(ชั้นภาค2!H122,ชั้นภาค2!H137)</f>
        <v>64</v>
      </c>
      <c r="F36" s="2">
        <f>SUM(ชั้นภาค2!I122,ชั้นภาค2!I137)</f>
        <v>85</v>
      </c>
      <c r="G36" s="2">
        <f>SUM(ชั้นภาค2!J122,ชั้นภาค2!J137)</f>
        <v>113</v>
      </c>
      <c r="H36" s="2">
        <f>SUM(ชั้นภาค2!K122,ชั้นภาค2!K137)</f>
        <v>90</v>
      </c>
      <c r="I36" s="2">
        <f>SUM(ชั้นภาค2!L122,ชั้นภาค2!L137)</f>
        <v>66</v>
      </c>
      <c r="J36" s="2">
        <f>SUM(ชั้นภาค2!M122,ชั้นภาค2!M137)</f>
        <v>43</v>
      </c>
      <c r="K36" s="5">
        <f aca="true" t="shared" si="7" ref="K36:K42">(1*D36+1.5*E36+2*F36+2.5*G36+3*H36+3.5*I36+4*J36)/B36</f>
        <v>2.1365105008077543</v>
      </c>
      <c r="L36" s="5">
        <f aca="true" t="shared" si="8" ref="L36:L42">SQRT((C36*0^2+D36*1^2+E36*1.5^2+F36*2^2+G36*2.5^2+H36*3^2+I36*3.5^2+J36*4^2)/B36-K36^2)</f>
        <v>1.1169243358536896</v>
      </c>
      <c r="M36" s="2">
        <f>SUM(ชั้นภาค2!P122,ชั้นภาค2!P137)</f>
        <v>2.11964478055665</v>
      </c>
      <c r="N36" s="2">
        <f>SUM(ชั้นภาค2!Q122,ชั้นภาค2!Q137)</f>
        <v>0</v>
      </c>
      <c r="O36" s="2">
        <f>SUM(ชั้นภาค2!R122,ชั้นภาค2!R137)</f>
        <v>0</v>
      </c>
    </row>
    <row r="37" spans="1:15" ht="21.75">
      <c r="A37" s="63" t="s">
        <v>284</v>
      </c>
      <c r="B37" s="4">
        <f t="shared" si="6"/>
        <v>619</v>
      </c>
      <c r="C37" s="2">
        <f>SUM(ชั้นภาค2!F123,ชั้นภาค2!F138)</f>
        <v>46</v>
      </c>
      <c r="D37" s="2">
        <f>SUM(ชั้นภาค2!G123,ชั้นภาค2!G138)</f>
        <v>38</v>
      </c>
      <c r="E37" s="2">
        <f>SUM(ชั้นภาค2!H123,ชั้นภาค2!H138)</f>
        <v>45</v>
      </c>
      <c r="F37" s="2">
        <f>SUM(ชั้นภาค2!I123,ชั้นภาค2!I138)</f>
        <v>68</v>
      </c>
      <c r="G37" s="2">
        <f>SUM(ชั้นภาค2!J123,ชั้นภาค2!J138)</f>
        <v>57</v>
      </c>
      <c r="H37" s="2">
        <f>SUM(ชั้นภาค2!K123,ชั้นภาค2!K138)</f>
        <v>83</v>
      </c>
      <c r="I37" s="2">
        <f>SUM(ชั้นภาค2!L123,ชั้นภาค2!L138)</f>
        <v>109</v>
      </c>
      <c r="J37" s="2">
        <f>SUM(ชั้นภาค2!M123,ชั้นภาค2!M138)</f>
        <v>173</v>
      </c>
      <c r="K37" s="5">
        <f t="shared" si="7"/>
        <v>2.75686591276252</v>
      </c>
      <c r="L37" s="5">
        <f t="shared" si="8"/>
        <v>1.214584447222917</v>
      </c>
      <c r="M37" s="2">
        <f>SUM(ชั้นภาค2!P123,ชั้นภาค2!P138)</f>
        <v>2.311936198362903</v>
      </c>
      <c r="N37" s="2">
        <f>SUM(ชั้นภาค2!Q123,ชั้นภาค2!Q138)</f>
        <v>0</v>
      </c>
      <c r="O37" s="2">
        <f>SUM(ชั้นภาค2!R123,ชั้นภาค2!R138)</f>
        <v>0</v>
      </c>
    </row>
    <row r="38" spans="1:15" ht="21.75">
      <c r="A38" s="63" t="s">
        <v>474</v>
      </c>
      <c r="B38" s="4">
        <f t="shared" si="6"/>
        <v>1280</v>
      </c>
      <c r="C38" s="2">
        <f>SUM(ชั้นภาค2!F124:F126,ชั้นภาค2!F139)</f>
        <v>167</v>
      </c>
      <c r="D38" s="2">
        <f>SUM(ชั้นภาค2!G124:G126,ชั้นภาค2!G139)</f>
        <v>248</v>
      </c>
      <c r="E38" s="2">
        <f>SUM(ชั้นภาค2!H124:H126,ชั้นภาค2!H139)</f>
        <v>151</v>
      </c>
      <c r="F38" s="2">
        <f>SUM(ชั้นภาค2!I124:I126,ชั้นภาค2!I139)</f>
        <v>209</v>
      </c>
      <c r="G38" s="2">
        <f>SUM(ชั้นภาค2!J124:J126,ชั้นภาค2!J139)</f>
        <v>138</v>
      </c>
      <c r="H38" s="2">
        <f>SUM(ชั้นภาค2!K124:K126,ชั้นภาค2!K139)</f>
        <v>147</v>
      </c>
      <c r="I38" s="2">
        <f>SUM(ชั้นภาค2!L124:L126,ชั้นภาค2!L139)</f>
        <v>91</v>
      </c>
      <c r="J38" s="2">
        <f>SUM(ชั้นภาค2!M124:M126,ชั้นภาค2!M139)</f>
        <v>126</v>
      </c>
      <c r="K38" s="5">
        <f t="shared" si="7"/>
        <v>1.95390625</v>
      </c>
      <c r="L38" s="5">
        <f t="shared" si="8"/>
        <v>1.2032769283132365</v>
      </c>
      <c r="M38" s="2">
        <f>SUM(ชั้นภาค2!P124:P126,ชั้นภาค2!P139)</f>
        <v>4.822358819057612</v>
      </c>
      <c r="N38" s="2">
        <f>SUM(ชั้นภาค2!Q124:Q126,ชั้นภาค2!Q139)</f>
        <v>1</v>
      </c>
      <c r="O38" s="2">
        <f>SUM(ชั้นภาค2!R124:R126,ชั้นภาค2!R139)</f>
        <v>2</v>
      </c>
    </row>
    <row r="39" spans="1:15" ht="21.75">
      <c r="A39" s="63" t="s">
        <v>475</v>
      </c>
      <c r="B39" s="4">
        <f t="shared" si="6"/>
        <v>819</v>
      </c>
      <c r="C39" s="2">
        <f>SUM(ชั้นภาค2!F127:F128,ชั้นภาค2!F140)</f>
        <v>41</v>
      </c>
      <c r="D39" s="2">
        <f>SUM(ชั้นภาค2!G127:G128,ชั้นภาค2!G140)</f>
        <v>83</v>
      </c>
      <c r="E39" s="2">
        <f>SUM(ชั้นภาค2!H127:H128,ชั้นภาค2!H140)</f>
        <v>38</v>
      </c>
      <c r="F39" s="2">
        <f>SUM(ชั้นภาค2!I127:I128,ชั้นภาค2!I140)</f>
        <v>79</v>
      </c>
      <c r="G39" s="2">
        <f>SUM(ชั้นภาค2!J127:J128,ชั้นภาค2!J140)</f>
        <v>90</v>
      </c>
      <c r="H39" s="2">
        <f>SUM(ชั้นภาค2!K127:K128,ชั้นภาค2!K140)</f>
        <v>113</v>
      </c>
      <c r="I39" s="2">
        <f>SUM(ชั้นภาค2!L127:L128,ชั้นภาค2!L140)</f>
        <v>119</v>
      </c>
      <c r="J39" s="2">
        <f>SUM(ชั้นภาค2!M127:M128,ชั้นภาค2!M140)</f>
        <v>256</v>
      </c>
      <c r="K39" s="5">
        <f t="shared" si="7"/>
        <v>2.811355311355311</v>
      </c>
      <c r="L39" s="5">
        <f t="shared" si="8"/>
        <v>1.1821858418185918</v>
      </c>
      <c r="M39" s="2">
        <f>SUM(ชั้นภาค2!P127:P128,ชั้นภาค2!P140)</f>
        <v>3.292155742308451</v>
      </c>
      <c r="N39" s="2">
        <f>SUM(ชั้นภาค2!Q127:Q128,ชั้นภาค2!Q140)</f>
        <v>0</v>
      </c>
      <c r="O39" s="2">
        <f>SUM(ชั้นภาค2!R127:R128,ชั้นภาค2!R140)</f>
        <v>0</v>
      </c>
    </row>
    <row r="40" spans="1:15" ht="21.75">
      <c r="A40" s="63" t="s">
        <v>287</v>
      </c>
      <c r="B40" s="4">
        <f t="shared" si="6"/>
        <v>430</v>
      </c>
      <c r="C40" s="2">
        <f>SUM(ชั้นภาค2!F129,ชั้นภาค2!F141:F142)</f>
        <v>43</v>
      </c>
      <c r="D40" s="2">
        <f>SUM(ชั้นภาค2!G129,ชั้นภาค2!G141:G142)</f>
        <v>13</v>
      </c>
      <c r="E40" s="2">
        <f>SUM(ชั้นภาค2!H129,ชั้นภาค2!H141:H142)</f>
        <v>5</v>
      </c>
      <c r="F40" s="2">
        <f>SUM(ชั้นภาค2!I129,ชั้นภาค2!I141:I142)</f>
        <v>2</v>
      </c>
      <c r="G40" s="2">
        <f>SUM(ชั้นภาค2!J129,ชั้นภาค2!J141:J142)</f>
        <v>6</v>
      </c>
      <c r="H40" s="2">
        <f>SUM(ชั้นภาค2!K129,ชั้นภาค2!K141:K142)</f>
        <v>8</v>
      </c>
      <c r="I40" s="2">
        <f>SUM(ชั้นภาค2!L129,ชั้นภาค2!L141:L142)</f>
        <v>30</v>
      </c>
      <c r="J40" s="2">
        <f>SUM(ชั้นภาค2!M129,ชั้นภาค2!M141:M142)</f>
        <v>323</v>
      </c>
      <c r="K40" s="5">
        <f t="shared" si="7"/>
        <v>3.396511627906977</v>
      </c>
      <c r="L40" s="5">
        <f t="shared" si="8"/>
        <v>1.2909747240890828</v>
      </c>
      <c r="M40" s="2">
        <f>SUM(ชั้นภาค2!P129,ชั้นภาค2!P141:P142)</f>
        <v>3.826901805313977</v>
      </c>
      <c r="N40" s="2">
        <f>SUM(ชั้นภาค2!Q129,ชั้นภาค2!Q141:Q142)</f>
        <v>0</v>
      </c>
      <c r="O40" s="2">
        <f>SUM(ชั้นภาค2!R129,ชั้นภาค2!R141:R142)</f>
        <v>0</v>
      </c>
    </row>
    <row r="41" spans="1:15" ht="21.75">
      <c r="A41" s="63" t="s">
        <v>476</v>
      </c>
      <c r="B41" s="4">
        <f t="shared" si="6"/>
        <v>868</v>
      </c>
      <c r="C41" s="2">
        <f>SUM(ชั้นภาค2!F130,ชั้นภาค2!F143:F146)</f>
        <v>100</v>
      </c>
      <c r="D41" s="2">
        <f>SUM(ชั้นภาค2!G130,ชั้นภาค2!G143:G146)</f>
        <v>38</v>
      </c>
      <c r="E41" s="2">
        <f>SUM(ชั้นภาค2!H130,ชั้นภาค2!H143:H146)</f>
        <v>42</v>
      </c>
      <c r="F41" s="2">
        <f>SUM(ชั้นภาค2!I130,ชั้นภาค2!I143:I146)</f>
        <v>54</v>
      </c>
      <c r="G41" s="2">
        <f>SUM(ชั้นภาค2!J130,ชั้นภาค2!J143:J146)</f>
        <v>74</v>
      </c>
      <c r="H41" s="2">
        <f>SUM(ชั้นภาค2!K130,ชั้นภาค2!K143:K146)</f>
        <v>103</v>
      </c>
      <c r="I41" s="2">
        <f>SUM(ชั้นภาค2!L130,ชั้นภาค2!L143:L146)</f>
        <v>89</v>
      </c>
      <c r="J41" s="2">
        <f>SUM(ชั้นภาค2!M130,ชั้นภาค2!M143:M146)</f>
        <v>368</v>
      </c>
      <c r="K41" s="5">
        <f t="shared" si="7"/>
        <v>2.86463133640553</v>
      </c>
      <c r="L41" s="5">
        <f t="shared" si="8"/>
        <v>1.3548616089086472</v>
      </c>
      <c r="M41" s="2">
        <f>SUM(ชั้นภาค2!P130,ชั้นภาค2!P143:P146)</f>
        <v>5.783149402040866</v>
      </c>
      <c r="N41" s="2">
        <f>SUM(ชั้นภาค2!Q130,ชั้นภาค2!Q143:Q146)</f>
        <v>0</v>
      </c>
      <c r="O41" s="2">
        <f>SUM(ชั้นภาค2!R130,ชั้นภาค2!R143:R146)</f>
        <v>0</v>
      </c>
    </row>
    <row r="42" spans="1:15" ht="21.75">
      <c r="A42" s="63" t="s">
        <v>477</v>
      </c>
      <c r="B42" s="4">
        <f t="shared" si="6"/>
        <v>775</v>
      </c>
      <c r="C42" s="2">
        <f>SUM(ชั้นภาค2!F131,ชั้นภาค2!F147:F149)</f>
        <v>136</v>
      </c>
      <c r="D42" s="2">
        <f>SUM(ชั้นภาค2!G131,ชั้นภาค2!G147:G149)</f>
        <v>204</v>
      </c>
      <c r="E42" s="2">
        <f>SUM(ชั้นภาค2!H131,ชั้นภาค2!H147:H149)</f>
        <v>81</v>
      </c>
      <c r="F42" s="2">
        <f>SUM(ชั้นภาค2!I131,ชั้นภาค2!I147:I149)</f>
        <v>77</v>
      </c>
      <c r="G42" s="2">
        <f>SUM(ชั้นภาค2!J131,ชั้นภาค2!J147:J149)</f>
        <v>85</v>
      </c>
      <c r="H42" s="2">
        <f>SUM(ชั้นภาค2!K131,ชั้นภาค2!K147:K149)</f>
        <v>84</v>
      </c>
      <c r="I42" s="2">
        <f>SUM(ชั้นภาค2!L131,ชั้นภาค2!L147:L149)</f>
        <v>52</v>
      </c>
      <c r="J42" s="2">
        <f>SUM(ชั้นภาค2!M131,ชั้นภาค2!M147:M149)</f>
        <v>56</v>
      </c>
      <c r="K42" s="5">
        <f t="shared" si="7"/>
        <v>1.7419354838709677</v>
      </c>
      <c r="L42" s="5">
        <f t="shared" si="8"/>
        <v>1.2249487661566247</v>
      </c>
      <c r="M42" s="2">
        <f>SUM(ชั้นภาค2!P131,ชั้นภาค2!P147:P149)</f>
        <v>4.709133149224628</v>
      </c>
      <c r="N42" s="2">
        <f>SUM(ชั้นภาค2!Q131,ชั้นภาค2!Q147:Q149)</f>
        <v>0</v>
      </c>
      <c r="O42" s="2">
        <f>SUM(ชั้นภาค2!R131,ชั้นภาค2!R147:R149)</f>
        <v>0</v>
      </c>
    </row>
    <row r="43" spans="1:15" ht="21.75">
      <c r="A43" s="153" t="s">
        <v>479</v>
      </c>
      <c r="B43" s="154"/>
      <c r="C43" s="154"/>
      <c r="D43" s="154"/>
      <c r="E43" s="154"/>
      <c r="F43" s="154"/>
      <c r="G43" s="154"/>
      <c r="H43" s="154"/>
      <c r="I43" s="154"/>
      <c r="J43" s="155"/>
      <c r="K43" s="158">
        <f>SUM(C35:C42,N35:O42)/SUM(B35:B42)</f>
        <v>0.12904866881465152</v>
      </c>
      <c r="L43" s="136"/>
      <c r="M43" s="136"/>
      <c r="N43" s="136"/>
      <c r="O43" s="159"/>
    </row>
    <row r="44" spans="1:15" ht="21.75">
      <c r="A44" s="153" t="s">
        <v>478</v>
      </c>
      <c r="B44" s="154"/>
      <c r="C44" s="154"/>
      <c r="D44" s="154"/>
      <c r="E44" s="154"/>
      <c r="F44" s="154"/>
      <c r="G44" s="154"/>
      <c r="H44" s="154"/>
      <c r="I44" s="154"/>
      <c r="J44" s="155"/>
      <c r="K44" s="158">
        <f>SUM(H35:J42)/SUM(B35:B42)*100</f>
        <v>44.03934203832457</v>
      </c>
      <c r="L44" s="136"/>
      <c r="M44" s="136"/>
      <c r="N44" s="136"/>
      <c r="O44" s="159"/>
    </row>
    <row r="47" ht="21.75">
      <c r="B47" s="29" t="s">
        <v>485</v>
      </c>
    </row>
    <row r="48" spans="1:15" ht="29.25" customHeight="1">
      <c r="A48" s="150" t="s">
        <v>282</v>
      </c>
      <c r="B48" s="91" t="s">
        <v>3</v>
      </c>
      <c r="C48" s="152" t="s">
        <v>4</v>
      </c>
      <c r="D48" s="152"/>
      <c r="E48" s="152"/>
      <c r="F48" s="152"/>
      <c r="G48" s="152"/>
      <c r="H48" s="152"/>
      <c r="I48" s="152"/>
      <c r="J48" s="152"/>
      <c r="K48" s="133" t="s">
        <v>6</v>
      </c>
      <c r="L48" s="133" t="s">
        <v>7</v>
      </c>
      <c r="M48" s="64"/>
      <c r="N48" s="156" t="s">
        <v>55</v>
      </c>
      <c r="O48" s="157"/>
    </row>
    <row r="49" spans="1:15" ht="21.75">
      <c r="A49" s="151"/>
      <c r="B49" s="91"/>
      <c r="C49" s="2">
        <v>0</v>
      </c>
      <c r="D49" s="2">
        <v>1</v>
      </c>
      <c r="E49" s="2">
        <v>1.5</v>
      </c>
      <c r="F49" s="2">
        <v>2</v>
      </c>
      <c r="G49" s="2">
        <v>2.5</v>
      </c>
      <c r="H49" s="2">
        <v>3</v>
      </c>
      <c r="I49" s="2">
        <v>3.5</v>
      </c>
      <c r="J49" s="2">
        <v>4</v>
      </c>
      <c r="K49" s="133"/>
      <c r="L49" s="133"/>
      <c r="M49" s="46"/>
      <c r="N49" s="2" t="s">
        <v>9</v>
      </c>
      <c r="O49" s="2" t="s">
        <v>10</v>
      </c>
    </row>
    <row r="50" spans="1:15" ht="21.75">
      <c r="A50" s="62" t="s">
        <v>254</v>
      </c>
      <c r="B50" s="4">
        <f aca="true" t="shared" si="9" ref="B50:B57">SUM(C50:J50,N50:O50)</f>
        <v>438</v>
      </c>
      <c r="C50" s="2">
        <f>SUM(ชั้นภาค2!F179,ชั้นภาค2!F194:F195)</f>
        <v>61</v>
      </c>
      <c r="D50" s="2">
        <f>SUM(ชั้นภาค2!G179,ชั้นภาค2!G194:G195)</f>
        <v>33</v>
      </c>
      <c r="E50" s="2">
        <f>SUM(ชั้นภาค2!H179,ชั้นภาค2!H194:H195)</f>
        <v>49</v>
      </c>
      <c r="F50" s="2">
        <f>SUM(ชั้นภาค2!I179,ชั้นภาค2!I194:I195)</f>
        <v>64</v>
      </c>
      <c r="G50" s="2">
        <f>SUM(ชั้นภาค2!J179,ชั้นภาค2!J194:J195)</f>
        <v>58</v>
      </c>
      <c r="H50" s="2">
        <f>SUM(ชั้นภาค2!K179,ชั้นภาค2!K194:K195)</f>
        <v>64</v>
      </c>
      <c r="I50" s="2">
        <f>SUM(ชั้นภาค2!L179,ชั้นภาค2!L194:L195)</f>
        <v>47</v>
      </c>
      <c r="J50" s="2">
        <f>SUM(ชั้นภาค2!M179,ชั้นภาค2!M194:M195)</f>
        <v>62</v>
      </c>
      <c r="K50" s="5">
        <f>(1*D50+1.5*E50+2*F50+2.5*G50+3*H50+3.5*I50+4*J50)/B50</f>
        <v>2.2465753424657535</v>
      </c>
      <c r="L50" s="5">
        <f>SQRT((C50*0^2+D50*1^2+E50*1.5^2+F50*2^2+G50*2.5^2+H50*3^2+I50*3.5^2+J50*4^2)/B50-K50^2)</f>
        <v>1.2595478849414572</v>
      </c>
      <c r="M50" s="2">
        <f>SUM(ชั้นภาค2!P179,ชั้นภาค2!P194:P195)</f>
        <v>3.854949390573781</v>
      </c>
      <c r="N50" s="2">
        <f>SUM(ชั้นภาค2!Q179,ชั้นภาค2!Q194:Q195)</f>
        <v>0</v>
      </c>
      <c r="O50" s="2">
        <f>SUM(ชั้นภาค2!R179,ชั้นภาค2!R194:R195)</f>
        <v>0</v>
      </c>
    </row>
    <row r="51" spans="1:15" ht="21.75">
      <c r="A51" s="63" t="s">
        <v>283</v>
      </c>
      <c r="B51" s="4">
        <f t="shared" si="9"/>
        <v>599</v>
      </c>
      <c r="C51" s="2">
        <f>SUM(ชั้นภาค2!F180,ชั้นภาค2!F196:F197)</f>
        <v>50</v>
      </c>
      <c r="D51" s="2">
        <f>SUM(ชั้นภาค2!G180,ชั้นภาค2!G196:G197)</f>
        <v>43</v>
      </c>
      <c r="E51" s="2">
        <f>SUM(ชั้นภาค2!H180,ชั้นภาค2!H196:H197)</f>
        <v>78</v>
      </c>
      <c r="F51" s="2">
        <f>SUM(ชั้นภาค2!I180,ชั้นภาค2!I196:I197)</f>
        <v>67</v>
      </c>
      <c r="G51" s="2">
        <f>SUM(ชั้นภาค2!J180,ชั้นภาค2!J196:J197)</f>
        <v>76</v>
      </c>
      <c r="H51" s="2">
        <f>SUM(ชั้นภาค2!K180,ชั้นภาค2!K196:K197)</f>
        <v>75</v>
      </c>
      <c r="I51" s="2">
        <f>SUM(ชั้นภาค2!L180,ชั้นภาค2!L196:L197)</f>
        <v>75</v>
      </c>
      <c r="J51" s="2">
        <f>SUM(ชั้นภาค2!M180,ชั้นภาค2!M196:M197)</f>
        <v>115</v>
      </c>
      <c r="K51" s="5">
        <f aca="true" t="shared" si="10" ref="K51:K57">(1*D51+1.5*E51+2*F51+2.5*G51+3*H51+3.5*I51+4*J51)/B51</f>
        <v>2.3898163606010017</v>
      </c>
      <c r="L51" s="5">
        <f aca="true" t="shared" si="11" ref="L51:L57">SQRT((C51*0^2+D51*1^2+E51*1.5^2+F51*2^2+G51*2.5^2+H51*3^2+I51*3.5^2+J51*4^2)/B51-K51^2)</f>
        <v>1.27531323187617</v>
      </c>
      <c r="M51" s="2">
        <f>SUM(ชั้นภาค2!P180,ชั้นภาค2!P196:P197)</f>
        <v>3.357551551527245</v>
      </c>
      <c r="N51" s="2">
        <f>SUM(ชั้นภาค2!Q180,ชั้นภาค2!Q196:Q197)</f>
        <v>2</v>
      </c>
      <c r="O51" s="2">
        <f>SUM(ชั้นภาค2!R180,ชั้นภาค2!R196:R197)</f>
        <v>18</v>
      </c>
    </row>
    <row r="52" spans="1:15" ht="21.75">
      <c r="A52" s="63" t="s">
        <v>284</v>
      </c>
      <c r="B52" s="4">
        <f t="shared" si="9"/>
        <v>928</v>
      </c>
      <c r="C52" s="2">
        <f>SUM(ชั้นภาค2!F181:F182,ชั้นภาค2!F198:F199)</f>
        <v>80</v>
      </c>
      <c r="D52" s="2">
        <f>SUM(ชั้นภาค2!G181:G182,ชั้นภาค2!G198:G199)</f>
        <v>50</v>
      </c>
      <c r="E52" s="2">
        <f>SUM(ชั้นภาค2!H181:H182,ชั้นภาค2!H198:H199)</f>
        <v>67</v>
      </c>
      <c r="F52" s="2">
        <f>SUM(ชั้นภาค2!I181:I182,ชั้นภาค2!I198:I199)</f>
        <v>111</v>
      </c>
      <c r="G52" s="2">
        <f>SUM(ชั้นภาค2!J181:J182,ชั้นภาค2!J198:J199)</f>
        <v>167</v>
      </c>
      <c r="H52" s="2">
        <f>SUM(ชั้นภาค2!K181:K182,ชั้นภาค2!K198:K199)</f>
        <v>194</v>
      </c>
      <c r="I52" s="2">
        <f>SUM(ชั้นภาค2!L181:L182,ชั้นภาค2!L198:L199)</f>
        <v>151</v>
      </c>
      <c r="J52" s="2">
        <f>SUM(ชั้นภาค2!M181:M182,ชั้นภาค2!M198:M199)</f>
        <v>108</v>
      </c>
      <c r="K52" s="5">
        <f t="shared" si="10"/>
        <v>2.513469827586207</v>
      </c>
      <c r="L52" s="5">
        <f t="shared" si="11"/>
        <v>1.1130019340163382</v>
      </c>
      <c r="M52" s="2">
        <f>SUM(ชั้นภาค2!P181:P182,ชั้นภาค2!P198:P199)</f>
        <v>4.281045599627864</v>
      </c>
      <c r="N52" s="2">
        <f>SUM(ชั้นภาค2!Q181:Q182,ชั้นภาค2!Q198:Q199)</f>
        <v>0</v>
      </c>
      <c r="O52" s="2">
        <f>SUM(ชั้นภาค2!R181:R182,ชั้นภาค2!R198:R199)</f>
        <v>0</v>
      </c>
    </row>
    <row r="53" spans="1:15" ht="21.75">
      <c r="A53" s="63" t="s">
        <v>474</v>
      </c>
      <c r="B53" s="4">
        <f t="shared" si="9"/>
        <v>1189</v>
      </c>
      <c r="C53" s="2">
        <f>SUM(ชั้นภาค2!F183:F185,ชั้นภาค2!F200)</f>
        <v>215</v>
      </c>
      <c r="D53" s="2">
        <f>SUM(ชั้นภาค2!G183:G185,ชั้นภาค2!G200)</f>
        <v>112</v>
      </c>
      <c r="E53" s="2">
        <f>SUM(ชั้นภาค2!H183:H185,ชั้นภาค2!H200)</f>
        <v>103</v>
      </c>
      <c r="F53" s="2">
        <f>SUM(ชั้นภาค2!I183:I185,ชั้นภาค2!I200)</f>
        <v>126</v>
      </c>
      <c r="G53" s="2">
        <f>SUM(ชั้นภาค2!J183:J185,ชั้นภาค2!J200)</f>
        <v>146</v>
      </c>
      <c r="H53" s="2">
        <f>SUM(ชั้นภาค2!K183:K185,ชั้นภาค2!K200)</f>
        <v>153</v>
      </c>
      <c r="I53" s="2">
        <f>SUM(ชั้นภาค2!L183:L185,ชั้นภาค2!L200)</f>
        <v>167</v>
      </c>
      <c r="J53" s="2">
        <f>SUM(ชั้นภาค2!M183:M185,ชั้นภาค2!M200)</f>
        <v>167</v>
      </c>
      <c r="K53" s="5">
        <f t="shared" si="10"/>
        <v>2.182506307821699</v>
      </c>
      <c r="L53" s="5">
        <f t="shared" si="11"/>
        <v>1.3575927748432963</v>
      </c>
      <c r="M53" s="2">
        <f>SUM(ชั้นภาค2!P183:P185,ชั้นภาค2!P200)</f>
        <v>4.937302146961702</v>
      </c>
      <c r="N53" s="2">
        <f>SUM(ชั้นภาค2!Q183:Q185,ชั้นภาค2!Q200)</f>
        <v>0</v>
      </c>
      <c r="O53" s="2">
        <f>SUM(ชั้นภาค2!R183:R185,ชั้นภาค2!R200)</f>
        <v>0</v>
      </c>
    </row>
    <row r="54" spans="1:15" ht="21.75">
      <c r="A54" s="63" t="s">
        <v>475</v>
      </c>
      <c r="B54" s="4">
        <f t="shared" si="9"/>
        <v>375</v>
      </c>
      <c r="C54" s="2">
        <f>SUM(ชั้นภาค2!F186)</f>
        <v>33</v>
      </c>
      <c r="D54" s="2">
        <f>SUM(ชั้นภาค2!G186)</f>
        <v>17</v>
      </c>
      <c r="E54" s="2">
        <f>SUM(ชั้นภาค2!H186)</f>
        <v>17</v>
      </c>
      <c r="F54" s="2">
        <f>SUM(ชั้นภาค2!I186)</f>
        <v>44</v>
      </c>
      <c r="G54" s="2">
        <f>SUM(ชั้นภาค2!J186)</f>
        <v>20</v>
      </c>
      <c r="H54" s="2">
        <f>SUM(ชั้นภาค2!K186)</f>
        <v>22</v>
      </c>
      <c r="I54" s="2">
        <f>SUM(ชั้นภาค2!L186)</f>
        <v>17</v>
      </c>
      <c r="J54" s="2">
        <f>SUM(ชั้นภาค2!M186)</f>
        <v>205</v>
      </c>
      <c r="K54" s="5">
        <f t="shared" si="10"/>
        <v>3.002666666666667</v>
      </c>
      <c r="L54" s="5">
        <f t="shared" si="11"/>
        <v>1.328153940207568</v>
      </c>
      <c r="M54" s="2">
        <f>SUM(ชั้นภาค2!P186)</f>
        <v>1.328153940207568</v>
      </c>
      <c r="N54" s="2">
        <f>SUM(ชั้นภาค2!Q186)</f>
        <v>0</v>
      </c>
      <c r="O54" s="2">
        <f>SUM(ชั้นภาค2!R186)</f>
        <v>0</v>
      </c>
    </row>
    <row r="55" spans="1:15" ht="21.75">
      <c r="A55" s="63" t="s">
        <v>287</v>
      </c>
      <c r="B55" s="4">
        <f t="shared" si="9"/>
        <v>393</v>
      </c>
      <c r="C55" s="2">
        <f>SUM(ชั้นภาค2!F187,ชั้นภาค2!F201:F202)</f>
        <v>22</v>
      </c>
      <c r="D55" s="2">
        <f>SUM(ชั้นภาค2!G187,ชั้นภาค2!G201:G202)</f>
        <v>23</v>
      </c>
      <c r="E55" s="2">
        <f>SUM(ชั้นภาค2!H187,ชั้นภาค2!H201:H202)</f>
        <v>8</v>
      </c>
      <c r="F55" s="2">
        <f>SUM(ชั้นภาค2!I187,ชั้นภาค2!I201:I202)</f>
        <v>45</v>
      </c>
      <c r="G55" s="2">
        <f>SUM(ชั้นภาค2!J187,ชั้นภาค2!J201:J202)</f>
        <v>30</v>
      </c>
      <c r="H55" s="2">
        <f>SUM(ชั้นภาค2!K187,ชั้นภาค2!K201:K202)</f>
        <v>30</v>
      </c>
      <c r="I55" s="2">
        <f>SUM(ชั้นภาค2!L187,ชั้นภาค2!L201:L202)</f>
        <v>41</v>
      </c>
      <c r="J55" s="2">
        <f>SUM(ชั้นภาค2!M187,ชั้นภาค2!M201:M202)</f>
        <v>194</v>
      </c>
      <c r="K55" s="5">
        <f t="shared" si="10"/>
        <v>3.077608142493639</v>
      </c>
      <c r="L55" s="5">
        <f t="shared" si="11"/>
        <v>1.1962440708241961</v>
      </c>
      <c r="M55" s="2">
        <f>SUM(ชั้นภาค2!P187,ชั้นภาค2!P201:P202)</f>
        <v>3.7037900773196766</v>
      </c>
      <c r="N55" s="2">
        <f>SUM(ชั้นภาค2!Q187,ชั้นภาค2!Q201:Q202)</f>
        <v>0</v>
      </c>
      <c r="O55" s="2">
        <f>SUM(ชั้นภาค2!R187,ชั้นภาค2!R201:R202)</f>
        <v>0</v>
      </c>
    </row>
    <row r="56" spans="1:15" ht="21.75">
      <c r="A56" s="63" t="s">
        <v>476</v>
      </c>
      <c r="B56" s="4">
        <f t="shared" si="9"/>
        <v>965</v>
      </c>
      <c r="C56" s="2">
        <f>SUM(ชั้นภาค2!F188,ชั้นภาค2!F203:F210)</f>
        <v>103</v>
      </c>
      <c r="D56" s="2">
        <f>SUM(ชั้นภาค2!G188,ชั้นภาค2!G203:G210)</f>
        <v>25</v>
      </c>
      <c r="E56" s="2">
        <f>SUM(ชั้นภาค2!H188,ชั้นภาค2!H203:H210)</f>
        <v>25</v>
      </c>
      <c r="F56" s="2">
        <f>SUM(ชั้นภาค2!I188,ชั้นภาค2!I203:I210)</f>
        <v>49</v>
      </c>
      <c r="G56" s="2">
        <f>SUM(ชั้นภาค2!J188,ชั้นภาค2!J203:J210)</f>
        <v>42</v>
      </c>
      <c r="H56" s="2">
        <f>SUM(ชั้นภาค2!K188,ชั้นภาค2!K203:K210)</f>
        <v>97</v>
      </c>
      <c r="I56" s="2">
        <f>SUM(ชั้นภาค2!L188,ชั้นภาค2!L203:L210)</f>
        <v>134</v>
      </c>
      <c r="J56" s="2">
        <f>SUM(ชั้นภาค2!M188,ชั้นภาค2!M203:M210)</f>
        <v>490</v>
      </c>
      <c r="K56" s="5">
        <f t="shared" si="10"/>
        <v>3.093782383419689</v>
      </c>
      <c r="L56" s="5">
        <f t="shared" si="11"/>
        <v>1.310682571175782</v>
      </c>
      <c r="M56" s="2">
        <f>SUM(ชั้นภาค2!P188,ชั้นภาค2!P203:P210)</f>
        <v>12.905745912196995</v>
      </c>
      <c r="N56" s="2">
        <f>SUM(ชั้นภาค2!Q188,ชั้นภาค2!Q203:Q210)</f>
        <v>0</v>
      </c>
      <c r="O56" s="2">
        <f>SUM(ชั้นภาค2!R188,ชั้นภาค2!R203:R210)</f>
        <v>0</v>
      </c>
    </row>
    <row r="57" spans="1:15" ht="21.75">
      <c r="A57" s="63" t="s">
        <v>477</v>
      </c>
      <c r="B57" s="4">
        <f t="shared" si="9"/>
        <v>1025</v>
      </c>
      <c r="C57" s="2">
        <f>SUM(ชั้นภาค2!F189,ชั้นภาค2!F211:F214)</f>
        <v>143</v>
      </c>
      <c r="D57" s="2">
        <f>SUM(ชั้นภาค2!G189,ชั้นภาค2!G211:G214)</f>
        <v>92</v>
      </c>
      <c r="E57" s="2">
        <f>SUM(ชั้นภาค2!H189,ชั้นภาค2!H211:H214)</f>
        <v>108</v>
      </c>
      <c r="F57" s="2">
        <f>SUM(ชั้นภาค2!I189,ชั้นภาค2!I211:I214)</f>
        <v>115</v>
      </c>
      <c r="G57" s="2">
        <f>SUM(ชั้นภาค2!J189,ชั้นภาค2!J211:J214)</f>
        <v>99</v>
      </c>
      <c r="H57" s="2">
        <f>SUM(ชั้นภาค2!K189,ชั้นภาค2!K211:K214)</f>
        <v>130</v>
      </c>
      <c r="I57" s="2">
        <f>SUM(ชั้นภาค2!L189,ชั้นภาค2!L211:L214)</f>
        <v>116</v>
      </c>
      <c r="J57" s="2">
        <f>SUM(ชั้นภาค2!M189,ชั้นภาค2!M211:M214)</f>
        <v>222</v>
      </c>
      <c r="K57" s="5">
        <f t="shared" si="10"/>
        <v>2.3565853658536584</v>
      </c>
      <c r="L57" s="5">
        <f t="shared" si="11"/>
        <v>1.348682482215374</v>
      </c>
      <c r="M57" s="2">
        <f>SUM(ชั้นภาค2!P189,ชั้นภาค2!P211:P214)</f>
        <v>6.077803412417065</v>
      </c>
      <c r="N57" s="2">
        <f>SUM(ชั้นภาค2!Q189,ชั้นภาค2!Q211:Q214)</f>
        <v>0</v>
      </c>
      <c r="O57" s="2">
        <f>SUM(ชั้นภาค2!R189,ชั้นภาค2!R211:R214)</f>
        <v>0</v>
      </c>
    </row>
    <row r="58" spans="1:15" ht="21.75">
      <c r="A58" s="153" t="s">
        <v>479</v>
      </c>
      <c r="B58" s="154"/>
      <c r="C58" s="154"/>
      <c r="D58" s="154"/>
      <c r="E58" s="154"/>
      <c r="F58" s="154"/>
      <c r="G58" s="154"/>
      <c r="H58" s="154"/>
      <c r="I58" s="154"/>
      <c r="J58" s="155"/>
      <c r="K58" s="158">
        <f>SUM(C50:C57,N50:O57)/SUM(B50:B57)</f>
        <v>0.1229702300405954</v>
      </c>
      <c r="L58" s="136"/>
      <c r="M58" s="136"/>
      <c r="N58" s="136"/>
      <c r="O58" s="159"/>
    </row>
    <row r="59" spans="1:15" ht="21.75">
      <c r="A59" s="153" t="s">
        <v>478</v>
      </c>
      <c r="B59" s="154"/>
      <c r="C59" s="154"/>
      <c r="D59" s="154"/>
      <c r="E59" s="154"/>
      <c r="F59" s="154"/>
      <c r="G59" s="154"/>
      <c r="H59" s="154"/>
      <c r="I59" s="154"/>
      <c r="J59" s="155"/>
      <c r="K59" s="158">
        <f>SUM(H50:J57)/SUM(B50:B57)*100</f>
        <v>52.029769959404604</v>
      </c>
      <c r="L59" s="136"/>
      <c r="M59" s="136"/>
      <c r="N59" s="136"/>
      <c r="O59" s="159"/>
    </row>
    <row r="62" ht="21.75">
      <c r="B62" s="29" t="s">
        <v>482</v>
      </c>
    </row>
    <row r="63" spans="1:15" ht="29.25" customHeight="1">
      <c r="A63" s="150" t="s">
        <v>282</v>
      </c>
      <c r="B63" s="91" t="s">
        <v>3</v>
      </c>
      <c r="C63" s="152" t="s">
        <v>4</v>
      </c>
      <c r="D63" s="152"/>
      <c r="E63" s="152"/>
      <c r="F63" s="152"/>
      <c r="G63" s="152"/>
      <c r="H63" s="152"/>
      <c r="I63" s="152"/>
      <c r="J63" s="152"/>
      <c r="K63" s="133" t="s">
        <v>6</v>
      </c>
      <c r="L63" s="133" t="s">
        <v>7</v>
      </c>
      <c r="M63" s="64"/>
      <c r="N63" s="156" t="s">
        <v>55</v>
      </c>
      <c r="O63" s="157"/>
    </row>
    <row r="64" spans="1:15" ht="21.75">
      <c r="A64" s="151"/>
      <c r="B64" s="91"/>
      <c r="C64" s="2">
        <v>0</v>
      </c>
      <c r="D64" s="2">
        <v>1</v>
      </c>
      <c r="E64" s="2">
        <v>1.5</v>
      </c>
      <c r="F64" s="2">
        <v>2</v>
      </c>
      <c r="G64" s="2">
        <v>2.5</v>
      </c>
      <c r="H64" s="2">
        <v>3</v>
      </c>
      <c r="I64" s="2">
        <v>3.5</v>
      </c>
      <c r="J64" s="2">
        <v>4</v>
      </c>
      <c r="K64" s="133"/>
      <c r="L64" s="133"/>
      <c r="M64" s="46"/>
      <c r="N64" s="2" t="s">
        <v>9</v>
      </c>
      <c r="O64" s="2" t="s">
        <v>10</v>
      </c>
    </row>
    <row r="65" spans="1:15" ht="21.75">
      <c r="A65" s="62" t="s">
        <v>254</v>
      </c>
      <c r="B65" s="4">
        <f aca="true" t="shared" si="12" ref="B65:B72">SUM(C65:J65,N65:O65)</f>
        <v>368</v>
      </c>
      <c r="C65" s="2">
        <f>SUM(ชั้นภาค2!F245,ชั้นภาค2!F258)</f>
        <v>36</v>
      </c>
      <c r="D65" s="2">
        <f>SUM(ชั้นภาค2!G245,ชั้นภาค2!G258)</f>
        <v>11</v>
      </c>
      <c r="E65" s="2">
        <f>SUM(ชั้นภาค2!H245,ชั้นภาค2!H258)</f>
        <v>19</v>
      </c>
      <c r="F65" s="2">
        <f>SUM(ชั้นภาค2!I245,ชั้นภาค2!I258)</f>
        <v>40</v>
      </c>
      <c r="G65" s="2">
        <f>SUM(ชั้นภาค2!J245,ชั้นภาค2!J258)</f>
        <v>39</v>
      </c>
      <c r="H65" s="2">
        <f>SUM(ชั้นภาค2!K245,ชั้นภาค2!K258)</f>
        <v>78</v>
      </c>
      <c r="I65" s="2">
        <f>SUM(ชั้นภาค2!L245,ชั้นภาค2!L258)</f>
        <v>79</v>
      </c>
      <c r="J65" s="2">
        <f>SUM(ชั้นภาค2!M245,ชั้นภาค2!M258)</f>
        <v>66</v>
      </c>
      <c r="K65" s="5">
        <f>(1*D65+1.5*E65+2*F65+2.5*G65+3*H65+3.5*I65+4*J65)/B65</f>
        <v>2.6942934782608696</v>
      </c>
      <c r="L65" s="5">
        <f>SQRT((C65*0^2+D65*1^2+E65*1.5^2+F65*2^2+G65*2.5^2+H65*3^2+I65*3.5^2+J65*4^2)/B65-K65^2)</f>
        <v>1.1793720882597494</v>
      </c>
      <c r="M65" s="5"/>
      <c r="N65" s="2">
        <f>SUM(ชั้นภาค2!Q245,ชั้นภาค2!Q258)</f>
        <v>0</v>
      </c>
      <c r="O65" s="2">
        <f>SUM(ชั้นภาค2!R245,ชั้นภาค2!R258)</f>
        <v>0</v>
      </c>
    </row>
    <row r="66" spans="1:15" ht="21.75">
      <c r="A66" s="63" t="s">
        <v>283</v>
      </c>
      <c r="B66" s="4">
        <f t="shared" si="12"/>
        <v>496</v>
      </c>
      <c r="C66" s="2">
        <f>SUM(ชั้นภาค2!F246,ชั้นภาค2!F259:F260)</f>
        <v>53</v>
      </c>
      <c r="D66" s="2">
        <f>SUM(ชั้นภาค2!G246,ชั้นภาค2!G259:G260)</f>
        <v>47</v>
      </c>
      <c r="E66" s="2">
        <f>SUM(ชั้นภาค2!H246,ชั้นภาค2!H259:H260)</f>
        <v>53</v>
      </c>
      <c r="F66" s="2">
        <f>SUM(ชั้นภาค2!I246,ชั้นภาค2!I259:I260)</f>
        <v>85</v>
      </c>
      <c r="G66" s="2">
        <f>SUM(ชั้นภาค2!J246,ชั้นภาค2!J259:J260)</f>
        <v>87</v>
      </c>
      <c r="H66" s="2">
        <f>SUM(ชั้นภาค2!K246,ชั้นภาค2!K259:K260)</f>
        <v>55</v>
      </c>
      <c r="I66" s="2">
        <f>SUM(ชั้นภาค2!L246,ชั้นภาค2!L259:L260)</f>
        <v>41</v>
      </c>
      <c r="J66" s="2">
        <f>SUM(ชั้นภาค2!M246,ชั้นภาค2!M259:M260)</f>
        <v>56</v>
      </c>
      <c r="K66" s="5">
        <f aca="true" t="shared" si="13" ref="K66:K72">(1*D66+1.5*E66+2*F66+2.5*G66+3*H66+3.5*I66+4*J66)/B66</f>
        <v>2.1098790322580645</v>
      </c>
      <c r="L66" s="5">
        <f aca="true" t="shared" si="14" ref="L66:L72">SQRT((C66*0^2+D66*1^2+E66*1.5^2+F66*2^2+G66*2.5^2+H66*3^2+I66*3.5^2+J66*4^2)/B66-K66^2)</f>
        <v>1.2175312084013787</v>
      </c>
      <c r="M66" s="5"/>
      <c r="N66" s="2">
        <f>SUM(ชั้นภาค2!Q246,ชั้นภาค2!Q259:Q260)</f>
        <v>0</v>
      </c>
      <c r="O66" s="2">
        <f>SUM(ชั้นภาค2!R246,ชั้นภาค2!R259:R260)</f>
        <v>19</v>
      </c>
    </row>
    <row r="67" spans="1:15" ht="21.75">
      <c r="A67" s="63" t="s">
        <v>284</v>
      </c>
      <c r="B67" s="4">
        <f t="shared" si="12"/>
        <v>615</v>
      </c>
      <c r="C67" s="2">
        <f>SUM(ชั้นภาค2!F261:F264)</f>
        <v>73</v>
      </c>
      <c r="D67" s="2">
        <f>SUM(ชั้นภาค2!G261:G264)</f>
        <v>74</v>
      </c>
      <c r="E67" s="2">
        <f>SUM(ชั้นภาค2!H261:H264)</f>
        <v>62</v>
      </c>
      <c r="F67" s="2">
        <f>SUM(ชั้นภาค2!I261:I264)</f>
        <v>106</v>
      </c>
      <c r="G67" s="2">
        <f>SUM(ชั้นภาค2!J261:J264)</f>
        <v>127</v>
      </c>
      <c r="H67" s="2">
        <f>SUM(ชั้นภาค2!K261:K264)</f>
        <v>85</v>
      </c>
      <c r="I67" s="2">
        <f>SUM(ชั้นภาค2!L261:L264)</f>
        <v>50</v>
      </c>
      <c r="J67" s="2">
        <f>SUM(ชั้นภาค2!M261:M264)</f>
        <v>38</v>
      </c>
      <c r="K67" s="5">
        <f t="shared" si="13"/>
        <v>2.0788617886178864</v>
      </c>
      <c r="L67" s="5">
        <f t="shared" si="14"/>
        <v>1.1108666529944136</v>
      </c>
      <c r="M67" s="5"/>
      <c r="N67" s="2">
        <f>SUM(ชั้นภาค2!Q261:Q264)</f>
        <v>0</v>
      </c>
      <c r="O67" s="2">
        <f>SUM(ชั้นภาค2!R261:R264)</f>
        <v>0</v>
      </c>
    </row>
    <row r="68" spans="1:15" ht="21.75">
      <c r="A68" s="63" t="s">
        <v>474</v>
      </c>
      <c r="B68" s="4">
        <f t="shared" si="12"/>
        <v>671</v>
      </c>
      <c r="C68" s="2">
        <f>SUM(ชั้นภาค2!F247:F248,ชั้นภาค2!F265)</f>
        <v>95</v>
      </c>
      <c r="D68" s="2">
        <f>SUM(ชั้นภาค2!G247:G248,ชั้นภาค2!G265)</f>
        <v>33</v>
      </c>
      <c r="E68" s="2">
        <f>SUM(ชั้นภาค2!H247:H248,ชั้นภาค2!H265)</f>
        <v>45</v>
      </c>
      <c r="F68" s="2">
        <f>SUM(ชั้นภาค2!I247:I248,ชั้นภาค2!I265)</f>
        <v>65</v>
      </c>
      <c r="G68" s="2">
        <f>SUM(ชั้นภาค2!J247:J248,ชั้นภาค2!J265)</f>
        <v>75</v>
      </c>
      <c r="H68" s="2">
        <f>SUM(ชั้นภาค2!K247:K248,ชั้นภาค2!K265)</f>
        <v>103</v>
      </c>
      <c r="I68" s="2">
        <f>SUM(ชั้นภาค2!L247:L248,ชั้นภาค2!L265)</f>
        <v>102</v>
      </c>
      <c r="J68" s="2">
        <f>SUM(ชั้นภาค2!M247:M248,ชั้นภาค2!M265)</f>
        <v>153</v>
      </c>
      <c r="K68" s="5">
        <f t="shared" si="13"/>
        <v>2.5275707898658717</v>
      </c>
      <c r="L68" s="5">
        <f t="shared" si="14"/>
        <v>1.3377138339797074</v>
      </c>
      <c r="M68" s="5"/>
      <c r="N68" s="2">
        <f>SUM(ชั้นภาค2!Q247:Q248,ชั้นภาค2!Q265)</f>
        <v>0</v>
      </c>
      <c r="O68" s="2">
        <f>SUM(ชั้นภาค2!R247:R248,ชั้นภาค2!R265)</f>
        <v>0</v>
      </c>
    </row>
    <row r="69" spans="1:15" ht="21.75">
      <c r="A69" s="63" t="s">
        <v>475</v>
      </c>
      <c r="B69" s="4">
        <f t="shared" si="12"/>
        <v>606</v>
      </c>
      <c r="C69" s="2">
        <f>SUM(ชั้นภาค2!F249:F250)</f>
        <v>40</v>
      </c>
      <c r="D69" s="2">
        <f>SUM(ชั้นภาค2!G249:G250)</f>
        <v>30</v>
      </c>
      <c r="E69" s="2">
        <f>SUM(ชั้นภาค2!H249:H250)</f>
        <v>17</v>
      </c>
      <c r="F69" s="2">
        <f>SUM(ชั้นภาค2!I249:I250)</f>
        <v>60</v>
      </c>
      <c r="G69" s="2">
        <f>SUM(ชั้นภาค2!J249:J250)</f>
        <v>60</v>
      </c>
      <c r="H69" s="2">
        <f>SUM(ชั้นภาค2!K249:K250)</f>
        <v>118</v>
      </c>
      <c r="I69" s="2">
        <f>SUM(ชั้นภาค2!L249:L250)</f>
        <v>47</v>
      </c>
      <c r="J69" s="2">
        <f>SUM(ชั้นภาค2!M249:M250)</f>
        <v>234</v>
      </c>
      <c r="K69" s="5">
        <f t="shared" si="13"/>
        <v>2.937293729372937</v>
      </c>
      <c r="L69" s="5">
        <f t="shared" si="14"/>
        <v>1.1749707964323755</v>
      </c>
      <c r="M69" s="5"/>
      <c r="N69" s="2">
        <f>SUM(ชั้นภาค2!Q249:Q250)</f>
        <v>0</v>
      </c>
      <c r="O69" s="2">
        <f>SUM(ชั้นภาค2!R249:R250)</f>
        <v>0</v>
      </c>
    </row>
    <row r="70" spans="1:15" ht="21.75">
      <c r="A70" s="63" t="s">
        <v>287</v>
      </c>
      <c r="B70" s="4">
        <f t="shared" si="12"/>
        <v>327</v>
      </c>
      <c r="C70" s="2">
        <f>SUM(ชั้นภาค2!F251,ชั้นภาค2!F266:F267)</f>
        <v>22</v>
      </c>
      <c r="D70" s="2">
        <f>SUM(ชั้นภาค2!G251,ชั้นภาค2!G266:G267)</f>
        <v>7</v>
      </c>
      <c r="E70" s="2">
        <f>SUM(ชั้นภาค2!H251,ชั้นภาค2!H266:H267)</f>
        <v>7</v>
      </c>
      <c r="F70" s="2">
        <f>SUM(ชั้นภาค2!I251,ชั้นภาค2!I266:I267)</f>
        <v>14</v>
      </c>
      <c r="G70" s="2">
        <f>SUM(ชั้นภาค2!J251,ชั้นภาค2!J266:J267)</f>
        <v>30</v>
      </c>
      <c r="H70" s="2">
        <f>SUM(ชั้นภาค2!K251,ชั้นภาค2!K266:K267)</f>
        <v>54</v>
      </c>
      <c r="I70" s="2">
        <f>SUM(ชั้นภาค2!L251,ชั้นภาค2!L266:L267)</f>
        <v>71</v>
      </c>
      <c r="J70" s="2">
        <f>SUM(ชั้นภาค2!M251,ชั้นภาค2!M266:M267)</f>
        <v>122</v>
      </c>
      <c r="K70" s="5">
        <f t="shared" si="13"/>
        <v>3.1162079510703364</v>
      </c>
      <c r="L70" s="5">
        <f t="shared" si="14"/>
        <v>1.104043302705427</v>
      </c>
      <c r="M70" s="5"/>
      <c r="N70" s="2">
        <f>SUM(ชั้นภาค2!Q251,ชั้นภาค2!Q266:Q267)</f>
        <v>0</v>
      </c>
      <c r="O70" s="2">
        <f>SUM(ชั้นภาค2!R251,ชั้นภาค2!R266:R267)</f>
        <v>0</v>
      </c>
    </row>
    <row r="71" spans="1:15" ht="21.75">
      <c r="A71" s="63" t="s">
        <v>476</v>
      </c>
      <c r="B71" s="4">
        <f t="shared" si="12"/>
        <v>723</v>
      </c>
      <c r="C71" s="2">
        <f>SUM(ชั้นภาค2!F252,ชั้นภาค2!F268:F277)</f>
        <v>54</v>
      </c>
      <c r="D71" s="2">
        <f>SUM(ชั้นภาค2!G252,ชั้นภาค2!G268:G277)</f>
        <v>25</v>
      </c>
      <c r="E71" s="2">
        <f>SUM(ชั้นภาค2!H252,ชั้นภาค2!H268:H277)</f>
        <v>33</v>
      </c>
      <c r="F71" s="2">
        <f>SUM(ชั้นภาค2!I252,ชั้นภาค2!I268:I277)</f>
        <v>57</v>
      </c>
      <c r="G71" s="2">
        <f>SUM(ชั้นภาค2!J252,ชั้นภาค2!J268:J277)</f>
        <v>42</v>
      </c>
      <c r="H71" s="2">
        <f>SUM(ชั้นภาค2!K252,ชั้นภาค2!K268:K277)</f>
        <v>65</v>
      </c>
      <c r="I71" s="2">
        <f>SUM(ชั้นภาค2!L252,ชั้นภาค2!L268:L277)</f>
        <v>58</v>
      </c>
      <c r="J71" s="2">
        <f>SUM(ชั้นภาค2!M252,ชั้นภาค2!M268:M277)</f>
        <v>373</v>
      </c>
      <c r="K71" s="5">
        <f t="shared" si="13"/>
        <v>3.020055325034578</v>
      </c>
      <c r="L71" s="5">
        <f t="shared" si="14"/>
        <v>1.3195828995372116</v>
      </c>
      <c r="M71" s="5"/>
      <c r="N71" s="2">
        <f>SUM(ชั้นภาค2!Q252,ชั้นภาค2!Q268:Q277)</f>
        <v>0</v>
      </c>
      <c r="O71" s="2">
        <f>SUM(ชั้นภาค2!R252,ชั้นภาค2!R268:R277)</f>
        <v>16</v>
      </c>
    </row>
    <row r="72" spans="1:15" ht="21.75">
      <c r="A72" s="63" t="s">
        <v>477</v>
      </c>
      <c r="B72" s="4">
        <f t="shared" si="12"/>
        <v>506</v>
      </c>
      <c r="C72" s="2">
        <f>SUM(ชั้นภาค2!F253,ชั้นภาค2!F278:F279)</f>
        <v>68</v>
      </c>
      <c r="D72" s="2">
        <f>SUM(ชั้นภาค2!G253,ชั้นภาค2!G278:G279)</f>
        <v>37</v>
      </c>
      <c r="E72" s="2">
        <f>SUM(ชั้นภาค2!H253,ชั้นภาค2!H278:H279)</f>
        <v>27</v>
      </c>
      <c r="F72" s="2">
        <f>SUM(ชั้นภาค2!I253,ชั้นภาค2!I278:I279)</f>
        <v>57</v>
      </c>
      <c r="G72" s="2">
        <f>SUM(ชั้นภาค2!J253,ชั้นภาค2!J278:J279)</f>
        <v>101</v>
      </c>
      <c r="H72" s="2">
        <f>SUM(ชั้นภาค2!K253,ชั้นภาค2!K278:K279)</f>
        <v>117</v>
      </c>
      <c r="I72" s="2">
        <f>SUM(ชั้นภาค2!L253,ชั้นภาค2!L278:L279)</f>
        <v>60</v>
      </c>
      <c r="J72" s="2">
        <f>SUM(ชั้นภาค2!M253,ชั้นภาค2!M278:M279)</f>
        <v>39</v>
      </c>
      <c r="K72" s="5">
        <f t="shared" si="13"/>
        <v>2.294466403162055</v>
      </c>
      <c r="L72" s="5">
        <f t="shared" si="14"/>
        <v>1.1804773151395158</v>
      </c>
      <c r="M72" s="5"/>
      <c r="N72" s="2">
        <f>SUM(ชั้นภาค2!Q253,ชั้นภาค2!Q278:Q279)</f>
        <v>0</v>
      </c>
      <c r="O72" s="2">
        <f>SUM(ชั้นภาค2!R253,ชั้นภาค2!R278:R279)</f>
        <v>0</v>
      </c>
    </row>
    <row r="73" spans="1:15" ht="21.75">
      <c r="A73" s="153" t="s">
        <v>479</v>
      </c>
      <c r="B73" s="154"/>
      <c r="C73" s="154"/>
      <c r="D73" s="154"/>
      <c r="E73" s="154"/>
      <c r="F73" s="154"/>
      <c r="G73" s="154"/>
      <c r="H73" s="154"/>
      <c r="I73" s="154"/>
      <c r="J73" s="155"/>
      <c r="K73" s="158">
        <f>SUM(C65:C72,N65:O72)/SUM(B65:B72)</f>
        <v>0.11038961038961038</v>
      </c>
      <c r="L73" s="136"/>
      <c r="M73" s="136"/>
      <c r="N73" s="136"/>
      <c r="O73" s="159"/>
    </row>
    <row r="74" spans="1:15" ht="21.75">
      <c r="A74" s="153" t="s">
        <v>478</v>
      </c>
      <c r="B74" s="154"/>
      <c r="C74" s="154"/>
      <c r="D74" s="154"/>
      <c r="E74" s="154"/>
      <c r="F74" s="154"/>
      <c r="G74" s="154"/>
      <c r="H74" s="154"/>
      <c r="I74" s="154"/>
      <c r="J74" s="155"/>
      <c r="K74" s="158">
        <f>SUM(H65:J72)/SUM(B65:B72)*100</f>
        <v>52.50463821892394</v>
      </c>
      <c r="L74" s="136"/>
      <c r="M74" s="136"/>
      <c r="N74" s="136"/>
      <c r="O74" s="159"/>
    </row>
    <row r="77" ht="21.75">
      <c r="B77" s="29" t="s">
        <v>481</v>
      </c>
    </row>
    <row r="78" spans="1:15" ht="29.25" customHeight="1">
      <c r="A78" s="150" t="s">
        <v>282</v>
      </c>
      <c r="B78" s="91" t="s">
        <v>3</v>
      </c>
      <c r="C78" s="152" t="s">
        <v>4</v>
      </c>
      <c r="D78" s="152"/>
      <c r="E78" s="152"/>
      <c r="F78" s="152"/>
      <c r="G78" s="152"/>
      <c r="H78" s="152"/>
      <c r="I78" s="152"/>
      <c r="J78" s="152"/>
      <c r="K78" s="133" t="s">
        <v>6</v>
      </c>
      <c r="L78" s="133" t="s">
        <v>7</v>
      </c>
      <c r="M78" s="64"/>
      <c r="N78" s="156" t="s">
        <v>55</v>
      </c>
      <c r="O78" s="157"/>
    </row>
    <row r="79" spans="1:15" ht="21.75">
      <c r="A79" s="151"/>
      <c r="B79" s="91"/>
      <c r="C79" s="2">
        <v>0</v>
      </c>
      <c r="D79" s="2">
        <v>1</v>
      </c>
      <c r="E79" s="2">
        <v>1.5</v>
      </c>
      <c r="F79" s="2">
        <v>2</v>
      </c>
      <c r="G79" s="2">
        <v>2.5</v>
      </c>
      <c r="H79" s="2">
        <v>3</v>
      </c>
      <c r="I79" s="2">
        <v>3.5</v>
      </c>
      <c r="J79" s="2">
        <v>4</v>
      </c>
      <c r="K79" s="133"/>
      <c r="L79" s="133"/>
      <c r="M79" s="46"/>
      <c r="N79" s="2" t="s">
        <v>9</v>
      </c>
      <c r="O79" s="2" t="s">
        <v>10</v>
      </c>
    </row>
    <row r="80" spans="1:15" ht="21.75">
      <c r="A80" s="62" t="s">
        <v>254</v>
      </c>
      <c r="B80" s="4">
        <f aca="true" t="shared" si="15" ref="B80:B87">SUM(C80:J80,N80:O80)</f>
        <v>387</v>
      </c>
      <c r="C80" s="2">
        <f>SUM(ชั้นภาค2!F309,ชั้นภาค2!F322)</f>
        <v>23</v>
      </c>
      <c r="D80" s="2">
        <f>SUM(ชั้นภาค2!G309,ชั้นภาค2!G322)</f>
        <v>63</v>
      </c>
      <c r="E80" s="2">
        <f>SUM(ชั้นภาค2!H309,ชั้นภาค2!H322)</f>
        <v>43</v>
      </c>
      <c r="F80" s="2">
        <f>SUM(ชั้นภาค2!I309,ชั้นภาค2!I322)</f>
        <v>52</v>
      </c>
      <c r="G80" s="2">
        <f>SUM(ชั้นภาค2!J309,ชั้นภาค2!J322)</f>
        <v>71</v>
      </c>
      <c r="H80" s="2">
        <f>SUM(ชั้นภาค2!K309,ชั้นภาค2!K322)</f>
        <v>56</v>
      </c>
      <c r="I80" s="2">
        <f>SUM(ชั้นภาค2!L309,ชั้นภาค2!L322)</f>
        <v>25</v>
      </c>
      <c r="J80" s="2">
        <f>SUM(ชั้นภาค2!M309,ชั้นภาค2!M322)</f>
        <v>54</v>
      </c>
      <c r="K80" s="5">
        <f>(1*D80+1.5*E80+2*F80+2.5*G80+3*H80+3.5*I80+4*J80)/B80</f>
        <v>2.2751937984496124</v>
      </c>
      <c r="L80" s="5">
        <f>SQRT((C80*0^2+D80*1^2+E80*1.5^2+F80*2^2+G80*2.5^2+H80*3^2+I80*3.5^2+J80*4^2)/B80-K80^2)</f>
        <v>1.1165212915495628</v>
      </c>
      <c r="M80" s="5"/>
      <c r="N80" s="2">
        <f>SUM(ชั้นภาค2!Q309,ชั้นภาค2!Q322)</f>
        <v>0</v>
      </c>
      <c r="O80" s="2">
        <f>SUM(ชั้นภาค2!R309,ชั้นภาค2!R322)</f>
        <v>0</v>
      </c>
    </row>
    <row r="81" spans="1:15" ht="21.75">
      <c r="A81" s="63" t="s">
        <v>283</v>
      </c>
      <c r="B81" s="4">
        <f t="shared" si="15"/>
        <v>307</v>
      </c>
      <c r="C81" s="2">
        <f>SUM(ชั้นภาค2!F323:F325)</f>
        <v>16</v>
      </c>
      <c r="D81" s="2">
        <f>SUM(ชั้นภาค2!G323:G325)</f>
        <v>30</v>
      </c>
      <c r="E81" s="2">
        <f>SUM(ชั้นภาค2!H323:H325)</f>
        <v>27</v>
      </c>
      <c r="F81" s="2">
        <f>SUM(ชั้นภาค2!I323:I325)</f>
        <v>44</v>
      </c>
      <c r="G81" s="2">
        <f>SUM(ชั้นภาค2!J323:J325)</f>
        <v>47</v>
      </c>
      <c r="H81" s="2">
        <f>SUM(ชั้นภาค2!K323:K325)</f>
        <v>57</v>
      </c>
      <c r="I81" s="2">
        <f>SUM(ชั้นภาค2!L323:L325)</f>
        <v>42</v>
      </c>
      <c r="J81" s="2">
        <f>SUM(ชั้นภาค2!M323:M325)</f>
        <v>44</v>
      </c>
      <c r="K81" s="5">
        <f aca="true" t="shared" si="16" ref="K81:K87">(1*D81+1.5*E81+2*F81+2.5*G81+3*H81+3.5*I81+4*J81)/B81</f>
        <v>2.50814332247557</v>
      </c>
      <c r="L81" s="5">
        <f aca="true" t="shared" si="17" ref="L81:L87">SQRT((C81*0^2+D81*1^2+E81*1.5^2+F81*2^2+G81*2.5^2+H81*3^2+I81*3.5^2+J81*4^2)/B81-K81^2)</f>
        <v>1.0839811435277902</v>
      </c>
      <c r="M81" s="5"/>
      <c r="N81" s="2">
        <f>SUM(ชั้นภาค2!Q323:Q325)</f>
        <v>0</v>
      </c>
      <c r="O81" s="2">
        <f>SUM(ชั้นภาค2!R323:R325)</f>
        <v>0</v>
      </c>
    </row>
    <row r="82" spans="1:15" ht="21.75">
      <c r="A82" s="63" t="s">
        <v>284</v>
      </c>
      <c r="B82" s="4">
        <f t="shared" si="15"/>
        <v>703</v>
      </c>
      <c r="C82" s="2">
        <f>SUM(ชั้นภาค2!F326:F329)</f>
        <v>68</v>
      </c>
      <c r="D82" s="2">
        <f>SUM(ชั้นภาค2!G326:G329)</f>
        <v>38</v>
      </c>
      <c r="E82" s="2">
        <f>SUM(ชั้นภาค2!H326:H329)</f>
        <v>41</v>
      </c>
      <c r="F82" s="2">
        <f>SUM(ชั้นภาค2!I326:I329)</f>
        <v>69</v>
      </c>
      <c r="G82" s="2">
        <f>SUM(ชั้นภาค2!J326:J329)</f>
        <v>88</v>
      </c>
      <c r="H82" s="2">
        <f>SUM(ชั้นภาค2!K326:K329)</f>
        <v>118</v>
      </c>
      <c r="I82" s="2">
        <f>SUM(ชั้นภาค2!L326:L329)</f>
        <v>107</v>
      </c>
      <c r="J82" s="2">
        <f>SUM(ชั้นภาค2!M326:M329)</f>
        <v>173</v>
      </c>
      <c r="K82" s="5">
        <f t="shared" si="16"/>
        <v>2.671408250355619</v>
      </c>
      <c r="L82" s="5">
        <f t="shared" si="17"/>
        <v>1.2395195381252508</v>
      </c>
      <c r="M82" s="5"/>
      <c r="N82" s="2">
        <f>SUM(ชั้นภาค2!Q326:Q329)</f>
        <v>1</v>
      </c>
      <c r="O82" s="2">
        <f>SUM(ชั้นภาค2!R326:R329)</f>
        <v>0</v>
      </c>
    </row>
    <row r="83" spans="1:15" ht="21.75">
      <c r="A83" s="63" t="s">
        <v>474</v>
      </c>
      <c r="B83" s="4">
        <f t="shared" si="15"/>
        <v>1001</v>
      </c>
      <c r="C83" s="2">
        <f>SUM(ชั้นภาค2!F310:F312,ชั้นภาค2!F330)</f>
        <v>48</v>
      </c>
      <c r="D83" s="2">
        <f>SUM(ชั้นภาค2!G310:G312,ชั้นภาค2!G330)</f>
        <v>37</v>
      </c>
      <c r="E83" s="2">
        <f>SUM(ชั้นภาค2!H310:H312,ชั้นภาค2!H330)</f>
        <v>46</v>
      </c>
      <c r="F83" s="2">
        <f>SUM(ชั้นภาค2!I310:I312,ชั้นภาค2!I330)</f>
        <v>108</v>
      </c>
      <c r="G83" s="2">
        <f>SUM(ชั้นภาค2!J310:J312,ชั้นภาค2!J330)</f>
        <v>70</v>
      </c>
      <c r="H83" s="2">
        <f>SUM(ชั้นภาค2!K310:K312,ชั้นภาค2!K330)</f>
        <v>92</v>
      </c>
      <c r="I83" s="2">
        <f>SUM(ชั้นภาค2!L310:L312,ชั้นภาค2!L330)</f>
        <v>192</v>
      </c>
      <c r="J83" s="2">
        <f>SUM(ชั้นภาค2!M310:M312,ชั้นภาค2!M330)</f>
        <v>408</v>
      </c>
      <c r="K83" s="5">
        <f t="shared" si="16"/>
        <v>3.073926073926074</v>
      </c>
      <c r="L83" s="5">
        <f t="shared" si="17"/>
        <v>1.1217268826814042</v>
      </c>
      <c r="M83" s="5"/>
      <c r="N83" s="2">
        <f>SUM(ชั้นภาค2!Q310:Q312,ชั้นภาค2!Q330)</f>
        <v>0</v>
      </c>
      <c r="O83" s="2">
        <f>SUM(ชั้นภาค2!R310:R312,ชั้นภาค2!R330)</f>
        <v>0</v>
      </c>
    </row>
    <row r="84" spans="1:15" ht="21.75">
      <c r="A84" s="63" t="s">
        <v>475</v>
      </c>
      <c r="B84" s="4">
        <f t="shared" si="15"/>
        <v>649</v>
      </c>
      <c r="C84" s="2">
        <f>SUM(ชั้นภาค2!F313:F314,ชั้นภาค2!F331:F332)</f>
        <v>18</v>
      </c>
      <c r="D84" s="2">
        <f>SUM(ชั้นภาค2!G313:G314,ชั้นภาค2!G331:G332)</f>
        <v>20</v>
      </c>
      <c r="E84" s="2">
        <f>SUM(ชั้นภาค2!H313:H314,ชั้นภาค2!H331:H332)</f>
        <v>11</v>
      </c>
      <c r="F84" s="2">
        <f>SUM(ชั้นภาค2!I313:I314,ชั้นภาค2!I331:I332)</f>
        <v>19</v>
      </c>
      <c r="G84" s="2">
        <f>SUM(ชั้นภาค2!J313:J314,ชั้นภาค2!J331:J332)</f>
        <v>14</v>
      </c>
      <c r="H84" s="2">
        <f>SUM(ชั้นภาค2!K313:K314,ชั้นภาค2!K331:K332)</f>
        <v>84</v>
      </c>
      <c r="I84" s="2">
        <f>SUM(ชั้นภาค2!L313:L314,ชั้นภาค2!L331:L332)</f>
        <v>165</v>
      </c>
      <c r="J84" s="2">
        <f>SUM(ชั้นภาค2!M313:M314,ชั้นภาค2!M331:M332)</f>
        <v>318</v>
      </c>
      <c r="K84" s="5">
        <f t="shared" si="16"/>
        <v>3.406779661016949</v>
      </c>
      <c r="L84" s="5">
        <f t="shared" si="17"/>
        <v>0.9131045347375534</v>
      </c>
      <c r="M84" s="5"/>
      <c r="N84" s="2">
        <f>SUM(ชั้นภาค2!Q313:Q314,ชั้นภาค2!Q331:Q332)</f>
        <v>0</v>
      </c>
      <c r="O84" s="2">
        <f>SUM(ชั้นภาค2!R313:R314,ชั้นภาค2!R331:R332)</f>
        <v>0</v>
      </c>
    </row>
    <row r="85" spans="1:15" ht="21.75">
      <c r="A85" s="63" t="s">
        <v>287</v>
      </c>
      <c r="B85" s="4">
        <f t="shared" si="15"/>
        <v>331</v>
      </c>
      <c r="C85" s="2">
        <f>SUM(ชั้นภาค2!F315,ชั้นภาค2!F333:F334)</f>
        <v>8</v>
      </c>
      <c r="D85" s="2">
        <f>SUM(ชั้นภาค2!G315,ชั้นภาค2!G333:G334)</f>
        <v>4</v>
      </c>
      <c r="E85" s="2">
        <f>SUM(ชั้นภาค2!H315,ชั้นภาค2!H333:H334)</f>
        <v>0</v>
      </c>
      <c r="F85" s="2">
        <f>SUM(ชั้นภาค2!I315,ชั้นภาค2!I333:I334)</f>
        <v>45</v>
      </c>
      <c r="G85" s="2">
        <f>SUM(ชั้นภาค2!J315,ชั้นภาค2!J333:J334)</f>
        <v>39</v>
      </c>
      <c r="H85" s="2">
        <f>SUM(ชั้นภาค2!K315,ชั้นภาค2!K333:K334)</f>
        <v>122</v>
      </c>
      <c r="I85" s="2">
        <f>SUM(ชั้นภาค2!L315,ชั้นภาค2!L333:L334)</f>
        <v>89</v>
      </c>
      <c r="J85" s="2">
        <f>SUM(ชั้นภาค2!M315,ชั้นภาค2!M333:M334)</f>
        <v>24</v>
      </c>
      <c r="K85" s="5">
        <f t="shared" si="16"/>
        <v>2.915407854984894</v>
      </c>
      <c r="L85" s="5">
        <f t="shared" si="17"/>
        <v>0.7508935662620289</v>
      </c>
      <c r="M85" s="5"/>
      <c r="N85" s="2">
        <f>SUM(ชั้นภาค2!Q315,ชั้นภาค2!Q333:Q334)</f>
        <v>0</v>
      </c>
      <c r="O85" s="2">
        <f>SUM(ชั้นภาค2!R315,ชั้นภาค2!R333:R334)</f>
        <v>0</v>
      </c>
    </row>
    <row r="86" spans="1:15" ht="21.75">
      <c r="A86" s="63" t="s">
        <v>476</v>
      </c>
      <c r="B86" s="4">
        <f t="shared" si="15"/>
        <v>626</v>
      </c>
      <c r="C86" s="2">
        <f>SUM(ชั้นภาค2!F316,ชั้นภาค2!F335:F337)</f>
        <v>30</v>
      </c>
      <c r="D86" s="2">
        <f>SUM(ชั้นภาค2!G316,ชั้นภาค2!G335:G337)</f>
        <v>4</v>
      </c>
      <c r="E86" s="2">
        <f>SUM(ชั้นภาค2!H316,ชั้นภาค2!H335:H337)</f>
        <v>7</v>
      </c>
      <c r="F86" s="2">
        <f>SUM(ชั้นภาค2!I316,ชั้นภาค2!I335:I337)</f>
        <v>25</v>
      </c>
      <c r="G86" s="2">
        <f>SUM(ชั้นภาค2!J316,ชั้นภาค2!J335:J337)</f>
        <v>28</v>
      </c>
      <c r="H86" s="2">
        <f>SUM(ชั้นภาค2!K316,ชั้นภาค2!K335:K337)</f>
        <v>62</v>
      </c>
      <c r="I86" s="2">
        <f>SUM(ชั้นภาค2!L316,ชั้นภาค2!L335:L337)</f>
        <v>100</v>
      </c>
      <c r="J86" s="2">
        <f>SUM(ชั้นภาค2!M316,ชั้นภาค2!M335:M337)</f>
        <v>370</v>
      </c>
      <c r="K86" s="5">
        <f t="shared" si="16"/>
        <v>3.4353035143769968</v>
      </c>
      <c r="L86" s="5">
        <f t="shared" si="17"/>
        <v>0.9872427414586191</v>
      </c>
      <c r="M86" s="5"/>
      <c r="N86" s="2">
        <f>SUM(ชั้นภาค2!Q316,ชั้นภาค2!Q335:Q337)</f>
        <v>0</v>
      </c>
      <c r="O86" s="2">
        <f>SUM(ชั้นภาค2!R316,ชั้นภาค2!R335:R337)</f>
        <v>0</v>
      </c>
    </row>
    <row r="87" spans="1:15" ht="21.75">
      <c r="A87" s="63" t="s">
        <v>477</v>
      </c>
      <c r="B87" s="4">
        <f t="shared" si="15"/>
        <v>555</v>
      </c>
      <c r="C87" s="2">
        <f>SUM(ชั้นภาค2!F317,ชั้นภาค2!F338:F339)</f>
        <v>60</v>
      </c>
      <c r="D87" s="2">
        <f>SUM(ชั้นภาค2!G317,ชั้นภาค2!G338:G339)</f>
        <v>73</v>
      </c>
      <c r="E87" s="2">
        <f>SUM(ชั้นภาค2!H317,ชั้นภาค2!H338:H339)</f>
        <v>67</v>
      </c>
      <c r="F87" s="2">
        <f>SUM(ชั้นภาค2!I317,ชั้นภาค2!I338:I339)</f>
        <v>74</v>
      </c>
      <c r="G87" s="2">
        <f>SUM(ชั้นภาค2!J317,ชั้นภาค2!J338:J339)</f>
        <v>85</v>
      </c>
      <c r="H87" s="2">
        <f>SUM(ชั้นภาค2!K317,ชั้นภาค2!K338:K339)</f>
        <v>100</v>
      </c>
      <c r="I87" s="2">
        <f>SUM(ชั้นภาค2!L317,ชั้นภาค2!L338:L339)</f>
        <v>45</v>
      </c>
      <c r="J87" s="2">
        <f>SUM(ชั้นภาค2!M317,ชั้นภาค2!M338:M339)</f>
        <v>51</v>
      </c>
      <c r="K87" s="5">
        <f t="shared" si="16"/>
        <v>2.154054054054054</v>
      </c>
      <c r="L87" s="5">
        <f t="shared" si="17"/>
        <v>1.1570998059986544</v>
      </c>
      <c r="M87" s="5"/>
      <c r="N87" s="2">
        <f>SUM(ชั้นภาค2!Q317,ชั้นภาค2!Q338:Q339)</f>
        <v>0</v>
      </c>
      <c r="O87" s="2">
        <f>SUM(ชั้นภาค2!R317,ชั้นภาค2!R338:R339)</f>
        <v>0</v>
      </c>
    </row>
    <row r="88" spans="1:15" ht="21.75">
      <c r="A88" s="153" t="s">
        <v>479</v>
      </c>
      <c r="B88" s="154"/>
      <c r="C88" s="154"/>
      <c r="D88" s="154"/>
      <c r="E88" s="154"/>
      <c r="F88" s="154"/>
      <c r="G88" s="154"/>
      <c r="H88" s="154"/>
      <c r="I88" s="154"/>
      <c r="J88" s="155"/>
      <c r="K88" s="158">
        <f>SUM(C80:C87,N80:O87)/SUM(B80:B87)</f>
        <v>0.05966220662425971</v>
      </c>
      <c r="L88" s="136"/>
      <c r="M88" s="136"/>
      <c r="N88" s="136"/>
      <c r="O88" s="159"/>
    </row>
    <row r="89" spans="1:15" ht="21.75">
      <c r="A89" s="153" t="s">
        <v>478</v>
      </c>
      <c r="B89" s="154"/>
      <c r="C89" s="154"/>
      <c r="D89" s="154"/>
      <c r="E89" s="154"/>
      <c r="F89" s="154"/>
      <c r="G89" s="154"/>
      <c r="H89" s="154"/>
      <c r="I89" s="154"/>
      <c r="J89" s="155"/>
      <c r="K89" s="158">
        <f>SUM(H80:J87)/SUM(B80:B87)*100</f>
        <v>63.56657161658258</v>
      </c>
      <c r="L89" s="136"/>
      <c r="M89" s="136"/>
      <c r="N89" s="136"/>
      <c r="O89" s="159"/>
    </row>
  </sheetData>
  <sheetProtection/>
  <mergeCells count="60">
    <mergeCell ref="A88:J88"/>
    <mergeCell ref="K88:O88"/>
    <mergeCell ref="A89:J89"/>
    <mergeCell ref="K89:O89"/>
    <mergeCell ref="A73:J73"/>
    <mergeCell ref="K73:O73"/>
    <mergeCell ref="A74:J74"/>
    <mergeCell ref="K74:O74"/>
    <mergeCell ref="A78:A79"/>
    <mergeCell ref="B78:B79"/>
    <mergeCell ref="C78:J78"/>
    <mergeCell ref="K78:K79"/>
    <mergeCell ref="L78:L79"/>
    <mergeCell ref="N78:O78"/>
    <mergeCell ref="A58:J58"/>
    <mergeCell ref="K58:O58"/>
    <mergeCell ref="A59:J59"/>
    <mergeCell ref="K59:O59"/>
    <mergeCell ref="A63:A64"/>
    <mergeCell ref="B63:B64"/>
    <mergeCell ref="C63:J63"/>
    <mergeCell ref="K63:K64"/>
    <mergeCell ref="L63:L64"/>
    <mergeCell ref="N63:O63"/>
    <mergeCell ref="A43:J43"/>
    <mergeCell ref="K43:O43"/>
    <mergeCell ref="A44:J44"/>
    <mergeCell ref="K44:O44"/>
    <mergeCell ref="A48:A49"/>
    <mergeCell ref="B48:B49"/>
    <mergeCell ref="C48:J48"/>
    <mergeCell ref="K48:K49"/>
    <mergeCell ref="L48:L49"/>
    <mergeCell ref="N48:O48"/>
    <mergeCell ref="A28:J28"/>
    <mergeCell ref="K28:O28"/>
    <mergeCell ref="A29:J29"/>
    <mergeCell ref="K29:O29"/>
    <mergeCell ref="A33:A34"/>
    <mergeCell ref="B33:B34"/>
    <mergeCell ref="N18:O18"/>
    <mergeCell ref="L2:L3"/>
    <mergeCell ref="N2:O2"/>
    <mergeCell ref="K12:O12"/>
    <mergeCell ref="C33:J33"/>
    <mergeCell ref="K33:K34"/>
    <mergeCell ref="L33:L34"/>
    <mergeCell ref="N33:O33"/>
    <mergeCell ref="K13:O13"/>
    <mergeCell ref="A12:J12"/>
    <mergeCell ref="A2:A3"/>
    <mergeCell ref="B2:B3"/>
    <mergeCell ref="C2:J2"/>
    <mergeCell ref="K2:K3"/>
    <mergeCell ref="K18:K19"/>
    <mergeCell ref="L18:L19"/>
    <mergeCell ref="A13:J13"/>
    <mergeCell ref="A18:A19"/>
    <mergeCell ref="B18:B19"/>
    <mergeCell ref="C18:J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5"/>
  <sheetViews>
    <sheetView view="pageBreakPreview" zoomScaleSheetLayoutView="100" zoomScalePageLayoutView="0" workbookViewId="0" topLeftCell="A1">
      <selection activeCell="A1" sqref="A1:IV13"/>
    </sheetView>
  </sheetViews>
  <sheetFormatPr defaultColWidth="9.140625" defaultRowHeight="21.75"/>
  <cols>
    <col min="1" max="1" width="8.140625" style="28" customWidth="1"/>
    <col min="2" max="2" width="6.00390625" style="0" customWidth="1"/>
    <col min="3" max="3" width="9.421875" style="0" bestFit="1" customWidth="1"/>
    <col min="4" max="11" width="6.00390625" style="0" customWidth="1"/>
    <col min="12" max="12" width="9.421875" style="0" bestFit="1" customWidth="1"/>
    <col min="13" max="13" width="7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9.00390625" style="0" bestFit="1" customWidth="1"/>
    <col min="18" max="18" width="8.421875" style="0" bestFit="1" customWidth="1"/>
    <col min="19" max="19" width="7.7109375" style="0" customWidth="1"/>
  </cols>
  <sheetData>
    <row r="1" ht="21.75">
      <c r="D1" s="29" t="s">
        <v>354</v>
      </c>
    </row>
    <row r="2" spans="1:19" ht="29.25" customHeight="1">
      <c r="A2" s="165" t="s">
        <v>65</v>
      </c>
      <c r="B2" s="176" t="s">
        <v>2</v>
      </c>
      <c r="C2" s="91" t="s">
        <v>3</v>
      </c>
      <c r="D2" s="152" t="s">
        <v>4</v>
      </c>
      <c r="E2" s="152"/>
      <c r="F2" s="152"/>
      <c r="G2" s="152"/>
      <c r="H2" s="152"/>
      <c r="I2" s="152"/>
      <c r="J2" s="152"/>
      <c r="K2" s="152"/>
      <c r="L2" s="95" t="s">
        <v>5</v>
      </c>
      <c r="M2" s="133" t="s">
        <v>6</v>
      </c>
      <c r="N2" s="133" t="s">
        <v>7</v>
      </c>
      <c r="O2" s="156" t="s">
        <v>55</v>
      </c>
      <c r="P2" s="157"/>
      <c r="Q2" s="173" t="s">
        <v>66</v>
      </c>
      <c r="R2" s="174"/>
      <c r="S2" s="175"/>
    </row>
    <row r="3" spans="1:19" ht="21.75">
      <c r="A3" s="165"/>
      <c r="B3" s="151"/>
      <c r="C3" s="91"/>
      <c r="D3" s="2">
        <v>0</v>
      </c>
      <c r="E3" s="2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95"/>
      <c r="M3" s="133"/>
      <c r="N3" s="133"/>
      <c r="O3" s="2" t="s">
        <v>9</v>
      </c>
      <c r="P3" s="2" t="s">
        <v>10</v>
      </c>
      <c r="Q3" s="31" t="s">
        <v>75</v>
      </c>
      <c r="R3" s="31" t="s">
        <v>73</v>
      </c>
      <c r="S3" s="30" t="s">
        <v>74</v>
      </c>
    </row>
    <row r="4" spans="1:19" ht="21.75">
      <c r="A4" s="160">
        <v>1</v>
      </c>
      <c r="B4" s="55" t="s">
        <v>70</v>
      </c>
      <c r="C4" s="4">
        <f>SUM(D4:K4,O4:P4)</f>
        <v>10520.520708221164</v>
      </c>
      <c r="D4" s="2">
        <f>SUM(ชั้นภาค1!F5:F22)</f>
        <v>492.665355145993</v>
      </c>
      <c r="E4" s="2">
        <f>SUM(ชั้นภาค1!G5:G22)</f>
        <v>828.8898322634086</v>
      </c>
      <c r="F4" s="2">
        <f>SUM(ชั้นภาค1!H5:H22)</f>
        <v>801.8928349554773</v>
      </c>
      <c r="G4" s="2">
        <f>SUM(ชั้นภาค1!I5:I22)</f>
        <v>1246.7208531787119</v>
      </c>
      <c r="H4" s="2">
        <f>SUM(ชั้นภาค1!J5:J22)</f>
        <v>1384.691136881342</v>
      </c>
      <c r="I4" s="2">
        <f>SUM(ชั้นภาค1!K5:K22)</f>
        <v>1797.6226962103956</v>
      </c>
      <c r="J4" s="2">
        <f>SUM(ชั้นภาค1!L5:L22)</f>
        <v>1511.3063781321184</v>
      </c>
      <c r="K4" s="2">
        <f>SUM(ชั้นภาค1!M5:M22)</f>
        <v>2456.7316214537173</v>
      </c>
      <c r="L4" s="4">
        <f>SUM(D4:K4)</f>
        <v>10520.520708221164</v>
      </c>
      <c r="M4" s="5">
        <f>(1*E4+1.5*F4+2*G4+2.5*H4+3*I4+3.5*J4+4*K4)/L4</f>
        <v>2.7086364184329517</v>
      </c>
      <c r="N4" s="5">
        <f>SQRT((D4*0^2+E4*1^2+F4*1.5^2+G4*2^2+H4*2.5^2+I4*3^2+J4*3.5^2+K4*4^2)/L4-M4^2)</f>
        <v>1.1153736723126917</v>
      </c>
      <c r="O4" s="2">
        <f>SUM(ชั้นภาค1!Q5:Q22)</f>
        <v>0</v>
      </c>
      <c r="P4" s="2">
        <f>SUM(ชั้นภาค1!R5:R22)</f>
        <v>0</v>
      </c>
      <c r="Q4" s="5">
        <f>(D4+E4)*100/L4</f>
        <v>12.561689901685993</v>
      </c>
      <c r="R4" s="5">
        <f>(E4+F4+G4+H4+I4+J4+K4)*100/L4</f>
        <v>95.31710103701423</v>
      </c>
      <c r="S4" s="5">
        <f>(I4+J4+K4)*100/L4</f>
        <v>54.803947976555094</v>
      </c>
    </row>
    <row r="5" spans="1:19" ht="21.75">
      <c r="A5" s="161"/>
      <c r="B5" s="2" t="s">
        <v>67</v>
      </c>
      <c r="C5" s="4">
        <f>SUM(D5:K5,O5:P5)</f>
        <v>9009.5</v>
      </c>
      <c r="D5" s="2">
        <f>SUM(ชั้นภาค1!F84:F105)</f>
        <v>645.2106690777576</v>
      </c>
      <c r="E5" s="2">
        <f>SUM(ชั้นภาค1!G84:G105)</f>
        <v>611.8264014466546</v>
      </c>
      <c r="F5" s="2">
        <f>SUM(ชั้นภาค1!H84:H105)</f>
        <v>651.755877034358</v>
      </c>
      <c r="G5" s="2">
        <f>SUM(ชั้นภาค1!I84:I105)</f>
        <v>1188.2233273056058</v>
      </c>
      <c r="H5" s="2">
        <f>SUM(ชั้นภาค1!J84:J105)</f>
        <v>1345.4186256781193</v>
      </c>
      <c r="I5" s="2">
        <f>SUM(ชั้นภาค1!K84:K105)</f>
        <v>1386.4611211573238</v>
      </c>
      <c r="J5" s="2">
        <f>SUM(ชั้นภาค1!L84:L105)</f>
        <v>1367.3960216998191</v>
      </c>
      <c r="K5" s="2">
        <f>SUM(ชั้นภาค1!M84:M105)</f>
        <v>1738.371609403255</v>
      </c>
      <c r="L5" s="4">
        <f aca="true" t="shared" si="0" ref="L5:L13">SUM(D5:K5)</f>
        <v>8934.663652802894</v>
      </c>
      <c r="M5" s="5">
        <f>(1*E5+1.5*F5+2*G5+2.5*H5+3*I5+3.5*J5+4*K5)/L5</f>
        <v>2.599785533678387</v>
      </c>
      <c r="N5" s="5">
        <f>SQRT((D5*0^2+E5*1^2+F5*1.5^2+G5*2^2+H5*2.5^2+I5*3^2+J5*3.5^2+K5*4^2)/L5-M5^2)</f>
        <v>1.1538029464407529</v>
      </c>
      <c r="O5" s="2">
        <f>SUM(ชั้นภาค1!Q84:Q105)</f>
        <v>74.83634719710669</v>
      </c>
      <c r="P5" s="2">
        <f>SUM(ชั้นภาค1!R84:R105)</f>
        <v>0</v>
      </c>
      <c r="Q5" s="5">
        <f>(D5+E5)*100/L5</f>
        <v>14.069215354626888</v>
      </c>
      <c r="R5" s="5">
        <f>(E5+F5+G5+H5+I5+J5+K5)*100/L5</f>
        <v>92.77856789969537</v>
      </c>
      <c r="S5" s="5">
        <f>(I5+J5+K5)*100/L5</f>
        <v>50.278655434904266</v>
      </c>
    </row>
    <row r="6" spans="1:19" ht="21.75">
      <c r="A6" s="161"/>
      <c r="B6" s="2" t="s">
        <v>68</v>
      </c>
      <c r="C6" s="4">
        <f aca="true" t="shared" si="1" ref="C6:C13">SUM(D6:K6,O6:P6)</f>
        <v>341</v>
      </c>
      <c r="D6" s="2">
        <f>SUM(ชั้นภาค1!F139:F139)</f>
        <v>13</v>
      </c>
      <c r="E6" s="2">
        <f>SUM(ชั้นภาค1!G139:G139)</f>
        <v>12</v>
      </c>
      <c r="F6" s="2">
        <f>SUM(ชั้นภาค1!H139:H139)</f>
        <v>21</v>
      </c>
      <c r="G6" s="2">
        <f>SUM(ชั้นภาค1!I139:I139)</f>
        <v>41</v>
      </c>
      <c r="H6" s="2">
        <f>SUM(ชั้นภาค1!J139:J139)</f>
        <v>61</v>
      </c>
      <c r="I6" s="2">
        <f>SUM(ชั้นภาค1!K139:K139)</f>
        <v>65</v>
      </c>
      <c r="J6" s="2">
        <f>SUM(ชั้นภาค1!L139:L139)</f>
        <v>57</v>
      </c>
      <c r="K6" s="2">
        <f>SUM(ชั้นภาค1!M139:M139)</f>
        <v>71</v>
      </c>
      <c r="L6" s="4">
        <f t="shared" si="0"/>
        <v>341</v>
      </c>
      <c r="M6" s="5">
        <f aca="true" t="shared" si="2" ref="M6:M16">(1*E6+1.5*F6+2*G6+2.5*H6+3*I6+3.5*J6+4*K6)/L6</f>
        <v>2.804985337243402</v>
      </c>
      <c r="N6" s="5">
        <f aca="true" t="shared" si="3" ref="N6:N16">SQRT((D6*0^2+E6*1^2+F6*1.5^2+G6*2^2+H6*2.5^2+I6*3^2+J6*3.5^2+K6*4^2)/L6-M6^2)</f>
        <v>0.99967960399092</v>
      </c>
      <c r="O6" s="2">
        <f>SUM(ชั้นภาค1!Q139:Q139)</f>
        <v>0</v>
      </c>
      <c r="P6" s="2">
        <f>SUM(ชั้นภาค1!R139:R139)</f>
        <v>0</v>
      </c>
      <c r="Q6" s="5">
        <f aca="true" t="shared" si="4" ref="Q6:Q17">(D6+E6)*100/L6</f>
        <v>7.331378299120234</v>
      </c>
      <c r="R6" s="5">
        <f aca="true" t="shared" si="5" ref="R6:R17">(E6+F6+G6+H6+I6+J6+K6)*100/L6</f>
        <v>96.18768328445748</v>
      </c>
      <c r="S6" s="5">
        <f aca="true" t="shared" si="6" ref="S6:S17">(I6+J6+K6)*100/L6</f>
        <v>56.598240469208214</v>
      </c>
    </row>
    <row r="7" spans="1:19" ht="21.75">
      <c r="A7" s="162"/>
      <c r="B7" s="2" t="s">
        <v>69</v>
      </c>
      <c r="C7" s="4">
        <f t="shared" si="1"/>
        <v>281</v>
      </c>
      <c r="D7" s="2">
        <f>SUM(ชั้นภาค1!F186:F186)</f>
        <v>19</v>
      </c>
      <c r="E7" s="2">
        <f>SUM(ชั้นภาค1!G186:G186)</f>
        <v>20</v>
      </c>
      <c r="F7" s="2">
        <f>SUM(ชั้นภาค1!H186:H186)</f>
        <v>31</v>
      </c>
      <c r="G7" s="2">
        <f>SUM(ชั้นภาค1!I186:I186)</f>
        <v>49</v>
      </c>
      <c r="H7" s="2">
        <f>SUM(ชั้นภาค1!J186:J186)</f>
        <v>63</v>
      </c>
      <c r="I7" s="2">
        <f>SUM(ชั้นภาค1!K186:K186)</f>
        <v>78</v>
      </c>
      <c r="J7" s="2">
        <f>SUM(ชั้นภาค1!L186:L186)</f>
        <v>19</v>
      </c>
      <c r="K7" s="2">
        <f>SUM(ชั้นภาค1!M186:M186)</f>
        <v>2</v>
      </c>
      <c r="L7" s="4">
        <f t="shared" si="0"/>
        <v>281</v>
      </c>
      <c r="M7" s="5">
        <f t="shared" si="2"/>
        <v>2.2437722419928825</v>
      </c>
      <c r="N7" s="5">
        <f t="shared" si="3"/>
        <v>0.9077593576103402</v>
      </c>
      <c r="O7" s="2">
        <f>SUM(ชั้นภาค1!Q186:Q186)</f>
        <v>0</v>
      </c>
      <c r="P7" s="2">
        <f>SUM(ชั้นภาค1!R186:R186)</f>
        <v>0</v>
      </c>
      <c r="Q7" s="5">
        <f t="shared" si="4"/>
        <v>13.87900355871886</v>
      </c>
      <c r="R7" s="5">
        <f t="shared" si="5"/>
        <v>93.23843416370107</v>
      </c>
      <c r="S7" s="5">
        <f t="shared" si="6"/>
        <v>35.23131672597865</v>
      </c>
    </row>
    <row r="8" spans="1:19" ht="21.75">
      <c r="A8" s="160">
        <v>2</v>
      </c>
      <c r="B8" s="2" t="s">
        <v>70</v>
      </c>
      <c r="C8" s="4">
        <f t="shared" si="1"/>
        <v>860</v>
      </c>
      <c r="D8" s="2">
        <f>SUM(ชั้นภาค2!F4,ชั้นภาค2!F19:F20)</f>
        <v>61</v>
      </c>
      <c r="E8" s="2">
        <f>SUM(ชั้นภาค2!G4,ชั้นภาค2!G19:G20)</f>
        <v>77</v>
      </c>
      <c r="F8" s="2">
        <f>SUM(ชั้นภาค2!H4,ชั้นภาค2!H19:H20)</f>
        <v>37</v>
      </c>
      <c r="G8" s="2">
        <f>SUM(ชั้นภาค2!I4,ชั้นภาค2!I19:I20)</f>
        <v>41</v>
      </c>
      <c r="H8" s="2">
        <f>SUM(ชั้นภาค2!J4,ชั้นภาค2!J19:J20)</f>
        <v>80</v>
      </c>
      <c r="I8" s="2">
        <f>SUM(ชั้นภาค2!K4,ชั้นภาค2!K19:K20)</f>
        <v>123</v>
      </c>
      <c r="J8" s="2">
        <f>SUM(ชั้นภาค2!L4,ชั้นภาค2!L19:L20)</f>
        <v>126</v>
      </c>
      <c r="K8" s="2">
        <f>SUM(ชั้นภาค2!M4,ชั้นภาค2!M19:M20)</f>
        <v>315</v>
      </c>
      <c r="L8" s="4">
        <f t="shared" si="0"/>
        <v>860</v>
      </c>
      <c r="M8" s="5">
        <f t="shared" si="2"/>
        <v>2.888953488372093</v>
      </c>
      <c r="N8" s="5">
        <f t="shared" si="3"/>
        <v>1.2469241496763033</v>
      </c>
      <c r="O8" s="2">
        <f>SUM(ชั้นภาค2!Q4,ชั้นภาค2!Q19:Q20)</f>
        <v>0</v>
      </c>
      <c r="P8" s="2">
        <f>SUM(ชั้นภาค2!R4,ชั้นภาค2!R19:R20)</f>
        <v>0</v>
      </c>
      <c r="Q8" s="5">
        <f t="shared" si="4"/>
        <v>16.046511627906977</v>
      </c>
      <c r="R8" s="5">
        <f t="shared" si="5"/>
        <v>92.90697674418605</v>
      </c>
      <c r="S8" s="5">
        <f t="shared" si="6"/>
        <v>65.5813953488372</v>
      </c>
    </row>
    <row r="9" spans="1:19" ht="21.75">
      <c r="A9" s="161"/>
      <c r="B9" s="2" t="s">
        <v>71</v>
      </c>
      <c r="C9" s="4">
        <f t="shared" si="1"/>
        <v>533</v>
      </c>
      <c r="D9" s="2">
        <f>SUM(ชั้นภาค2!F62,ชั้นภาค2!F77)</f>
        <v>42</v>
      </c>
      <c r="E9" s="2">
        <f>SUM(ชั้นภาค2!G62,ชั้นภาค2!G77)</f>
        <v>31</v>
      </c>
      <c r="F9" s="2">
        <f>SUM(ชั้นภาค2!H62,ชั้นภาค2!H77)</f>
        <v>27</v>
      </c>
      <c r="G9" s="2">
        <f>SUM(ชั้นภาค2!I62,ชั้นภาค2!I77)</f>
        <v>52</v>
      </c>
      <c r="H9" s="2">
        <f>SUM(ชั้นภาค2!J62,ชั้นภาค2!J77)</f>
        <v>51</v>
      </c>
      <c r="I9" s="2">
        <f>SUM(ชั้นภาค2!K62,ชั้นภาค2!K77)</f>
        <v>62</v>
      </c>
      <c r="J9" s="2">
        <f>SUM(ชั้นภาค2!L62,ชั้นภาค2!L77)</f>
        <v>75</v>
      </c>
      <c r="K9" s="2">
        <f>SUM(ชั้นภาค2!M62,ชั้นภาค2!M77)</f>
        <v>193</v>
      </c>
      <c r="L9" s="4">
        <f t="shared" si="0"/>
        <v>533</v>
      </c>
      <c r="M9" s="5">
        <f t="shared" si="2"/>
        <v>2.858348968105066</v>
      </c>
      <c r="N9" s="5">
        <f t="shared" si="3"/>
        <v>1.24680104520582</v>
      </c>
      <c r="O9" s="2">
        <f>SUM(ชั้นภาค2!Q62,ชั้นภาค2!Q77)</f>
        <v>0</v>
      </c>
      <c r="P9" s="2">
        <f>SUM(ชั้นภาค2!R62,ชั้นภาค2!R77)</f>
        <v>0</v>
      </c>
      <c r="Q9" s="5">
        <f t="shared" si="4"/>
        <v>13.696060037523452</v>
      </c>
      <c r="R9" s="5">
        <f t="shared" si="5"/>
        <v>92.12007504690432</v>
      </c>
      <c r="S9" s="5">
        <f t="shared" si="6"/>
        <v>61.91369606003752</v>
      </c>
    </row>
    <row r="10" spans="1:19" ht="21.75">
      <c r="A10" s="161"/>
      <c r="B10" s="2" t="s">
        <v>72</v>
      </c>
      <c r="C10" s="4">
        <f t="shared" si="1"/>
        <v>487</v>
      </c>
      <c r="D10" s="2">
        <f>SUM(ชั้นภาค2!F121,ชั้นภาค2!F136)</f>
        <v>145</v>
      </c>
      <c r="E10" s="2">
        <f>SUM(ชั้นภาค2!G121,ชั้นภาค2!G136)</f>
        <v>96</v>
      </c>
      <c r="F10" s="2">
        <f>SUM(ชั้นภาค2!H121,ชั้นภาค2!H136)</f>
        <v>64</v>
      </c>
      <c r="G10" s="2">
        <f>SUM(ชั้นภาค2!I121,ชั้นภาค2!I136)</f>
        <v>60</v>
      </c>
      <c r="H10" s="2">
        <f>SUM(ชั้นภาค2!J121,ชั้นภาค2!J136)</f>
        <v>31</v>
      </c>
      <c r="I10" s="2">
        <f>SUM(ชั้นภาค2!K121,ชั้นภาค2!K136)</f>
        <v>31</v>
      </c>
      <c r="J10" s="2">
        <f>SUM(ชั้นภาค2!L121,ชั้นภาค2!L136)</f>
        <v>20</v>
      </c>
      <c r="K10" s="2">
        <f>SUM(ชั้นภาค2!M121,ชั้นภาค2!M136)</f>
        <v>17</v>
      </c>
      <c r="L10" s="4">
        <f t="shared" si="0"/>
        <v>464</v>
      </c>
      <c r="M10" s="5">
        <f t="shared" si="2"/>
        <v>1.3372844827586208</v>
      </c>
      <c r="N10" s="5">
        <f t="shared" si="3"/>
        <v>1.1744083052096583</v>
      </c>
      <c r="O10" s="2">
        <f>SUM(ชั้นภาค2!Q121,ชั้นภาค2!Q136)</f>
        <v>5</v>
      </c>
      <c r="P10" s="2">
        <f>SUM(ชั้นภาค2!R121,ชั้นภาค2!R136)</f>
        <v>18</v>
      </c>
      <c r="Q10" s="5">
        <f t="shared" si="4"/>
        <v>51.939655172413794</v>
      </c>
      <c r="R10" s="5">
        <f t="shared" si="5"/>
        <v>68.75</v>
      </c>
      <c r="S10" s="5">
        <f t="shared" si="6"/>
        <v>14.655172413793103</v>
      </c>
    </row>
    <row r="11" spans="1:19" ht="21.75">
      <c r="A11" s="161"/>
      <c r="B11" s="2" t="s">
        <v>67</v>
      </c>
      <c r="C11" s="4">
        <f t="shared" si="1"/>
        <v>438</v>
      </c>
      <c r="D11" s="2">
        <f>SUM(ชั้นภาค2!F179,ชั้นภาค2!F194:F195)</f>
        <v>61</v>
      </c>
      <c r="E11" s="2">
        <f>SUM(ชั้นภาค2!G179,ชั้นภาค2!G194:G195)</f>
        <v>33</v>
      </c>
      <c r="F11" s="2">
        <f>SUM(ชั้นภาค2!H179,ชั้นภาค2!H194:H195)</f>
        <v>49</v>
      </c>
      <c r="G11" s="2">
        <f>SUM(ชั้นภาค2!I179,ชั้นภาค2!I194:I195)</f>
        <v>64</v>
      </c>
      <c r="H11" s="2">
        <f>SUM(ชั้นภาค2!J179,ชั้นภาค2!J194:J195)</f>
        <v>58</v>
      </c>
      <c r="I11" s="2">
        <f>SUM(ชั้นภาค2!K179,ชั้นภาค2!K194:K195)</f>
        <v>64</v>
      </c>
      <c r="J11" s="2">
        <f>SUM(ชั้นภาค2!L179,ชั้นภาค2!L194:L195)</f>
        <v>47</v>
      </c>
      <c r="K11" s="2">
        <f>SUM(ชั้นภาค2!M179,ชั้นภาค2!M194:M195)</f>
        <v>62</v>
      </c>
      <c r="L11" s="4">
        <f t="shared" si="0"/>
        <v>438</v>
      </c>
      <c r="M11" s="5">
        <f t="shared" si="2"/>
        <v>2.2465753424657535</v>
      </c>
      <c r="N11" s="5">
        <f t="shared" si="3"/>
        <v>1.2595478849414572</v>
      </c>
      <c r="O11" s="2">
        <f>SUM(ชั้นภาค2!Q179,ชั้นภาค2!Q194:Q195)</f>
        <v>0</v>
      </c>
      <c r="P11" s="2">
        <f>SUM(ชั้นภาค2!R179,ชั้นภาค2!R194:R195)</f>
        <v>0</v>
      </c>
      <c r="Q11" s="5">
        <f t="shared" si="4"/>
        <v>21.461187214611872</v>
      </c>
      <c r="R11" s="5">
        <f t="shared" si="5"/>
        <v>86.0730593607306</v>
      </c>
      <c r="S11" s="5">
        <f t="shared" si="6"/>
        <v>39.49771689497717</v>
      </c>
    </row>
    <row r="12" spans="1:19" ht="21.75">
      <c r="A12" s="161"/>
      <c r="B12" s="2" t="s">
        <v>68</v>
      </c>
      <c r="C12" s="4">
        <f t="shared" si="1"/>
        <v>368</v>
      </c>
      <c r="D12" s="2">
        <f>SUM(ชั้นภาค2!F245,ชั้นภาค2!F258)</f>
        <v>36</v>
      </c>
      <c r="E12" s="2">
        <f>SUM(ชั้นภาค2!G245,ชั้นภาค2!G258)</f>
        <v>11</v>
      </c>
      <c r="F12" s="2">
        <f>SUM(ชั้นภาค2!H245,ชั้นภาค2!H258)</f>
        <v>19</v>
      </c>
      <c r="G12" s="2">
        <f>SUM(ชั้นภาค2!I245,ชั้นภาค2!I258)</f>
        <v>40</v>
      </c>
      <c r="H12" s="2">
        <f>SUM(ชั้นภาค2!J245,ชั้นภาค2!J258)</f>
        <v>39</v>
      </c>
      <c r="I12" s="2">
        <f>SUM(ชั้นภาค2!K245,ชั้นภาค2!K258)</f>
        <v>78</v>
      </c>
      <c r="J12" s="2">
        <f>SUM(ชั้นภาค2!L245,ชั้นภาค2!L258)</f>
        <v>79</v>
      </c>
      <c r="K12" s="2">
        <f>SUM(ชั้นภาค2!M245,ชั้นภาค2!M258)</f>
        <v>66</v>
      </c>
      <c r="L12" s="4">
        <f t="shared" si="0"/>
        <v>368</v>
      </c>
      <c r="M12" s="5">
        <f t="shared" si="2"/>
        <v>2.6942934782608696</v>
      </c>
      <c r="N12" s="5">
        <f t="shared" si="3"/>
        <v>1.1793720882597494</v>
      </c>
      <c r="O12" s="2">
        <f>SUM(ชั้นภาค2!Q245,ชั้นภาค2!Q258)</f>
        <v>0</v>
      </c>
      <c r="P12" s="2">
        <f>SUM(ชั้นภาค2!R245,ชั้นภาค2!R258)</f>
        <v>0</v>
      </c>
      <c r="Q12" s="5">
        <f t="shared" si="4"/>
        <v>12.771739130434783</v>
      </c>
      <c r="R12" s="5">
        <f t="shared" si="5"/>
        <v>90.21739130434783</v>
      </c>
      <c r="S12" s="5">
        <f t="shared" si="6"/>
        <v>60.59782608695652</v>
      </c>
    </row>
    <row r="13" spans="1:19" ht="21.75">
      <c r="A13" s="162"/>
      <c r="B13" s="2" t="s">
        <v>69</v>
      </c>
      <c r="C13" s="4">
        <f t="shared" si="1"/>
        <v>387</v>
      </c>
      <c r="D13" s="2">
        <f>SUM(ชั้นภาค2!F309,ชั้นภาค2!F322)</f>
        <v>23</v>
      </c>
      <c r="E13" s="2">
        <f>SUM(ชั้นภาค2!G309,ชั้นภาค2!G322)</f>
        <v>63</v>
      </c>
      <c r="F13" s="2">
        <f>SUM(ชั้นภาค2!H309,ชั้นภาค2!H322)</f>
        <v>43</v>
      </c>
      <c r="G13" s="2">
        <f>SUM(ชั้นภาค2!I309,ชั้นภาค2!I322)</f>
        <v>52</v>
      </c>
      <c r="H13" s="2">
        <f>SUM(ชั้นภาค2!J309,ชั้นภาค2!J322)</f>
        <v>71</v>
      </c>
      <c r="I13" s="2">
        <f>SUM(ชั้นภาค2!K309,ชั้นภาค2!K322)</f>
        <v>56</v>
      </c>
      <c r="J13" s="2">
        <f>SUM(ชั้นภาค2!L309,ชั้นภาค2!L322)</f>
        <v>25</v>
      </c>
      <c r="K13" s="2">
        <f>SUM(ชั้นภาค2!M309,ชั้นภาค2!M322)</f>
        <v>54</v>
      </c>
      <c r="L13" s="4">
        <f t="shared" si="0"/>
        <v>387</v>
      </c>
      <c r="M13" s="5">
        <f t="shared" si="2"/>
        <v>2.2751937984496124</v>
      </c>
      <c r="N13" s="5">
        <f t="shared" si="3"/>
        <v>1.1165212915495628</v>
      </c>
      <c r="O13" s="2">
        <f>SUM(ชั้นภาค2!Q309,ชั้นภาค2!Q322)</f>
        <v>0</v>
      </c>
      <c r="P13" s="2">
        <f>SUM(ชั้นภาค2!R309,ชั้นภาค2!R322)</f>
        <v>0</v>
      </c>
      <c r="Q13" s="5">
        <f t="shared" si="4"/>
        <v>22.22222222222222</v>
      </c>
      <c r="R13" s="5">
        <f t="shared" si="5"/>
        <v>94.05684754521964</v>
      </c>
      <c r="S13" s="5">
        <f t="shared" si="6"/>
        <v>34.883720930232556</v>
      </c>
    </row>
    <row r="14" spans="1:19" ht="21.75">
      <c r="A14" s="163" t="s">
        <v>76</v>
      </c>
      <c r="B14" s="164"/>
      <c r="C14" s="4">
        <f>SUM(C4,C8:C10)</f>
        <v>12400.520708221164</v>
      </c>
      <c r="D14" s="4">
        <f aca="true" t="shared" si="7" ref="D14:K14">SUM(D4,D8:D10)</f>
        <v>740.665355145993</v>
      </c>
      <c r="E14" s="4">
        <f t="shared" si="7"/>
        <v>1032.8898322634086</v>
      </c>
      <c r="F14" s="4">
        <f t="shared" si="7"/>
        <v>929.8928349554773</v>
      </c>
      <c r="G14" s="4">
        <f t="shared" si="7"/>
        <v>1399.7208531787119</v>
      </c>
      <c r="H14" s="4">
        <f t="shared" si="7"/>
        <v>1546.691136881342</v>
      </c>
      <c r="I14" s="4">
        <f t="shared" si="7"/>
        <v>2013.6226962103956</v>
      </c>
      <c r="J14" s="4">
        <f t="shared" si="7"/>
        <v>1732.3063781321184</v>
      </c>
      <c r="K14" s="4">
        <f t="shared" si="7"/>
        <v>2981.7316214537173</v>
      </c>
      <c r="L14" s="4">
        <f>SUM(L4,L8:L10)</f>
        <v>12377.520708221164</v>
      </c>
      <c r="M14" s="5">
        <f t="shared" si="2"/>
        <v>2.6762036042617456</v>
      </c>
      <c r="N14" s="5">
        <f t="shared" si="3"/>
        <v>1.1647994815931026</v>
      </c>
      <c r="O14" s="4">
        <f>SUM(O4,O8:O10)</f>
        <v>5</v>
      </c>
      <c r="P14" s="4">
        <f>SUM(P4,P8:P10)</f>
        <v>18</v>
      </c>
      <c r="Q14" s="5">
        <f t="shared" si="4"/>
        <v>14.328840397183939</v>
      </c>
      <c r="R14" s="5">
        <f t="shared" si="5"/>
        <v>94.01604430640101</v>
      </c>
      <c r="S14" s="5">
        <f t="shared" si="6"/>
        <v>54.35386338176523</v>
      </c>
    </row>
    <row r="15" spans="1:19" ht="21.75">
      <c r="A15" s="163" t="s">
        <v>77</v>
      </c>
      <c r="B15" s="164"/>
      <c r="C15" s="4">
        <f>SUM(C5:C7,C11:C13)</f>
        <v>10824.5</v>
      </c>
      <c r="D15" s="4">
        <f aca="true" t="shared" si="8" ref="D15:K15">SUM(D5:D7,D11:D13)</f>
        <v>797.2106690777576</v>
      </c>
      <c r="E15" s="4">
        <f t="shared" si="8"/>
        <v>750.8264014466546</v>
      </c>
      <c r="F15" s="4">
        <f t="shared" si="8"/>
        <v>814.755877034358</v>
      </c>
      <c r="G15" s="4">
        <f t="shared" si="8"/>
        <v>1434.2233273056058</v>
      </c>
      <c r="H15" s="4">
        <f t="shared" si="8"/>
        <v>1637.4186256781193</v>
      </c>
      <c r="I15" s="4">
        <f t="shared" si="8"/>
        <v>1727.4611211573238</v>
      </c>
      <c r="J15" s="4">
        <f t="shared" si="8"/>
        <v>1594.3960216998191</v>
      </c>
      <c r="K15" s="4">
        <f t="shared" si="8"/>
        <v>1993.371609403255</v>
      </c>
      <c r="L15" s="4">
        <f>SUM(L5:L7,L11:L13)</f>
        <v>10749.663652802894</v>
      </c>
      <c r="M15" s="5">
        <f t="shared" si="2"/>
        <v>2.5741465227727383</v>
      </c>
      <c r="N15" s="5">
        <f t="shared" si="3"/>
        <v>1.1532737657992171</v>
      </c>
      <c r="O15" s="4">
        <f>SUM(O5:O7,O11:O13)</f>
        <v>74.83634719710669</v>
      </c>
      <c r="P15" s="4">
        <f>SUM(P5:P7,P11:P13)</f>
        <v>0</v>
      </c>
      <c r="Q15" s="5">
        <f t="shared" si="4"/>
        <v>14.400795415778179</v>
      </c>
      <c r="R15" s="5">
        <f t="shared" si="5"/>
        <v>92.58385476209861</v>
      </c>
      <c r="S15" s="5">
        <f t="shared" si="6"/>
        <v>49.445535450539346</v>
      </c>
    </row>
    <row r="16" spans="1:19" ht="21.75">
      <c r="A16" s="163" t="s">
        <v>78</v>
      </c>
      <c r="B16" s="164"/>
      <c r="C16" s="12">
        <f aca="true" t="shared" si="9" ref="C16:L16">SUM(C14:C15)</f>
        <v>23225.020708221164</v>
      </c>
      <c r="D16" s="12">
        <f t="shared" si="9"/>
        <v>1537.8760242237506</v>
      </c>
      <c r="E16" s="12">
        <f t="shared" si="9"/>
        <v>1783.716233710063</v>
      </c>
      <c r="F16" s="12">
        <f t="shared" si="9"/>
        <v>1744.6487119898352</v>
      </c>
      <c r="G16" s="12">
        <f t="shared" si="9"/>
        <v>2833.9441804843177</v>
      </c>
      <c r="H16" s="12">
        <f t="shared" si="9"/>
        <v>3184.109762559461</v>
      </c>
      <c r="I16" s="12">
        <f t="shared" si="9"/>
        <v>3741.0838173677193</v>
      </c>
      <c r="J16" s="12">
        <f t="shared" si="9"/>
        <v>3326.7023998319373</v>
      </c>
      <c r="K16" s="12">
        <f t="shared" si="9"/>
        <v>4975.103230856972</v>
      </c>
      <c r="L16" s="12">
        <f t="shared" si="9"/>
        <v>23127.184361024058</v>
      </c>
      <c r="M16" s="5">
        <f t="shared" si="2"/>
        <v>2.628766818085456</v>
      </c>
      <c r="N16" s="5">
        <f t="shared" si="3"/>
        <v>1.1605733065331547</v>
      </c>
      <c r="O16" s="12">
        <f>SUM(O14:O15)</f>
        <v>79.83634719710669</v>
      </c>
      <c r="P16" s="12">
        <f>SUM(P14:P15)</f>
        <v>18</v>
      </c>
      <c r="Q16" s="5">
        <f t="shared" si="4"/>
        <v>14.362285551420822</v>
      </c>
      <c r="R16" s="5">
        <f t="shared" si="5"/>
        <v>93.3503534186569</v>
      </c>
      <c r="S16" s="5">
        <f t="shared" si="6"/>
        <v>52.07244107221437</v>
      </c>
    </row>
    <row r="17" spans="1:19" ht="21.75">
      <c r="A17" s="163" t="s">
        <v>12</v>
      </c>
      <c r="B17" s="164"/>
      <c r="C17" s="5">
        <f aca="true" t="shared" si="10" ref="C17:L17">C16*100/$C$16</f>
        <v>100</v>
      </c>
      <c r="D17" s="5">
        <f t="shared" si="10"/>
        <v>6.621634673847137</v>
      </c>
      <c r="E17" s="5">
        <f t="shared" si="10"/>
        <v>7.6801491637794985</v>
      </c>
      <c r="F17" s="5">
        <f t="shared" si="10"/>
        <v>7.511936087842826</v>
      </c>
      <c r="G17" s="5">
        <f t="shared" si="10"/>
        <v>12.202116915577868</v>
      </c>
      <c r="H17" s="5">
        <f t="shared" si="10"/>
        <v>13.709825289552288</v>
      </c>
      <c r="I17" s="5">
        <f t="shared" si="10"/>
        <v>16.1079891568986</v>
      </c>
      <c r="J17" s="5">
        <f t="shared" si="10"/>
        <v>14.32378658183222</v>
      </c>
      <c r="K17" s="5">
        <f t="shared" si="10"/>
        <v>21.421308051173842</v>
      </c>
      <c r="L17" s="5">
        <f t="shared" si="10"/>
        <v>99.57874592050428</v>
      </c>
      <c r="M17" s="5"/>
      <c r="N17" s="5"/>
      <c r="O17" s="5">
        <f>O16*100/$C$16</f>
        <v>0.3437514575340995</v>
      </c>
      <c r="P17" s="5">
        <f>P16*100/$C$16</f>
        <v>0.07750262196161738</v>
      </c>
      <c r="Q17" s="5">
        <f t="shared" si="4"/>
        <v>14.362285551420824</v>
      </c>
      <c r="R17" s="5">
        <f t="shared" si="5"/>
        <v>93.3503534186569</v>
      </c>
      <c r="S17" s="5">
        <f t="shared" si="6"/>
        <v>52.07244107221437</v>
      </c>
    </row>
    <row r="19" ht="21.75">
      <c r="D19" s="29" t="s">
        <v>355</v>
      </c>
    </row>
    <row r="20" spans="1:19" ht="25.5" customHeight="1">
      <c r="A20" s="165" t="s">
        <v>65</v>
      </c>
      <c r="B20" s="176" t="s">
        <v>2</v>
      </c>
      <c r="C20" s="91" t="s">
        <v>3</v>
      </c>
      <c r="D20" s="152" t="s">
        <v>4</v>
      </c>
      <c r="E20" s="152"/>
      <c r="F20" s="152"/>
      <c r="G20" s="152"/>
      <c r="H20" s="152"/>
      <c r="I20" s="152"/>
      <c r="J20" s="152"/>
      <c r="K20" s="152"/>
      <c r="L20" s="95" t="s">
        <v>5</v>
      </c>
      <c r="M20" s="133" t="s">
        <v>6</v>
      </c>
      <c r="N20" s="133" t="s">
        <v>7</v>
      </c>
      <c r="O20" s="156" t="s">
        <v>55</v>
      </c>
      <c r="P20" s="157"/>
      <c r="Q20" s="173" t="s">
        <v>66</v>
      </c>
      <c r="R20" s="174"/>
      <c r="S20" s="175"/>
    </row>
    <row r="21" spans="1:19" ht="21.75">
      <c r="A21" s="165"/>
      <c r="B21" s="151"/>
      <c r="C21" s="91"/>
      <c r="D21" s="2">
        <v>0</v>
      </c>
      <c r="E21" s="2">
        <v>1</v>
      </c>
      <c r="F21" s="2">
        <v>1.5</v>
      </c>
      <c r="G21" s="2">
        <v>2</v>
      </c>
      <c r="H21" s="2">
        <v>2.5</v>
      </c>
      <c r="I21" s="2">
        <v>3</v>
      </c>
      <c r="J21" s="2">
        <v>3.5</v>
      </c>
      <c r="K21" s="2">
        <v>4</v>
      </c>
      <c r="L21" s="95"/>
      <c r="M21" s="133"/>
      <c r="N21" s="133"/>
      <c r="O21" s="2" t="s">
        <v>9</v>
      </c>
      <c r="P21" s="2" t="s">
        <v>10</v>
      </c>
      <c r="Q21" s="31" t="s">
        <v>75</v>
      </c>
      <c r="R21" s="31" t="s">
        <v>73</v>
      </c>
      <c r="S21" s="30" t="s">
        <v>74</v>
      </c>
    </row>
    <row r="22" spans="1:19" ht="21.75">
      <c r="A22" s="160">
        <v>1</v>
      </c>
      <c r="B22" s="55" t="s">
        <v>70</v>
      </c>
      <c r="C22" s="4">
        <f>SUM(D22:K22,O22:P22)</f>
        <v>439</v>
      </c>
      <c r="D22" s="2">
        <f>SUM(ชั้นภาค1!F7:F7)</f>
        <v>5</v>
      </c>
      <c r="E22" s="2">
        <f>SUM(ชั้นภาค1!G7:G7)</f>
        <v>22</v>
      </c>
      <c r="F22" s="2">
        <f>SUM(ชั้นภาค1!H7:H7)</f>
        <v>30</v>
      </c>
      <c r="G22" s="2">
        <f>SUM(ชั้นภาค1!I7:I7)</f>
        <v>65</v>
      </c>
      <c r="H22" s="2">
        <f>SUM(ชั้นภาค1!J7:J7)</f>
        <v>71</v>
      </c>
      <c r="I22" s="2">
        <f>SUM(ชั้นภาค1!K7:K7)</f>
        <v>89</v>
      </c>
      <c r="J22" s="2">
        <f>SUM(ชั้นภาค1!L7:L7)</f>
        <v>79</v>
      </c>
      <c r="K22" s="2">
        <f>SUM(ชั้นภาค1!M7:M7)</f>
        <v>78</v>
      </c>
      <c r="L22" s="4">
        <f>SUM(D22:K22)</f>
        <v>439</v>
      </c>
      <c r="M22" s="5">
        <f>(1*E22+1.5*F22+2*G22+2.5*H22+3*I22+3.5*J22+4*K22)/L22</f>
        <v>2.8018223234624147</v>
      </c>
      <c r="N22" s="5">
        <f>SQRT((D22*0^2+E22*1^2+F22*1.5^2+G22*2^2+H22*2.5^2+I22*3^2+J22*3.5^2+K22*4^2)/L22-M22^2)</f>
        <v>0.910278615313524</v>
      </c>
      <c r="O22" s="2">
        <f>SUM(ชั้นภาค1!Q7:Q7)</f>
        <v>0</v>
      </c>
      <c r="P22" s="2">
        <f>SUM(ชั้นภาค1!R7:R7)</f>
        <v>0</v>
      </c>
      <c r="Q22" s="5">
        <f>(D22+E22)*100/L22</f>
        <v>6.150341685649202</v>
      </c>
      <c r="R22" s="5">
        <f>(E22+F22+G22+H22+I22+J22+K22)*100/L22</f>
        <v>98.86104783599089</v>
      </c>
      <c r="S22" s="5">
        <f>(I22+J22+K22)*100/L22</f>
        <v>56.03644646924829</v>
      </c>
    </row>
    <row r="23" spans="1:19" ht="21.75">
      <c r="A23" s="161"/>
      <c r="B23" s="2" t="s">
        <v>67</v>
      </c>
      <c r="C23" s="4">
        <f>SUM(D23:K23,O23:P23)</f>
        <v>359</v>
      </c>
      <c r="D23" s="2">
        <f>SUM(ชั้นภาค1!F85:F85)</f>
        <v>19</v>
      </c>
      <c r="E23" s="2">
        <f>SUM(ชั้นภาค1!G85:G85)</f>
        <v>0</v>
      </c>
      <c r="F23" s="2">
        <f>SUM(ชั้นภาค1!H85:H85)</f>
        <v>5</v>
      </c>
      <c r="G23" s="2">
        <f>SUM(ชั้นภาค1!I85:I85)</f>
        <v>38</v>
      </c>
      <c r="H23" s="2">
        <f>SUM(ชั้นภาค1!J85:J85)</f>
        <v>78</v>
      </c>
      <c r="I23" s="2">
        <f>SUM(ชั้นภาค1!K85:K85)</f>
        <v>89</v>
      </c>
      <c r="J23" s="2">
        <f>SUM(ชั้นภาค1!L85:L85)</f>
        <v>53</v>
      </c>
      <c r="K23" s="2">
        <f>SUM(ชั้นภาค1!M85:M85)</f>
        <v>77</v>
      </c>
      <c r="L23" s="4">
        <f aca="true" t="shared" si="11" ref="L23:L31">SUM(D23:K23)</f>
        <v>359</v>
      </c>
      <c r="M23" s="5">
        <f>(1*E23+1.5*F23+2*G23+2.5*H23+3*I23+3.5*J23+4*K23)/L23</f>
        <v>2.894150417827298</v>
      </c>
      <c r="N23" s="5">
        <f>SQRT((D23*0^2+E23*1^2+F23*1.5^2+G23*2^2+H23*2.5^2+I23*3^2+J23*3.5^2+K23*4^2)/L23-M23^2)</f>
        <v>0.9528986943343828</v>
      </c>
      <c r="O23" s="2">
        <f>SUM(ชั้นภาค1!Q85:Q85)</f>
        <v>0</v>
      </c>
      <c r="P23" s="2">
        <f>SUM(ชั้นภาค1!R85:R85)</f>
        <v>0</v>
      </c>
      <c r="Q23" s="5">
        <f>(D23+E23)*100/L23</f>
        <v>5.2924791086350975</v>
      </c>
      <c r="R23" s="5">
        <f>(E23+F23+G23+H23+I23+J23+K23)*100/L23</f>
        <v>94.70752089136491</v>
      </c>
      <c r="S23" s="5">
        <f>(I23+J23+K23)*100/L23</f>
        <v>61.00278551532033</v>
      </c>
    </row>
    <row r="24" spans="1:19" ht="21.75">
      <c r="A24" s="161"/>
      <c r="B24" s="2" t="s">
        <v>68</v>
      </c>
      <c r="C24" s="4">
        <f>SUM(D24:K24,O24:P24)</f>
        <v>6260.5</v>
      </c>
      <c r="D24" s="2">
        <f>SUM(ชั้นภาค1!F140:F154)</f>
        <v>512.9195066536838</v>
      </c>
      <c r="E24" s="2">
        <f>SUM(ชั้นภาค1!G140:G154)</f>
        <v>343.5176890619929</v>
      </c>
      <c r="F24" s="2">
        <f>SUM(ชั้นภาค1!H140:H154)</f>
        <v>467.8352807530023</v>
      </c>
      <c r="G24" s="2">
        <f>SUM(ชั้นภาค1!I140:I154)</f>
        <v>645.1590392729634</v>
      </c>
      <c r="H24" s="2">
        <f>SUM(ชั้นภาค1!J140:J154)</f>
        <v>577.7502434274586</v>
      </c>
      <c r="I24" s="2">
        <f>SUM(ชั้นภาค1!K140:K154)</f>
        <v>654.7108081791627</v>
      </c>
      <c r="J24" s="2">
        <f>SUM(ชั้นภาค1!L140:L154)</f>
        <v>1118.7408308990587</v>
      </c>
      <c r="K24" s="2">
        <f>SUM(ชั้นภาค1!M140:M154)</f>
        <v>1895.1525478740668</v>
      </c>
      <c r="L24" s="4">
        <f t="shared" si="11"/>
        <v>6215.785946121389</v>
      </c>
      <c r="M24" s="5">
        <f>(1*E24+1.5*F24+2*G24+2.5*H24+3*I24+3.5*J24+4*K24)/L24</f>
        <v>2.7736315199599764</v>
      </c>
      <c r="N24" s="5">
        <f>SQRT((D24*0^2+E24*1^2+F24*1.5^2+G24*2^2+H24*2.5^2+I24*3^2+J24*3.5^2+K24*4^2)/L24-M24^2)</f>
        <v>1.2485016841827172</v>
      </c>
      <c r="O24" s="2">
        <f>SUM(ชั้นภาค1!Q140:Q154)</f>
        <v>28.454397922752353</v>
      </c>
      <c r="P24" s="2">
        <f>SUM(ชั้นภาค1!R140:R154)</f>
        <v>16.259655955858488</v>
      </c>
      <c r="Q24" s="5">
        <f>(D24+E24)*100/L24</f>
        <v>13.778421637091412</v>
      </c>
      <c r="R24" s="5">
        <f>(E24+F24+G24+H24+I24+J24+K24)*100/L24</f>
        <v>91.7481150235918</v>
      </c>
      <c r="S24" s="5">
        <f>(I24+J24+K24)*100/L24</f>
        <v>59.02076131243666</v>
      </c>
    </row>
    <row r="25" spans="1:19" ht="21.75">
      <c r="A25" s="162"/>
      <c r="B25" s="2" t="s">
        <v>69</v>
      </c>
      <c r="C25" s="4">
        <f>SUM(D25:K25,O25:P25)</f>
        <v>159</v>
      </c>
      <c r="D25" s="2">
        <f>SUM(ชั้นภาค1!F201:F202)</f>
        <v>4</v>
      </c>
      <c r="E25" s="2">
        <f>SUM(ชั้นภาค1!G201:G202)</f>
        <v>4</v>
      </c>
      <c r="F25" s="2">
        <f>SUM(ชั้นภาค1!H201:H202)</f>
        <v>10</v>
      </c>
      <c r="G25" s="2">
        <f>SUM(ชั้นภาค1!I201:I202)</f>
        <v>24</v>
      </c>
      <c r="H25" s="2">
        <f>SUM(ชั้นภาค1!J201:J202)</f>
        <v>27</v>
      </c>
      <c r="I25" s="2">
        <f>SUM(ชั้นภาค1!K201:K202)</f>
        <v>42</v>
      </c>
      <c r="J25" s="2">
        <f>SUM(ชั้นภาค1!L201:L202)</f>
        <v>29</v>
      </c>
      <c r="K25" s="2">
        <f>SUM(ชั้นภาค1!M201:M202)</f>
        <v>19</v>
      </c>
      <c r="L25" s="4">
        <f t="shared" si="11"/>
        <v>159</v>
      </c>
      <c r="M25" s="5">
        <f>(1*E25+1.5*F25+2*G25+2.5*H25+3*I25+3.5*J25+4*K25)/L25</f>
        <v>2.7547169811320753</v>
      </c>
      <c r="N25" s="5">
        <f>SQRT((D25*0^2+E25*1^2+F25*1.5^2+G25*2^2+H25*2.5^2+I25*3^2+J25*3.5^2+K25*4^2)/L25-M25^2)</f>
        <v>0.8757170009839197</v>
      </c>
      <c r="O25" s="2">
        <f>SUM(ชั้นภาค1!Q201:Q202)</f>
        <v>0</v>
      </c>
      <c r="P25" s="2">
        <f>SUM(ชั้นภาค1!R201:R202)</f>
        <v>0</v>
      </c>
      <c r="Q25" s="5">
        <f>(D25+E25)*100/L25</f>
        <v>5.031446540880503</v>
      </c>
      <c r="R25" s="5">
        <f>(E25+F25+G25+H25+I25+J25+K25)*100/L25</f>
        <v>97.48427672955975</v>
      </c>
      <c r="S25" s="5">
        <f>(I25+J25+K25)*100/L25</f>
        <v>56.60377358490566</v>
      </c>
    </row>
    <row r="26" spans="1:19" ht="21.75">
      <c r="A26" s="160">
        <v>2</v>
      </c>
      <c r="B26" s="2" t="s">
        <v>70</v>
      </c>
      <c r="C26" s="4">
        <f aca="true" t="shared" si="12" ref="C26:C31">SUM(D26:K26,O26:P26)</f>
        <v>649</v>
      </c>
      <c r="D26" s="2">
        <f>SUM(ชั้นภาค2!F5,ชั้นภาค2!F21)</f>
        <v>32</v>
      </c>
      <c r="E26" s="2">
        <f>SUM(ชั้นภาค2!G5,ชั้นภาค2!G21)</f>
        <v>71</v>
      </c>
      <c r="F26" s="2">
        <f>SUM(ชั้นภาค2!H5,ชั้นภาค2!H21)</f>
        <v>58</v>
      </c>
      <c r="G26" s="2">
        <f>SUM(ชั้นภาค2!I5,ชั้นภาค2!I21)</f>
        <v>89</v>
      </c>
      <c r="H26" s="2">
        <f>SUM(ชั้นภาค2!J5,ชั้นภาค2!J21)</f>
        <v>88</v>
      </c>
      <c r="I26" s="2">
        <f>SUM(ชั้นภาค2!K5,ชั้นภาค2!K21)</f>
        <v>59</v>
      </c>
      <c r="J26" s="2">
        <f>SUM(ชั้นภาค2!L5,ชั้นภาค2!L21)</f>
        <v>44</v>
      </c>
      <c r="K26" s="2">
        <f>SUM(ชั้นภาค2!M5,ชั้นภาค2!M21)</f>
        <v>152</v>
      </c>
      <c r="L26" s="4">
        <f t="shared" si="11"/>
        <v>593</v>
      </c>
      <c r="M26" s="5">
        <f aca="true" t="shared" si="13" ref="M26:M33">(1*E26+1.5*F26+2*G26+2.5*H26+3*I26+3.5*J26+4*K26)/L26</f>
        <v>2.521079258010118</v>
      </c>
      <c r="N26" s="5">
        <f aca="true" t="shared" si="14" ref="N26:N33">SQRT((D26*0^2+E26*1^2+F26*1.5^2+G26*2^2+H26*2.5^2+I26*3^2+J26*3.5^2+K26*4^2)/L26-M26^2)</f>
        <v>1.1905236489218864</v>
      </c>
      <c r="O26" s="2">
        <f>SUM(ชั้นภาค2!Q5,ชั้นภาค2!Q21)</f>
        <v>56</v>
      </c>
      <c r="P26" s="2">
        <f>SUM(ชั้นภาค2!R5,ชั้นภาค2!R21)</f>
        <v>0</v>
      </c>
      <c r="Q26" s="5">
        <f aca="true" t="shared" si="15" ref="Q26:Q35">(D26+E26)*100/L26</f>
        <v>17.36930860033727</v>
      </c>
      <c r="R26" s="5">
        <f aca="true" t="shared" si="16" ref="R26:R34">(E26+F26+G26+H26+I26+J26+K26)*100/L26</f>
        <v>94.60370994940978</v>
      </c>
      <c r="S26" s="5">
        <f aca="true" t="shared" si="17" ref="S26:S34">(I26+J26+K26)*100/L26</f>
        <v>43.00168634064081</v>
      </c>
    </row>
    <row r="27" spans="1:19" ht="21.75">
      <c r="A27" s="161"/>
      <c r="B27" s="2" t="s">
        <v>71</v>
      </c>
      <c r="C27" s="4">
        <f t="shared" si="12"/>
        <v>460</v>
      </c>
      <c r="D27" s="2">
        <f>SUM(ชั้นภาค2!F63,ชั้นภาค2!F78)</f>
        <v>50</v>
      </c>
      <c r="E27" s="2">
        <f>SUM(ชั้นภาค2!G63,ชั้นภาค2!G78)</f>
        <v>38</v>
      </c>
      <c r="F27" s="2">
        <f>SUM(ชั้นภาค2!H63,ชั้นภาค2!H78)</f>
        <v>38</v>
      </c>
      <c r="G27" s="2">
        <f>SUM(ชั้นภาค2!I63,ชั้นภาค2!I78)</f>
        <v>42</v>
      </c>
      <c r="H27" s="2">
        <f>SUM(ชั้นภาค2!J63,ชั้นภาค2!J78)</f>
        <v>106</v>
      </c>
      <c r="I27" s="2">
        <f>SUM(ชั้นภาค2!K63,ชั้นภาค2!K78)</f>
        <v>86</v>
      </c>
      <c r="J27" s="2">
        <f>SUM(ชั้นภาค2!L63,ชั้นภาค2!L78)</f>
        <v>42</v>
      </c>
      <c r="K27" s="2">
        <f>SUM(ชั้นภาค2!M63,ชั้นภาค2!M78)</f>
        <v>54</v>
      </c>
      <c r="L27" s="4">
        <f t="shared" si="11"/>
        <v>456</v>
      </c>
      <c r="M27" s="5">
        <f t="shared" si="13"/>
        <v>2.335526315789474</v>
      </c>
      <c r="N27" s="5">
        <f t="shared" si="14"/>
        <v>1.1652539758588454</v>
      </c>
      <c r="O27" s="2">
        <f>SUM(ชั้นภาค2!Q63,ชั้นภาค2!Q78)</f>
        <v>4</v>
      </c>
      <c r="P27" s="2">
        <f>SUM(ชั้นภาค2!R63,ชั้นภาค2!R78)</f>
        <v>0</v>
      </c>
      <c r="Q27" s="5">
        <f t="shared" si="15"/>
        <v>19.29824561403509</v>
      </c>
      <c r="R27" s="5">
        <f t="shared" si="16"/>
        <v>89.03508771929825</v>
      </c>
      <c r="S27" s="5">
        <f t="shared" si="17"/>
        <v>39.91228070175438</v>
      </c>
    </row>
    <row r="28" spans="1:19" ht="21.75">
      <c r="A28" s="161"/>
      <c r="B28" s="2" t="s">
        <v>72</v>
      </c>
      <c r="C28" s="4">
        <f t="shared" si="12"/>
        <v>619</v>
      </c>
      <c r="D28" s="2">
        <f>SUM(ชั้นภาค2!F122,ชั้นภาค2!F137)</f>
        <v>57</v>
      </c>
      <c r="E28" s="2">
        <f>SUM(ชั้นภาค2!G122,ชั้นภาค2!G137)</f>
        <v>101</v>
      </c>
      <c r="F28" s="2">
        <f>SUM(ชั้นภาค2!H122,ชั้นภาค2!H137)</f>
        <v>64</v>
      </c>
      <c r="G28" s="2">
        <f>SUM(ชั้นภาค2!I122,ชั้นภาค2!I137)</f>
        <v>85</v>
      </c>
      <c r="H28" s="2">
        <f>SUM(ชั้นภาค2!J122,ชั้นภาค2!J137)</f>
        <v>113</v>
      </c>
      <c r="I28" s="2">
        <f>SUM(ชั้นภาค2!K122,ชั้นภาค2!K137)</f>
        <v>90</v>
      </c>
      <c r="J28" s="2">
        <f>SUM(ชั้นภาค2!L122,ชั้นภาค2!L137)</f>
        <v>66</v>
      </c>
      <c r="K28" s="2">
        <f>SUM(ชั้นภาค2!M122,ชั้นภาค2!M137)</f>
        <v>43</v>
      </c>
      <c r="L28" s="4">
        <f t="shared" si="11"/>
        <v>619</v>
      </c>
      <c r="M28" s="5">
        <f t="shared" si="13"/>
        <v>2.1365105008077543</v>
      </c>
      <c r="N28" s="5">
        <f t="shared" si="14"/>
        <v>1.1169243358536896</v>
      </c>
      <c r="O28" s="2">
        <f>SUM(ชั้นภาค2!Q122,ชั้นภาค2!Q137)</f>
        <v>0</v>
      </c>
      <c r="P28" s="2">
        <f>SUM(ชั้นภาค2!R122,ชั้นภาค2!R137)</f>
        <v>0</v>
      </c>
      <c r="Q28" s="5">
        <f t="shared" si="15"/>
        <v>25.525040387722132</v>
      </c>
      <c r="R28" s="5">
        <f t="shared" si="16"/>
        <v>90.79159935379644</v>
      </c>
      <c r="S28" s="5">
        <f t="shared" si="17"/>
        <v>32.14862681744749</v>
      </c>
    </row>
    <row r="29" spans="1:19" ht="21.75">
      <c r="A29" s="161"/>
      <c r="B29" s="2" t="s">
        <v>67</v>
      </c>
      <c r="C29" s="4">
        <f t="shared" si="12"/>
        <v>599</v>
      </c>
      <c r="D29" s="2">
        <f>SUM(ชั้นภาค2!F180,ชั้นภาค2!F196,ชั้นภาค2!F197)</f>
        <v>50</v>
      </c>
      <c r="E29" s="2">
        <f>SUM(ชั้นภาค2!G180,ชั้นภาค2!G196,ชั้นภาค2!G197)</f>
        <v>43</v>
      </c>
      <c r="F29" s="2">
        <f>SUM(ชั้นภาค2!H180,ชั้นภาค2!H196,ชั้นภาค2!H197)</f>
        <v>78</v>
      </c>
      <c r="G29" s="2">
        <f>SUM(ชั้นภาค2!I180,ชั้นภาค2!I196,ชั้นภาค2!I197)</f>
        <v>67</v>
      </c>
      <c r="H29" s="2">
        <f>SUM(ชั้นภาค2!J180,ชั้นภาค2!J196,ชั้นภาค2!J197)</f>
        <v>76</v>
      </c>
      <c r="I29" s="2">
        <f>SUM(ชั้นภาค2!K180,ชั้นภาค2!K196,ชั้นภาค2!K197)</f>
        <v>75</v>
      </c>
      <c r="J29" s="2">
        <f>SUM(ชั้นภาค2!L180,ชั้นภาค2!L196,ชั้นภาค2!L197)</f>
        <v>75</v>
      </c>
      <c r="K29" s="2">
        <f>SUM(ชั้นภาค2!M180,ชั้นภาค2!M196,ชั้นภาค2!M197)</f>
        <v>115</v>
      </c>
      <c r="L29" s="4">
        <f t="shared" si="11"/>
        <v>579</v>
      </c>
      <c r="M29" s="5">
        <f t="shared" si="13"/>
        <v>2.4723661485319517</v>
      </c>
      <c r="N29" s="5">
        <f t="shared" si="14"/>
        <v>1.2159403692829698</v>
      </c>
      <c r="O29" s="2">
        <f>SUM(ชั้นภาค2!Q180,ชั้นภาค2!Q196,ชั้นภาค2!Q197)</f>
        <v>2</v>
      </c>
      <c r="P29" s="2">
        <f>SUM(ชั้นภาค2!R180,ชั้นภาค2!R196,ชั้นภาค2!R197)</f>
        <v>18</v>
      </c>
      <c r="Q29" s="5">
        <f t="shared" si="15"/>
        <v>16.06217616580311</v>
      </c>
      <c r="R29" s="5">
        <f t="shared" si="16"/>
        <v>91.36442141623489</v>
      </c>
      <c r="S29" s="5">
        <f t="shared" si="17"/>
        <v>45.76856649395509</v>
      </c>
    </row>
    <row r="30" spans="1:19" ht="21.75">
      <c r="A30" s="161"/>
      <c r="B30" s="2" t="s">
        <v>68</v>
      </c>
      <c r="C30" s="4">
        <f t="shared" si="12"/>
        <v>496</v>
      </c>
      <c r="D30" s="2">
        <f>SUM(ชั้นภาค2!F246,ชั้นภาค2!F259,ชั้นภาค2!F260)</f>
        <v>53</v>
      </c>
      <c r="E30" s="2">
        <f>SUM(ชั้นภาค2!G246,ชั้นภาค2!G259,ชั้นภาค2!G260)</f>
        <v>47</v>
      </c>
      <c r="F30" s="2">
        <f>SUM(ชั้นภาค2!H246,ชั้นภาค2!H259,ชั้นภาค2!H260)</f>
        <v>53</v>
      </c>
      <c r="G30" s="2">
        <f>SUM(ชั้นภาค2!I246,ชั้นภาค2!I259,ชั้นภาค2!I260)</f>
        <v>85</v>
      </c>
      <c r="H30" s="2">
        <f>SUM(ชั้นภาค2!J246,ชั้นภาค2!J259,ชั้นภาค2!J260)</f>
        <v>87</v>
      </c>
      <c r="I30" s="2">
        <f>SUM(ชั้นภาค2!K246,ชั้นภาค2!K259,ชั้นภาค2!K260)</f>
        <v>55</v>
      </c>
      <c r="J30" s="2">
        <f>SUM(ชั้นภาค2!L246,ชั้นภาค2!L259,ชั้นภาค2!L260)</f>
        <v>41</v>
      </c>
      <c r="K30" s="2">
        <f>SUM(ชั้นภาค2!M246,ชั้นภาค2!M259,ชั้นภาค2!M260)</f>
        <v>56</v>
      </c>
      <c r="L30" s="4">
        <f t="shared" si="11"/>
        <v>477</v>
      </c>
      <c r="M30" s="5">
        <f t="shared" si="13"/>
        <v>2.1939203354297696</v>
      </c>
      <c r="N30" s="5">
        <f t="shared" si="14"/>
        <v>1.1649244574465418</v>
      </c>
      <c r="O30" s="2">
        <f>SUM(ชั้นภาค2!Q246,ชั้นภาค2!Q259,ชั้นภาค2!Q260)</f>
        <v>0</v>
      </c>
      <c r="P30" s="2">
        <f>SUM(ชั้นภาค2!R246,ชั้นภาค2!R259,ชั้นภาค2!R260)</f>
        <v>19</v>
      </c>
      <c r="Q30" s="5">
        <f t="shared" si="15"/>
        <v>20.964360587002098</v>
      </c>
      <c r="R30" s="5">
        <f t="shared" si="16"/>
        <v>88.88888888888889</v>
      </c>
      <c r="S30" s="5">
        <f t="shared" si="17"/>
        <v>31.865828092243188</v>
      </c>
    </row>
    <row r="31" spans="1:19" ht="21.75">
      <c r="A31" s="162"/>
      <c r="B31" s="2" t="s">
        <v>69</v>
      </c>
      <c r="C31" s="4">
        <f t="shared" si="12"/>
        <v>307</v>
      </c>
      <c r="D31" s="2">
        <f>SUM(ชั้นภาค2!F323:F325)</f>
        <v>16</v>
      </c>
      <c r="E31" s="2">
        <f>SUM(ชั้นภาค2!G323:G325)</f>
        <v>30</v>
      </c>
      <c r="F31" s="2">
        <f>SUM(ชั้นภาค2!H323:H325)</f>
        <v>27</v>
      </c>
      <c r="G31" s="2">
        <f>SUM(ชั้นภาค2!I323:I325)</f>
        <v>44</v>
      </c>
      <c r="H31" s="2">
        <f>SUM(ชั้นภาค2!J323:J325)</f>
        <v>47</v>
      </c>
      <c r="I31" s="2">
        <f>SUM(ชั้นภาค2!K323:K325)</f>
        <v>57</v>
      </c>
      <c r="J31" s="2">
        <f>SUM(ชั้นภาค2!L323:L325)</f>
        <v>42</v>
      </c>
      <c r="K31" s="2">
        <f>SUM(ชั้นภาค2!M323:M325)</f>
        <v>44</v>
      </c>
      <c r="L31" s="4">
        <f t="shared" si="11"/>
        <v>307</v>
      </c>
      <c r="M31" s="5">
        <f t="shared" si="13"/>
        <v>2.50814332247557</v>
      </c>
      <c r="N31" s="5">
        <f t="shared" si="14"/>
        <v>1.0839811435277902</v>
      </c>
      <c r="O31" s="2">
        <f>SUM(ชั้นภาค2!Q323:Q325)</f>
        <v>0</v>
      </c>
      <c r="P31" s="2">
        <f>SUM(ชั้นภาค2!R323:R325)</f>
        <v>0</v>
      </c>
      <c r="Q31" s="5">
        <f t="shared" si="15"/>
        <v>14.98371335504886</v>
      </c>
      <c r="R31" s="5">
        <f t="shared" si="16"/>
        <v>94.78827361563518</v>
      </c>
      <c r="S31" s="5">
        <f t="shared" si="17"/>
        <v>46.579804560260584</v>
      </c>
    </row>
    <row r="32" spans="1:19" ht="21.75">
      <c r="A32" s="163" t="s">
        <v>76</v>
      </c>
      <c r="B32" s="164"/>
      <c r="C32" s="4">
        <f>SUM(C22,C26:C28)</f>
        <v>2167</v>
      </c>
      <c r="D32" s="4">
        <f aca="true" t="shared" si="18" ref="D32:K32">SUM(D22,D26:D28)</f>
        <v>144</v>
      </c>
      <c r="E32" s="4">
        <f t="shared" si="18"/>
        <v>232</v>
      </c>
      <c r="F32" s="4">
        <f t="shared" si="18"/>
        <v>190</v>
      </c>
      <c r="G32" s="4">
        <f t="shared" si="18"/>
        <v>281</v>
      </c>
      <c r="H32" s="4">
        <f t="shared" si="18"/>
        <v>378</v>
      </c>
      <c r="I32" s="4">
        <f t="shared" si="18"/>
        <v>324</v>
      </c>
      <c r="J32" s="4">
        <f t="shared" si="18"/>
        <v>231</v>
      </c>
      <c r="K32" s="4">
        <f t="shared" si="18"/>
        <v>327</v>
      </c>
      <c r="L32" s="4">
        <f>SUM(D32:K32)</f>
        <v>2107</v>
      </c>
      <c r="M32" s="5">
        <f t="shared" si="13"/>
        <v>2.4264356905552917</v>
      </c>
      <c r="N32" s="5">
        <f t="shared" si="14"/>
        <v>1.1359002401174354</v>
      </c>
      <c r="O32" s="4">
        <f>SUM(O22,O26:O28)</f>
        <v>60</v>
      </c>
      <c r="P32" s="4">
        <f>SUM(P22,P26:P28)</f>
        <v>0</v>
      </c>
      <c r="Q32" s="5">
        <f t="shared" si="15"/>
        <v>17.845277645942097</v>
      </c>
      <c r="R32" s="5">
        <f t="shared" si="16"/>
        <v>93.1656383483626</v>
      </c>
      <c r="S32" s="5">
        <f t="shared" si="17"/>
        <v>41.86046511627907</v>
      </c>
    </row>
    <row r="33" spans="1:19" ht="21.75">
      <c r="A33" s="163" t="s">
        <v>77</v>
      </c>
      <c r="B33" s="164"/>
      <c r="C33" s="4">
        <f>SUM(C23:C25,C29:C31)</f>
        <v>8180.5</v>
      </c>
      <c r="D33" s="4">
        <f aca="true" t="shared" si="19" ref="D33:K33">SUM(D23:D25,D29:D31)</f>
        <v>654.9195066536838</v>
      </c>
      <c r="E33" s="4">
        <f t="shared" si="19"/>
        <v>467.5176890619929</v>
      </c>
      <c r="F33" s="4">
        <f t="shared" si="19"/>
        <v>640.8352807530023</v>
      </c>
      <c r="G33" s="4">
        <f t="shared" si="19"/>
        <v>903.1590392729634</v>
      </c>
      <c r="H33" s="4">
        <f t="shared" si="19"/>
        <v>892.7502434274586</v>
      </c>
      <c r="I33" s="4">
        <f t="shared" si="19"/>
        <v>972.7108081791627</v>
      </c>
      <c r="J33" s="4">
        <f t="shared" si="19"/>
        <v>1358.7408308990587</v>
      </c>
      <c r="K33" s="4">
        <f t="shared" si="19"/>
        <v>2206.152547874067</v>
      </c>
      <c r="L33" s="4">
        <f>SUM(D33:K33)</f>
        <v>8096.785946121389</v>
      </c>
      <c r="M33" s="5">
        <f t="shared" si="13"/>
        <v>2.712841856960364</v>
      </c>
      <c r="N33" s="5">
        <f t="shared" si="14"/>
        <v>1.2280466181679714</v>
      </c>
      <c r="O33" s="4">
        <f>SUM(O23:O25,O29:O31)</f>
        <v>30.454397922752353</v>
      </c>
      <c r="P33" s="4">
        <f>SUM(P23:P25,P29:P31)</f>
        <v>53.25965595585849</v>
      </c>
      <c r="Q33" s="5">
        <f t="shared" si="15"/>
        <v>13.862750024327356</v>
      </c>
      <c r="R33" s="5">
        <f t="shared" si="16"/>
        <v>91.91136444742732</v>
      </c>
      <c r="S33" s="5">
        <f t="shared" si="17"/>
        <v>56.0420420787577</v>
      </c>
    </row>
    <row r="34" spans="1:19" ht="21.75">
      <c r="A34" s="163" t="s">
        <v>78</v>
      </c>
      <c r="B34" s="164"/>
      <c r="C34" s="12">
        <f>SUM(C32:C33)</f>
        <v>10347.5</v>
      </c>
      <c r="D34" s="12">
        <f aca="true" t="shared" si="20" ref="D34:K34">SUM(D32:D33)</f>
        <v>798.9195066536838</v>
      </c>
      <c r="E34" s="12">
        <f t="shared" si="20"/>
        <v>699.5176890619929</v>
      </c>
      <c r="F34" s="12">
        <f t="shared" si="20"/>
        <v>830.8352807530023</v>
      </c>
      <c r="G34" s="12">
        <f t="shared" si="20"/>
        <v>1184.1590392729634</v>
      </c>
      <c r="H34" s="12">
        <f t="shared" si="20"/>
        <v>1270.7502434274586</v>
      </c>
      <c r="I34" s="12">
        <f t="shared" si="20"/>
        <v>1296.7108081791625</v>
      </c>
      <c r="J34" s="12">
        <f t="shared" si="20"/>
        <v>1589.7408308990587</v>
      </c>
      <c r="K34" s="12">
        <f t="shared" si="20"/>
        <v>2533.152547874067</v>
      </c>
      <c r="L34" s="12">
        <f>SUM(L23:L31)</f>
        <v>9764.785946121388</v>
      </c>
      <c r="M34" s="5">
        <f>(1*E34+1.5*F34+2*G34+2.5*H34+3*I34+3.5*J34+4*K34)/L34</f>
        <v>2.7730049558579357</v>
      </c>
      <c r="N34" s="5">
        <f>SQRT((D34*0^2+E34*1^2+F34*1.5^2+G34*2^2+H34*2.5^2+I34*3^2+J34*3.5^2+K34*4^2)/L34-M34^2)</f>
        <v>1.1009594952260453</v>
      </c>
      <c r="O34" s="12">
        <f>SUM(O32:O33)</f>
        <v>90.45439792275235</v>
      </c>
      <c r="P34" s="12">
        <f>SUM(P32:P33)</f>
        <v>53.25965595585849</v>
      </c>
      <c r="Q34" s="5">
        <f t="shared" si="15"/>
        <v>15.345315340075244</v>
      </c>
      <c r="R34" s="5">
        <f t="shared" si="16"/>
        <v>96.31410756324215</v>
      </c>
      <c r="S34" s="5">
        <f t="shared" si="17"/>
        <v>55.501515515606116</v>
      </c>
    </row>
    <row r="35" spans="1:19" ht="21.75">
      <c r="A35" s="163" t="s">
        <v>12</v>
      </c>
      <c r="B35" s="164"/>
      <c r="C35" s="5">
        <f>C34*100/$C$34</f>
        <v>100</v>
      </c>
      <c r="D35" s="5">
        <f aca="true" t="shared" si="21" ref="D35:K35">D34*100/$C$34</f>
        <v>7.7208940000356</v>
      </c>
      <c r="E35" s="5">
        <f t="shared" si="21"/>
        <v>6.760257927634625</v>
      </c>
      <c r="F35" s="5">
        <f t="shared" si="21"/>
        <v>8.029333469466076</v>
      </c>
      <c r="G35" s="5">
        <f t="shared" si="21"/>
        <v>11.443914368426803</v>
      </c>
      <c r="H35" s="5">
        <f t="shared" si="21"/>
        <v>12.280746493621248</v>
      </c>
      <c r="I35" s="5">
        <f t="shared" si="21"/>
        <v>12.53163380699843</v>
      </c>
      <c r="J35" s="5">
        <f t="shared" si="21"/>
        <v>15.36352578786237</v>
      </c>
      <c r="K35" s="5">
        <f t="shared" si="21"/>
        <v>24.480817085035678</v>
      </c>
      <c r="L35" s="5">
        <f>L34*100/$C$34</f>
        <v>94.36855226983704</v>
      </c>
      <c r="M35" s="5"/>
      <c r="N35" s="5"/>
      <c r="O35" s="5">
        <f>O34*100/$C$34</f>
        <v>0.8741666868591673</v>
      </c>
      <c r="P35" s="5">
        <f>P34*100/$C$34</f>
        <v>0.5147103740599999</v>
      </c>
      <c r="Q35" s="5">
        <f t="shared" si="15"/>
        <v>15.345315340075242</v>
      </c>
      <c r="R35" s="5">
        <f>(E35+F35+G35+H35+I35+J35+K35)*100/L35</f>
        <v>96.31410756324215</v>
      </c>
      <c r="S35" s="5">
        <f>(I35+J35+K35)*100/L35</f>
        <v>55.50151551560613</v>
      </c>
    </row>
    <row r="36" s="19" customFormat="1" ht="21.75"/>
    <row r="37" ht="21.75">
      <c r="D37" s="29" t="s">
        <v>356</v>
      </c>
    </row>
    <row r="38" spans="1:19" ht="26.25" customHeight="1">
      <c r="A38" s="165" t="s">
        <v>65</v>
      </c>
      <c r="B38" s="176" t="s">
        <v>2</v>
      </c>
      <c r="C38" s="91" t="s">
        <v>3</v>
      </c>
      <c r="D38" s="152" t="s">
        <v>4</v>
      </c>
      <c r="E38" s="152"/>
      <c r="F38" s="152"/>
      <c r="G38" s="152"/>
      <c r="H38" s="152"/>
      <c r="I38" s="152"/>
      <c r="J38" s="152"/>
      <c r="K38" s="152"/>
      <c r="L38" s="95" t="s">
        <v>5</v>
      </c>
      <c r="M38" s="133" t="s">
        <v>6</v>
      </c>
      <c r="N38" s="133" t="s">
        <v>7</v>
      </c>
      <c r="O38" s="156" t="s">
        <v>55</v>
      </c>
      <c r="P38" s="157"/>
      <c r="Q38" s="173" t="s">
        <v>66</v>
      </c>
      <c r="R38" s="174"/>
      <c r="S38" s="175"/>
    </row>
    <row r="39" spans="1:19" ht="21.75">
      <c r="A39" s="165"/>
      <c r="B39" s="151"/>
      <c r="C39" s="91"/>
      <c r="D39" s="2">
        <v>0</v>
      </c>
      <c r="E39" s="2">
        <v>1</v>
      </c>
      <c r="F39" s="2">
        <v>1.5</v>
      </c>
      <c r="G39" s="2">
        <v>2</v>
      </c>
      <c r="H39" s="2">
        <v>2.5</v>
      </c>
      <c r="I39" s="2">
        <v>3</v>
      </c>
      <c r="J39" s="2">
        <v>3.5</v>
      </c>
      <c r="K39" s="2">
        <v>4</v>
      </c>
      <c r="L39" s="95"/>
      <c r="M39" s="133"/>
      <c r="N39" s="133"/>
      <c r="O39" s="2" t="s">
        <v>9</v>
      </c>
      <c r="P39" s="2" t="s">
        <v>10</v>
      </c>
      <c r="Q39" s="31" t="s">
        <v>75</v>
      </c>
      <c r="R39" s="31" t="s">
        <v>73</v>
      </c>
      <c r="S39" s="30" t="s">
        <v>74</v>
      </c>
    </row>
    <row r="40" spans="1:19" ht="21.75">
      <c r="A40" s="160">
        <v>1</v>
      </c>
      <c r="B40" s="55" t="s">
        <v>70</v>
      </c>
      <c r="C40" s="4">
        <f>SUM(D40:K40,O40:P40)</f>
        <v>9947.520708221164</v>
      </c>
      <c r="D40" s="2">
        <f>SUM(ชั้นภาค1!F8:F25)</f>
        <v>450.665355145993</v>
      </c>
      <c r="E40" s="2">
        <f>SUM(ชั้นภาค1!G8:G25)</f>
        <v>762.8898322634086</v>
      </c>
      <c r="F40" s="2">
        <f>SUM(ชั้นภาค1!H8:H25)</f>
        <v>737.8928349554773</v>
      </c>
      <c r="G40" s="2">
        <f>SUM(ชั้นภาค1!I8:I25)</f>
        <v>1164.7208531787119</v>
      </c>
      <c r="H40" s="2">
        <f>SUM(ชั้นภาค1!J8:J25)</f>
        <v>1306.691136881342</v>
      </c>
      <c r="I40" s="2">
        <f>SUM(ชั้นภาค1!K8:K25)</f>
        <v>1707.6226962103956</v>
      </c>
      <c r="J40" s="2">
        <f>SUM(ชั้นภาค1!L8:L25)</f>
        <v>1473.3063781321184</v>
      </c>
      <c r="K40" s="2">
        <f>SUM(ชั้นภาค1!M8:M25)</f>
        <v>2343.7316214537173</v>
      </c>
      <c r="L40" s="4">
        <f>SUM(D40:K40)</f>
        <v>9947.520708221164</v>
      </c>
      <c r="M40" s="5">
        <f>(1*E40+1.5*F40+2*G40+2.5*H40+3*I40+3.5*J40+4*K40)/L40</f>
        <v>2.7263341617124994</v>
      </c>
      <c r="N40" s="5">
        <f>SQRT((D40*0^2+E40*1^2+F40*1.5^2+G40*2^2+H40*2.5^2+I40*3^2+J40*3.5^2+K40*4^2)/L40-M40^2)</f>
        <v>1.1086369881345766</v>
      </c>
      <c r="O40" s="2">
        <f>SUM(ชั้นภาค1!Q8:Q25)</f>
        <v>0</v>
      </c>
      <c r="P40" s="2">
        <f>SUM(ชั้นภาค1!R8:R25)</f>
        <v>0</v>
      </c>
      <c r="Q40" s="5">
        <f>(D40+E40)*100/L40</f>
        <v>12.199574376421802</v>
      </c>
      <c r="R40" s="5">
        <f>(E40+F40+G40+H40+I40+J40+K40)*100/L40</f>
        <v>95.46957107841415</v>
      </c>
      <c r="S40" s="5">
        <f>(I40+J40+K40)*100/L40</f>
        <v>55.5380667992011</v>
      </c>
    </row>
    <row r="41" spans="1:19" ht="21.75">
      <c r="A41" s="161"/>
      <c r="B41" s="2" t="s">
        <v>67</v>
      </c>
      <c r="C41" s="4">
        <f>SUM(D41:K41,O41:P41)</f>
        <v>8825.5</v>
      </c>
      <c r="D41" s="2">
        <f>SUM(ชั้นภาค1!F86:F109)</f>
        <v>677.2106690777576</v>
      </c>
      <c r="E41" s="2">
        <f>SUM(ชั้นภาค1!G86:G109)</f>
        <v>645.8264014466546</v>
      </c>
      <c r="F41" s="2">
        <f>SUM(ชั้นภาค1!H86:H109)</f>
        <v>683.755877034358</v>
      </c>
      <c r="G41" s="2">
        <f>SUM(ชั้นภาค1!I86:I109)</f>
        <v>1176.2233273056058</v>
      </c>
      <c r="H41" s="2">
        <f>SUM(ชั้นภาค1!J86:J109)</f>
        <v>1301.4186256781193</v>
      </c>
      <c r="I41" s="2">
        <f>SUM(ชั้นภาค1!K86:K109)</f>
        <v>1302.4611211573238</v>
      </c>
      <c r="J41" s="2">
        <f>SUM(ชั้นภาค1!L86:L109)</f>
        <v>1308.3960216998191</v>
      </c>
      <c r="K41" s="2">
        <f>SUM(ชั้นภาค1!M86:M109)</f>
        <v>1655.371609403255</v>
      </c>
      <c r="L41" s="4">
        <f aca="true" t="shared" si="22" ref="L41:L51">SUM(D41:K41)</f>
        <v>8750.663652802894</v>
      </c>
      <c r="M41" s="5">
        <f>(1*E41+1.5*F41+2*G41+2.5*H41+3*I41+3.5*J41+4*K41)/L41</f>
        <v>2.5581727513511243</v>
      </c>
      <c r="N41" s="5">
        <f>SQRT((D41*0^2+E41*1^2+F41*1.5^2+G41*2^2+H41*2.5^2+I41*3^2+J41*3.5^2+K41*4^2)/L41-M41^2)</f>
        <v>1.1706683246230167</v>
      </c>
      <c r="O41" s="2">
        <f>SUM(ชั้นภาค1!Q86:Q109)</f>
        <v>74.83634719710669</v>
      </c>
      <c r="P41" s="2">
        <f>SUM(ชั้นภาค1!R86:R109)</f>
        <v>0</v>
      </c>
      <c r="Q41" s="5">
        <f>(D41+E41)*100/L41</f>
        <v>15.11927692593504</v>
      </c>
      <c r="R41" s="5">
        <f>(E41+F41+G41+H41+I41+J41+K41)*100/L41</f>
        <v>92.2610364659503</v>
      </c>
      <c r="S41" s="5">
        <f>(I41+J41+K41)*100/L41</f>
        <v>48.75320228876467</v>
      </c>
    </row>
    <row r="42" spans="1:19" ht="21.75">
      <c r="A42" s="161"/>
      <c r="B42" s="2" t="s">
        <v>68</v>
      </c>
      <c r="C42" s="4">
        <f>SUM(D42:K42,O42:P42)</f>
        <v>6450.5</v>
      </c>
      <c r="D42" s="2">
        <f>SUM(ชั้นภาค1!F141:F157)</f>
        <v>532.9195066536838</v>
      </c>
      <c r="E42" s="2">
        <f>SUM(ชั้นภาค1!G141:G157)</f>
        <v>367.5176890619929</v>
      </c>
      <c r="F42" s="2">
        <f>SUM(ชั้นภาค1!H141:H157)</f>
        <v>453.8352807530023</v>
      </c>
      <c r="G42" s="2">
        <f>SUM(ชั้นภาค1!I141:I157)</f>
        <v>644.1590392729634</v>
      </c>
      <c r="H42" s="2">
        <f>SUM(ชั้นภาค1!J141:J157)</f>
        <v>641.7502434274586</v>
      </c>
      <c r="I42" s="2">
        <f>SUM(ชั้นภาค1!K141:K157)</f>
        <v>701.7108081791627</v>
      </c>
      <c r="J42" s="2">
        <f>SUM(ชั้นภาค1!L141:L157)</f>
        <v>1145.7408308990587</v>
      </c>
      <c r="K42" s="2">
        <f>SUM(ชั้นภาค1!M141:M157)</f>
        <v>1927.1525478740668</v>
      </c>
      <c r="L42" s="4">
        <f t="shared" si="22"/>
        <v>6414.785946121389</v>
      </c>
      <c r="M42" s="5">
        <f>(1*E42+1.5*F42+2*G42+2.5*H42+3*I42+3.5*J42+4*K42)/L42</f>
        <v>2.7693519270471945</v>
      </c>
      <c r="N42" s="5">
        <f>SQRT((D42*0^2+E42*1^2+F42*1.5^2+G42*2^2+H42*2.5^2+I42*3^2+J42*3.5^2+K42*4^2)/L42-M42^2)</f>
        <v>1.2463343194913767</v>
      </c>
      <c r="O42" s="2">
        <f>SUM(ชั้นภาค1!Q141:Q157)</f>
        <v>27.454397922752353</v>
      </c>
      <c r="P42" s="2">
        <f>SUM(ชั้นภาค1!R141:R157)</f>
        <v>8.259655955858488</v>
      </c>
      <c r="Q42" s="5">
        <f>(D42+E42)*100/L42</f>
        <v>14.036901671833858</v>
      </c>
      <c r="R42" s="5">
        <f>(E42+F42+G42+H42+I42+J42+K42)*100/L42</f>
        <v>91.6923259617742</v>
      </c>
      <c r="S42" s="5">
        <f>(I42+J42+K42)*100/L42</f>
        <v>58.84224693786626</v>
      </c>
    </row>
    <row r="43" spans="1:19" ht="21.75">
      <c r="A43" s="162"/>
      <c r="B43" s="2" t="s">
        <v>69</v>
      </c>
      <c r="C43" s="4">
        <f>SUM(D43:K43,O43:P43)</f>
        <v>459</v>
      </c>
      <c r="D43" s="2">
        <f>SUM(ชั้นภาค1!F203:F205)</f>
        <v>12</v>
      </c>
      <c r="E43" s="2">
        <f>SUM(ชั้นภาค1!G203:G205)</f>
        <v>4</v>
      </c>
      <c r="F43" s="2">
        <f>SUM(ชั้นภาค1!H203:H205)</f>
        <v>26</v>
      </c>
      <c r="G43" s="2">
        <f>SUM(ชั้นภาค1!I203:I205)</f>
        <v>49</v>
      </c>
      <c r="H43" s="2">
        <f>SUM(ชั้นภาค1!J203:J205)</f>
        <v>104</v>
      </c>
      <c r="I43" s="2">
        <f>SUM(ชั้นภาค1!K203:K205)</f>
        <v>99</v>
      </c>
      <c r="J43" s="2">
        <f>SUM(ชั้นภาค1!L203:L205)</f>
        <v>88</v>
      </c>
      <c r="K43" s="2">
        <f>SUM(ชั้นภาค1!M203:M205)</f>
        <v>77</v>
      </c>
      <c r="L43" s="4">
        <f t="shared" si="22"/>
        <v>459</v>
      </c>
      <c r="M43" s="5">
        <f>(1*E43+1.5*F43+2*G43+2.5*H43+3*I43+3.5*J43+4*K43)/L43</f>
        <v>2.8627450980392157</v>
      </c>
      <c r="N43" s="5">
        <f>SQRT((D43*0^2+E43*1^2+F43*1.5^2+G43*2^2+H43*2.5^2+I43*3^2+J43*3.5^2+K43*4^2)/L43-M43^2)</f>
        <v>0.8705455444988376</v>
      </c>
      <c r="O43" s="2">
        <f>SUM(ชั้นภาค1!Q203:Q205)</f>
        <v>0</v>
      </c>
      <c r="P43" s="2">
        <f>SUM(ชั้นภาค1!R203:R205)</f>
        <v>0</v>
      </c>
      <c r="Q43" s="5">
        <f>(D43+E43)*100/L43</f>
        <v>3.485838779956427</v>
      </c>
      <c r="R43" s="5">
        <f>(E43+F43+G43+H43+I43+J43+K43)*100/L43</f>
        <v>97.38562091503267</v>
      </c>
      <c r="S43" s="5">
        <f>(I43+J43+K43)*100/L43</f>
        <v>57.51633986928105</v>
      </c>
    </row>
    <row r="44" spans="1:19" ht="21.75">
      <c r="A44" s="160">
        <v>2</v>
      </c>
      <c r="B44" s="2" t="s">
        <v>70</v>
      </c>
      <c r="C44" s="4">
        <f aca="true" t="shared" si="23" ref="C44:C49">SUM(D44:K44,O44:P44)</f>
        <v>649</v>
      </c>
      <c r="D44" s="2">
        <f>SUM(ชั้นภาค2!F6,ชั้นภาค2!F22)</f>
        <v>20</v>
      </c>
      <c r="E44" s="2">
        <f>SUM(ชั้นภาค2!G6,ชั้นภาค2!G22)</f>
        <v>50</v>
      </c>
      <c r="F44" s="2">
        <f>SUM(ชั้นภาค2!H6,ชั้นภาค2!H22)</f>
        <v>35</v>
      </c>
      <c r="G44" s="2">
        <f>SUM(ชั้นภาค2!I6,ชั้นภาค2!I22)</f>
        <v>77</v>
      </c>
      <c r="H44" s="2">
        <f>SUM(ชั้นภาค2!J6,ชั้นภาค2!J22)</f>
        <v>63</v>
      </c>
      <c r="I44" s="2">
        <f>SUM(ชั้นภาค2!K6,ชั้นภาค2!K22)</f>
        <v>85</v>
      </c>
      <c r="J44" s="2">
        <f>SUM(ชั้นภาค2!L6,ชั้นภาค2!L22)</f>
        <v>72</v>
      </c>
      <c r="K44" s="2">
        <f>SUM(ชั้นภาค2!M6,ชั้นภาค2!M22)</f>
        <v>247</v>
      </c>
      <c r="L44" s="4">
        <f t="shared" si="22"/>
        <v>649</v>
      </c>
      <c r="M44" s="5">
        <f aca="true" t="shared" si="24" ref="M44:M52">(1*E44+1.5*F44+2*G44+2.5*H44+3*I44+3.5*J44+4*K44)/L44</f>
        <v>2.941448382126348</v>
      </c>
      <c r="N44" s="5">
        <f aca="true" t="shared" si="25" ref="N44:N52">SQRT((D44*0^2+E44*1^2+F44*1.5^2+G44*2^2+H44*2.5^2+I44*3^2+J44*3.5^2+K44*4^2)/L44-M44^2)</f>
        <v>1.1201165458572773</v>
      </c>
      <c r="O44" s="2">
        <f>SUM(ชั้นภาค2!Q6,ชั้นภาค2!Q22)</f>
        <v>0</v>
      </c>
      <c r="P44" s="2">
        <f>SUM(ชั้นภาค2!R6,ชั้นภาค2!R22)</f>
        <v>0</v>
      </c>
      <c r="Q44" s="5">
        <f aca="true" t="shared" si="26" ref="Q44:Q53">(D44+E44)*100/L44</f>
        <v>10.785824345146379</v>
      </c>
      <c r="R44" s="5">
        <f aca="true" t="shared" si="27" ref="R44:R53">(E44+F44+G44+H44+I44+J44+K44)*100/L44</f>
        <v>96.91833590138675</v>
      </c>
      <c r="S44" s="5">
        <f aca="true" t="shared" si="28" ref="S44:S53">(I44+J44+K44)*100/L44</f>
        <v>62.249614791987675</v>
      </c>
    </row>
    <row r="45" spans="1:19" ht="21.75">
      <c r="A45" s="161"/>
      <c r="B45" s="2" t="s">
        <v>71</v>
      </c>
      <c r="C45" s="4">
        <f t="shared" si="23"/>
        <v>677</v>
      </c>
      <c r="D45" s="2">
        <f>SUM(ชั้นภาค2!F64,ชั้นภาค2!F79)</f>
        <v>27</v>
      </c>
      <c r="E45" s="2">
        <f>SUM(ชั้นภาค2!G64,ชั้นภาค2!G79)</f>
        <v>43</v>
      </c>
      <c r="F45" s="2">
        <f>SUM(ชั้นภาค2!H64,ชั้นภาค2!H79)</f>
        <v>74</v>
      </c>
      <c r="G45" s="2">
        <f>SUM(ชั้นภาค2!I64,ชั้นภาค2!I79)</f>
        <v>84</v>
      </c>
      <c r="H45" s="2">
        <f>SUM(ชั้นภาค2!J64,ชั้นภาค2!J79)</f>
        <v>99</v>
      </c>
      <c r="I45" s="2">
        <f>SUM(ชั้นภาค2!K64,ชั้นภาค2!K79)</f>
        <v>131</v>
      </c>
      <c r="J45" s="2">
        <f>SUM(ชั้นภาค2!L64,ชั้นภาค2!L79)</f>
        <v>95</v>
      </c>
      <c r="K45" s="2">
        <f>SUM(ชั้นภาค2!M64,ชั้นภาค2!M79)</f>
        <v>124</v>
      </c>
      <c r="L45" s="4">
        <f t="shared" si="22"/>
        <v>677</v>
      </c>
      <c r="M45" s="5">
        <f t="shared" si="24"/>
        <v>2.6454948301329395</v>
      </c>
      <c r="N45" s="5">
        <f t="shared" si="25"/>
        <v>1.0545804707670938</v>
      </c>
      <c r="O45" s="2">
        <f>SUM(ชั้นภาค2!Q64,ชั้นภาค2!Q79)</f>
        <v>0</v>
      </c>
      <c r="P45" s="2">
        <f>SUM(ชั้นภาค2!R64,ชั้นภาค2!R79)</f>
        <v>0</v>
      </c>
      <c r="Q45" s="5">
        <f t="shared" si="26"/>
        <v>10.3397341211226</v>
      </c>
      <c r="R45" s="5">
        <f t="shared" si="27"/>
        <v>96.01181683899557</v>
      </c>
      <c r="S45" s="5">
        <f t="shared" si="28"/>
        <v>51.698670605612996</v>
      </c>
    </row>
    <row r="46" spans="1:19" ht="21.75">
      <c r="A46" s="161"/>
      <c r="B46" s="2" t="s">
        <v>72</v>
      </c>
      <c r="C46" s="4">
        <f t="shared" si="23"/>
        <v>619</v>
      </c>
      <c r="D46" s="2">
        <f>SUM(ชั้นภาค2!F123,ชั้นภาค2!F138)</f>
        <v>46</v>
      </c>
      <c r="E46" s="2">
        <f>SUM(ชั้นภาค2!G123,ชั้นภาค2!G138)</f>
        <v>38</v>
      </c>
      <c r="F46" s="2">
        <f>SUM(ชั้นภาค2!H123,ชั้นภาค2!H138)</f>
        <v>45</v>
      </c>
      <c r="G46" s="2">
        <f>SUM(ชั้นภาค2!I123,ชั้นภาค2!I138)</f>
        <v>68</v>
      </c>
      <c r="H46" s="2">
        <f>SUM(ชั้นภาค2!J123,ชั้นภาค2!J138)</f>
        <v>57</v>
      </c>
      <c r="I46" s="2">
        <f>SUM(ชั้นภาค2!K123,ชั้นภาค2!K138)</f>
        <v>83</v>
      </c>
      <c r="J46" s="2">
        <f>SUM(ชั้นภาค2!L123,ชั้นภาค2!L138)</f>
        <v>109</v>
      </c>
      <c r="K46" s="2">
        <f>SUM(ชั้นภาค2!M123,ชั้นภาค2!M138)</f>
        <v>173</v>
      </c>
      <c r="L46" s="4">
        <f t="shared" si="22"/>
        <v>619</v>
      </c>
      <c r="M46" s="5">
        <f t="shared" si="24"/>
        <v>2.75686591276252</v>
      </c>
      <c r="N46" s="5">
        <f t="shared" si="25"/>
        <v>1.214584447222917</v>
      </c>
      <c r="O46" s="2">
        <f>SUM(ชั้นภาค2!Q123,ชั้นภาค2!Q138)</f>
        <v>0</v>
      </c>
      <c r="P46" s="2">
        <f>SUM(ชั้นภาค2!R123,ชั้นภาค2!R138)</f>
        <v>0</v>
      </c>
      <c r="Q46" s="5">
        <f t="shared" si="26"/>
        <v>13.5702746365105</v>
      </c>
      <c r="R46" s="5">
        <f t="shared" si="27"/>
        <v>92.5686591276252</v>
      </c>
      <c r="S46" s="5">
        <f t="shared" si="28"/>
        <v>58.966074313408726</v>
      </c>
    </row>
    <row r="47" spans="1:19" ht="21.75">
      <c r="A47" s="161"/>
      <c r="B47" s="2" t="s">
        <v>67</v>
      </c>
      <c r="C47" s="4">
        <f t="shared" si="23"/>
        <v>928</v>
      </c>
      <c r="D47" s="2">
        <f>SUM(ชั้นภาค2!F181:F182,ชั้นภาค2!F198:F199)</f>
        <v>80</v>
      </c>
      <c r="E47" s="2">
        <f>SUM(ชั้นภาค2!G181:G182,ชั้นภาค2!G198:G199)</f>
        <v>50</v>
      </c>
      <c r="F47" s="2">
        <f>SUM(ชั้นภาค2!H181:H182,ชั้นภาค2!H198:H199)</f>
        <v>67</v>
      </c>
      <c r="G47" s="2">
        <f>SUM(ชั้นภาค2!I181:I182,ชั้นภาค2!I198:I199)</f>
        <v>111</v>
      </c>
      <c r="H47" s="2">
        <f>SUM(ชั้นภาค2!J181:J182,ชั้นภาค2!J198:J199)</f>
        <v>167</v>
      </c>
      <c r="I47" s="2">
        <f>SUM(ชั้นภาค2!K181:K182,ชั้นภาค2!K198:K199)</f>
        <v>194</v>
      </c>
      <c r="J47" s="2">
        <f>SUM(ชั้นภาค2!L181:L182,ชั้นภาค2!L198:L199)</f>
        <v>151</v>
      </c>
      <c r="K47" s="2">
        <f>SUM(ชั้นภาค2!M181:M182,ชั้นภาค2!M198:M199)</f>
        <v>108</v>
      </c>
      <c r="L47" s="4">
        <f t="shared" si="22"/>
        <v>928</v>
      </c>
      <c r="M47" s="5">
        <f t="shared" si="24"/>
        <v>2.513469827586207</v>
      </c>
      <c r="N47" s="5">
        <f t="shared" si="25"/>
        <v>1.1130019340163382</v>
      </c>
      <c r="O47" s="2">
        <f>SUM(ชั้นภาค2!Q181:Q182,ชั้นภาค2!Q198:Q199)</f>
        <v>0</v>
      </c>
      <c r="P47" s="2">
        <f>SUM(ชั้นภาค2!R181:R182,ชั้นภาค2!R198:R199)</f>
        <v>0</v>
      </c>
      <c r="Q47" s="5">
        <f t="shared" si="26"/>
        <v>14.008620689655173</v>
      </c>
      <c r="R47" s="5">
        <f t="shared" si="27"/>
        <v>91.37931034482759</v>
      </c>
      <c r="S47" s="5">
        <f t="shared" si="28"/>
        <v>48.814655172413794</v>
      </c>
    </row>
    <row r="48" spans="1:19" ht="21.75">
      <c r="A48" s="161"/>
      <c r="B48" s="2" t="s">
        <v>68</v>
      </c>
      <c r="C48" s="4">
        <f t="shared" si="23"/>
        <v>615</v>
      </c>
      <c r="D48" s="2">
        <f>SUM(ชั้นภาค2!F261:F264)</f>
        <v>73</v>
      </c>
      <c r="E48" s="2">
        <f>SUM(ชั้นภาค2!G261:G264)</f>
        <v>74</v>
      </c>
      <c r="F48" s="2">
        <f>SUM(ชั้นภาค2!H261:H264)</f>
        <v>62</v>
      </c>
      <c r="G48" s="2">
        <f>SUM(ชั้นภาค2!I261:I264)</f>
        <v>106</v>
      </c>
      <c r="H48" s="2">
        <f>SUM(ชั้นภาค2!J261:J264)</f>
        <v>127</v>
      </c>
      <c r="I48" s="2">
        <f>SUM(ชั้นภาค2!K261:K264)</f>
        <v>85</v>
      </c>
      <c r="J48" s="2">
        <f>SUM(ชั้นภาค2!L261:L264)</f>
        <v>50</v>
      </c>
      <c r="K48" s="2">
        <f>SUM(ชั้นภาค2!M261:M264)</f>
        <v>38</v>
      </c>
      <c r="L48" s="4">
        <f t="shared" si="22"/>
        <v>615</v>
      </c>
      <c r="M48" s="5">
        <f t="shared" si="24"/>
        <v>2.0788617886178864</v>
      </c>
      <c r="N48" s="5">
        <f t="shared" si="25"/>
        <v>1.1108666529944136</v>
      </c>
      <c r="O48" s="2">
        <f>SUM(ชั้นภาค2!Q261:Q264)</f>
        <v>0</v>
      </c>
      <c r="P48" s="2">
        <f>SUM(ชั้นภาค2!R261:R264)</f>
        <v>0</v>
      </c>
      <c r="Q48" s="5">
        <f t="shared" si="26"/>
        <v>23.902439024390244</v>
      </c>
      <c r="R48" s="5">
        <f t="shared" si="27"/>
        <v>88.130081300813</v>
      </c>
      <c r="S48" s="5">
        <f t="shared" si="28"/>
        <v>28.130081300813007</v>
      </c>
    </row>
    <row r="49" spans="1:19" ht="21.75">
      <c r="A49" s="162"/>
      <c r="B49" s="2" t="s">
        <v>69</v>
      </c>
      <c r="C49" s="4">
        <f t="shared" si="23"/>
        <v>703</v>
      </c>
      <c r="D49" s="2">
        <f>SUM(ชั้นภาค2!F326:F329)</f>
        <v>68</v>
      </c>
      <c r="E49" s="2">
        <f>SUM(ชั้นภาค2!G326:G329)</f>
        <v>38</v>
      </c>
      <c r="F49" s="2">
        <f>SUM(ชั้นภาค2!H326:H329)</f>
        <v>41</v>
      </c>
      <c r="G49" s="2">
        <f>SUM(ชั้นภาค2!I326:I329)</f>
        <v>69</v>
      </c>
      <c r="H49" s="2">
        <f>SUM(ชั้นภาค2!J326:J329)</f>
        <v>88</v>
      </c>
      <c r="I49" s="2">
        <f>SUM(ชั้นภาค2!K326:K329)</f>
        <v>118</v>
      </c>
      <c r="J49" s="2">
        <f>SUM(ชั้นภาค2!L326:L329)</f>
        <v>107</v>
      </c>
      <c r="K49" s="2">
        <f>SUM(ชั้นภาค2!M326:M329)</f>
        <v>173</v>
      </c>
      <c r="L49" s="4">
        <f t="shared" si="22"/>
        <v>702</v>
      </c>
      <c r="M49" s="5">
        <f t="shared" si="24"/>
        <v>2.675213675213675</v>
      </c>
      <c r="N49" s="5">
        <f t="shared" si="25"/>
        <v>1.236291623014136</v>
      </c>
      <c r="O49" s="2">
        <f>SUM(ชั้นภาค2!Q326:Q329)</f>
        <v>1</v>
      </c>
      <c r="P49" s="2">
        <f>SUM(ชั้นภาค2!R326:R329)</f>
        <v>0</v>
      </c>
      <c r="Q49" s="5">
        <f t="shared" si="26"/>
        <v>15.0997150997151</v>
      </c>
      <c r="R49" s="5">
        <f t="shared" si="27"/>
        <v>90.31339031339031</v>
      </c>
      <c r="S49" s="5">
        <f t="shared" si="28"/>
        <v>56.6951566951567</v>
      </c>
    </row>
    <row r="50" spans="1:19" ht="21.75">
      <c r="A50" s="163" t="s">
        <v>76</v>
      </c>
      <c r="B50" s="164"/>
      <c r="C50" s="4">
        <f>SUM(C40,C44:C46)</f>
        <v>11892.520708221164</v>
      </c>
      <c r="D50" s="4">
        <f aca="true" t="shared" si="29" ref="D50:K50">SUM(D40,D44:D46)</f>
        <v>543.665355145993</v>
      </c>
      <c r="E50" s="4">
        <f t="shared" si="29"/>
        <v>893.8898322634086</v>
      </c>
      <c r="F50" s="4">
        <f t="shared" si="29"/>
        <v>891.8928349554773</v>
      </c>
      <c r="G50" s="4">
        <f t="shared" si="29"/>
        <v>1393.7208531787119</v>
      </c>
      <c r="H50" s="4">
        <f t="shared" si="29"/>
        <v>1525.691136881342</v>
      </c>
      <c r="I50" s="4">
        <f t="shared" si="29"/>
        <v>2006.6226962103956</v>
      </c>
      <c r="J50" s="4">
        <f t="shared" si="29"/>
        <v>1749.3063781321184</v>
      </c>
      <c r="K50" s="4">
        <f t="shared" si="29"/>
        <v>2887.7316214537173</v>
      </c>
      <c r="L50" s="4">
        <f t="shared" si="22"/>
        <v>11892.520708221164</v>
      </c>
      <c r="M50" s="5">
        <f t="shared" si="24"/>
        <v>2.7350606594849562</v>
      </c>
      <c r="N50" s="5">
        <f t="shared" si="25"/>
        <v>1.1133267900101618</v>
      </c>
      <c r="O50" s="4">
        <f>SUM(O40,O44:O46)</f>
        <v>0</v>
      </c>
      <c r="P50" s="4">
        <f>SUM(P40,P44:P46)</f>
        <v>0</v>
      </c>
      <c r="Q50" s="5">
        <f t="shared" si="26"/>
        <v>12.087893077332513</v>
      </c>
      <c r="R50" s="5">
        <f t="shared" si="27"/>
        <v>95.42851033448137</v>
      </c>
      <c r="S50" s="5">
        <f t="shared" si="28"/>
        <v>55.864192788023026</v>
      </c>
    </row>
    <row r="51" spans="1:19" ht="21.75">
      <c r="A51" s="163" t="s">
        <v>77</v>
      </c>
      <c r="B51" s="164"/>
      <c r="C51" s="4">
        <f>SUM(C41:C43,C47:C49)</f>
        <v>17981</v>
      </c>
      <c r="D51" s="4">
        <f aca="true" t="shared" si="30" ref="D51:K51">SUM(D41:D43,D47:D49)</f>
        <v>1443.1301757314413</v>
      </c>
      <c r="E51" s="4">
        <f t="shared" si="30"/>
        <v>1179.3440905086475</v>
      </c>
      <c r="F51" s="4">
        <f t="shared" si="30"/>
        <v>1333.5911577873603</v>
      </c>
      <c r="G51" s="4">
        <f t="shared" si="30"/>
        <v>2155.3823665785694</v>
      </c>
      <c r="H51" s="4">
        <f t="shared" si="30"/>
        <v>2429.168869105578</v>
      </c>
      <c r="I51" s="4">
        <f t="shared" si="30"/>
        <v>2500.1719293364863</v>
      </c>
      <c r="J51" s="4">
        <f t="shared" si="30"/>
        <v>2850.136852598878</v>
      </c>
      <c r="K51" s="4">
        <f t="shared" si="30"/>
        <v>3978.524157277322</v>
      </c>
      <c r="L51" s="4">
        <f t="shared" si="22"/>
        <v>17869.449598924282</v>
      </c>
      <c r="M51" s="5">
        <f t="shared" si="24"/>
        <v>2.627585638516372</v>
      </c>
      <c r="N51" s="5">
        <f t="shared" si="25"/>
        <v>1.198821799917743</v>
      </c>
      <c r="O51" s="4">
        <f>SUM(O41:O43,O47:O49)</f>
        <v>103.29074511985904</v>
      </c>
      <c r="P51" s="4">
        <f>SUM(P41:P43,P47:P49)</f>
        <v>8.259655955858488</v>
      </c>
      <c r="Q51" s="5">
        <f t="shared" si="26"/>
        <v>14.675741699385963</v>
      </c>
      <c r="R51" s="5">
        <f t="shared" si="27"/>
        <v>91.92403678836132</v>
      </c>
      <c r="S51" s="5">
        <f t="shared" si="28"/>
        <v>52.20548561145537</v>
      </c>
    </row>
    <row r="52" spans="1:19" ht="21.75">
      <c r="A52" s="163" t="s">
        <v>78</v>
      </c>
      <c r="B52" s="164"/>
      <c r="C52" s="12">
        <f>SUM(C50:C51)</f>
        <v>29873.520708221164</v>
      </c>
      <c r="D52" s="12">
        <f aca="true" t="shared" si="31" ref="D52:L52">SUM(D50:D51)</f>
        <v>1986.7955308774344</v>
      </c>
      <c r="E52" s="12">
        <f t="shared" si="31"/>
        <v>2073.233922772056</v>
      </c>
      <c r="F52" s="12">
        <f t="shared" si="31"/>
        <v>2225.4839927428375</v>
      </c>
      <c r="G52" s="12">
        <f t="shared" si="31"/>
        <v>3549.1032197572813</v>
      </c>
      <c r="H52" s="12">
        <f t="shared" si="31"/>
        <v>3954.8600059869195</v>
      </c>
      <c r="I52" s="12">
        <f t="shared" si="31"/>
        <v>4506.794625546881</v>
      </c>
      <c r="J52" s="12">
        <f t="shared" si="31"/>
        <v>4599.443230730996</v>
      </c>
      <c r="K52" s="12">
        <f t="shared" si="31"/>
        <v>6866.25577873104</v>
      </c>
      <c r="L52" s="12">
        <f t="shared" si="31"/>
        <v>29761.970307145446</v>
      </c>
      <c r="M52" s="5">
        <f t="shared" si="24"/>
        <v>2.6705313473956838</v>
      </c>
      <c r="N52" s="5">
        <f t="shared" si="25"/>
        <v>1.1666000076192524</v>
      </c>
      <c r="O52" s="12">
        <f>SUM(O50:O51)</f>
        <v>103.29074511985904</v>
      </c>
      <c r="P52" s="12">
        <f>SUM(P50:P51)</f>
        <v>8.259655955858488</v>
      </c>
      <c r="Q52" s="5">
        <f t="shared" si="26"/>
        <v>13.641668920940802</v>
      </c>
      <c r="R52" s="5">
        <f t="shared" si="27"/>
        <v>93.32438171810007</v>
      </c>
      <c r="S52" s="5">
        <f t="shared" si="28"/>
        <v>53.66746042070386</v>
      </c>
    </row>
    <row r="53" spans="1:19" ht="21.75">
      <c r="A53" s="163" t="s">
        <v>12</v>
      </c>
      <c r="B53" s="164"/>
      <c r="C53" s="5">
        <f>C52*100/$C$52</f>
        <v>100</v>
      </c>
      <c r="D53" s="5">
        <f aca="true" t="shared" si="32" ref="D53:K53">D52*100/$C$52</f>
        <v>6.650690925528139</v>
      </c>
      <c r="E53" s="5">
        <f t="shared" si="32"/>
        <v>6.94003878224338</v>
      </c>
      <c r="F53" s="5">
        <f t="shared" si="32"/>
        <v>7.449687683214341</v>
      </c>
      <c r="G53" s="5">
        <f t="shared" si="32"/>
        <v>11.880431685377385</v>
      </c>
      <c r="H53" s="5">
        <f t="shared" si="32"/>
        <v>13.238680651720257</v>
      </c>
      <c r="I53" s="5">
        <f t="shared" si="32"/>
        <v>15.086252034252581</v>
      </c>
      <c r="J53" s="5">
        <f t="shared" si="32"/>
        <v>15.396388245143244</v>
      </c>
      <c r="K53" s="5">
        <f t="shared" si="32"/>
        <v>22.98442103893517</v>
      </c>
      <c r="L53" s="5">
        <f>L52*100/$C$52</f>
        <v>99.62659104641449</v>
      </c>
      <c r="M53" s="5"/>
      <c r="N53" s="5"/>
      <c r="O53" s="5">
        <f>O52*100/$C$52</f>
        <v>0.34576020057600215</v>
      </c>
      <c r="P53" s="5">
        <f>P52*100/$C$52</f>
        <v>0.02764875300950195</v>
      </c>
      <c r="Q53" s="5">
        <f t="shared" si="26"/>
        <v>13.641668920940806</v>
      </c>
      <c r="R53" s="5">
        <f t="shared" si="27"/>
        <v>93.32438171810006</v>
      </c>
      <c r="S53" s="5">
        <f t="shared" si="28"/>
        <v>53.667460420703854</v>
      </c>
    </row>
    <row r="55" ht="21.75">
      <c r="D55" s="29" t="s">
        <v>357</v>
      </c>
    </row>
    <row r="56" spans="1:19" ht="26.25" customHeight="1">
      <c r="A56" s="165" t="s">
        <v>65</v>
      </c>
      <c r="B56" s="176" t="s">
        <v>2</v>
      </c>
      <c r="C56" s="91" t="s">
        <v>3</v>
      </c>
      <c r="D56" s="152" t="s">
        <v>4</v>
      </c>
      <c r="E56" s="152"/>
      <c r="F56" s="152"/>
      <c r="G56" s="152"/>
      <c r="H56" s="152"/>
      <c r="I56" s="152"/>
      <c r="J56" s="152"/>
      <c r="K56" s="152"/>
      <c r="L56" s="95" t="s">
        <v>5</v>
      </c>
      <c r="M56" s="133" t="s">
        <v>6</v>
      </c>
      <c r="N56" s="133" t="s">
        <v>7</v>
      </c>
      <c r="O56" s="156" t="s">
        <v>55</v>
      </c>
      <c r="P56" s="157"/>
      <c r="Q56" s="173" t="s">
        <v>66</v>
      </c>
      <c r="R56" s="174"/>
      <c r="S56" s="175"/>
    </row>
    <row r="57" spans="1:19" ht="21.75">
      <c r="A57" s="165"/>
      <c r="B57" s="151"/>
      <c r="C57" s="91"/>
      <c r="D57" s="2">
        <v>0</v>
      </c>
      <c r="E57" s="2">
        <v>1</v>
      </c>
      <c r="F57" s="2">
        <v>1.5</v>
      </c>
      <c r="G57" s="2">
        <v>2</v>
      </c>
      <c r="H57" s="2">
        <v>2.5</v>
      </c>
      <c r="I57" s="2">
        <v>3</v>
      </c>
      <c r="J57" s="2">
        <v>3.5</v>
      </c>
      <c r="K57" s="2">
        <v>4</v>
      </c>
      <c r="L57" s="95"/>
      <c r="M57" s="133"/>
      <c r="N57" s="133"/>
      <c r="O57" s="2" t="s">
        <v>9</v>
      </c>
      <c r="P57" s="2" t="s">
        <v>10</v>
      </c>
      <c r="Q57" s="31" t="s">
        <v>75</v>
      </c>
      <c r="R57" s="31" t="s">
        <v>73</v>
      </c>
      <c r="S57" s="30" t="s">
        <v>74</v>
      </c>
    </row>
    <row r="58" spans="1:19" ht="21.75">
      <c r="A58" s="160">
        <v>1</v>
      </c>
      <c r="B58" s="55" t="s">
        <v>70</v>
      </c>
      <c r="C58" s="4">
        <f>SUM(D58:K58,O58:P58)</f>
        <v>9508.520708221164</v>
      </c>
      <c r="D58" s="2">
        <f>SUM(ชั้นภาค1!F8:F24)</f>
        <v>448.665355145993</v>
      </c>
      <c r="E58" s="2">
        <f>SUM(ชั้นภาค1!G8:G24)</f>
        <v>731.8898322634086</v>
      </c>
      <c r="F58" s="2">
        <f>SUM(ชั้นภาค1!H8:H24)</f>
        <v>693.8928349554773</v>
      </c>
      <c r="G58" s="2">
        <f>SUM(ชั้นภาค1!I8:I24)</f>
        <v>1072.7208531787119</v>
      </c>
      <c r="H58" s="2">
        <f>SUM(ชั้นภาค1!J8:J24)</f>
        <v>1218.691136881342</v>
      </c>
      <c r="I58" s="2">
        <f>SUM(ชั้นภาค1!K8:K24)</f>
        <v>1644.6226962103956</v>
      </c>
      <c r="J58" s="2">
        <f>SUM(ชั้นภาค1!L8:L24)</f>
        <v>1410.3063781321184</v>
      </c>
      <c r="K58" s="2">
        <f>SUM(ชั้นภาค1!M8:M24)</f>
        <v>2287.7316214537173</v>
      </c>
      <c r="L58" s="4">
        <f>SUM(D58:K58)</f>
        <v>9508.520708221164</v>
      </c>
      <c r="M58" s="5">
        <f>(1*E58+1.5*F58+2*G58+2.5*H58+3*I58+3.5*J58+4*K58)/L58</f>
        <v>2.7328925632667884</v>
      </c>
      <c r="N58" s="5">
        <f>SQRT((D58*0^2+E58*1^2+F58*1.5^2+G58*2^2+H58*2.5^2+I58*3^2+J58*3.5^2+K58*4^2)/L58-M58^2)</f>
        <v>1.1171145314379225</v>
      </c>
      <c r="O58" s="2">
        <f>SUM(ชั้นภาค1!Q8:Q24)</f>
        <v>0</v>
      </c>
      <c r="P58" s="2">
        <f>SUM(ชั้นภาค1!R8:R24)</f>
        <v>0</v>
      </c>
      <c r="Q58" s="5">
        <f>(D58+E58)*100/L58</f>
        <v>12.41576080692217</v>
      </c>
      <c r="R58" s="5">
        <f>(E58+F58+G58+H58+I58+J58+K58)*100/L58</f>
        <v>95.28143894393507</v>
      </c>
      <c r="S58" s="5">
        <f>(I58+J58+K58)*100/L58</f>
        <v>56.18813756357404</v>
      </c>
    </row>
    <row r="59" spans="1:19" ht="21.75">
      <c r="A59" s="161"/>
      <c r="B59" s="2" t="s">
        <v>67</v>
      </c>
      <c r="C59" s="4">
        <f>SUM(D59:K59,O59:P59)</f>
        <v>498</v>
      </c>
      <c r="D59" s="2">
        <f>SUM(ชั้นภาค1!F87:F88)</f>
        <v>19</v>
      </c>
      <c r="E59" s="2">
        <f>SUM(ชั้นภาค1!G87:G88)</f>
        <v>34</v>
      </c>
      <c r="F59" s="2">
        <f>SUM(ชั้นภาค1!H87:H88)</f>
        <v>33</v>
      </c>
      <c r="G59" s="2">
        <f>SUM(ชั้นภาค1!I87:I88)</f>
        <v>80</v>
      </c>
      <c r="H59" s="2">
        <f>SUM(ชั้นภาค1!J87:J88)</f>
        <v>110</v>
      </c>
      <c r="I59" s="2">
        <f>SUM(ชั้นภาค1!K87:K88)</f>
        <v>98</v>
      </c>
      <c r="J59" s="2">
        <f>SUM(ชั้นภาค1!L87:L88)</f>
        <v>73</v>
      </c>
      <c r="K59" s="2">
        <f>SUM(ชั้นภาค1!M87:M88)</f>
        <v>43</v>
      </c>
      <c r="L59" s="4">
        <f aca="true" t="shared" si="33" ref="L59:L67">SUM(D59:K59)</f>
        <v>490</v>
      </c>
      <c r="M59" s="5">
        <f>(1*E59+1.5*F59+2*G59+2.5*H59+3*I59+3.5*J59+4*K59)/L59</f>
        <v>2.5306122448979593</v>
      </c>
      <c r="N59" s="5">
        <f>SQRT((D59*0^2+E59*1^2+F59*1.5^2+G59*2^2+H59*2.5^2+I59*3^2+J59*3.5^2+K59*4^2)/L59-M59^2)</f>
        <v>0.9498021451608238</v>
      </c>
      <c r="O59" s="2">
        <f>SUM(ชั้นภาค1!Q87:Q88)</f>
        <v>8</v>
      </c>
      <c r="P59" s="2">
        <f>SUM(ชั้นภาค1!R87:R88)</f>
        <v>0</v>
      </c>
      <c r="Q59" s="5">
        <f>(D59+E59)*100/L59</f>
        <v>10.816326530612244</v>
      </c>
      <c r="R59" s="5">
        <f>(E59+F59+G59+H59+I59+J59+K59)*100/L59</f>
        <v>96.12244897959184</v>
      </c>
      <c r="S59" s="5">
        <f>(I59+J59+K59)*100/L59</f>
        <v>43.673469387755105</v>
      </c>
    </row>
    <row r="60" spans="1:19" ht="21.75">
      <c r="A60" s="161"/>
      <c r="B60" s="2" t="s">
        <v>68</v>
      </c>
      <c r="C60" s="4">
        <f>SUM(D60:K60,O60:P60)</f>
        <v>685</v>
      </c>
      <c r="D60" s="2">
        <f>SUM(ชั้นภาค1!F142:F143)</f>
        <v>114</v>
      </c>
      <c r="E60" s="2">
        <f>SUM(ชั้นภาค1!G142:G143)</f>
        <v>69</v>
      </c>
      <c r="F60" s="2">
        <f>SUM(ชั้นภาค1!H142:H143)</f>
        <v>68</v>
      </c>
      <c r="G60" s="2">
        <f>SUM(ชั้นภาค1!I142:I143)</f>
        <v>49</v>
      </c>
      <c r="H60" s="2">
        <f>SUM(ชั้นภาค1!J142:J143)</f>
        <v>36</v>
      </c>
      <c r="I60" s="2">
        <f>SUM(ชั้นภาค1!K142:K143)</f>
        <v>41</v>
      </c>
      <c r="J60" s="2">
        <f>SUM(ชั้นภาค1!L142:L143)</f>
        <v>62</v>
      </c>
      <c r="K60" s="2">
        <f>SUM(ชั้นภาค1!M142:M143)</f>
        <v>240</v>
      </c>
      <c r="L60" s="4">
        <f t="shared" si="33"/>
        <v>679</v>
      </c>
      <c r="M60" s="5">
        <f>(1*E60+1.5*F60+2*G60+2.5*H60+3*I60+3.5*J60+4*K60)/L60</f>
        <v>2.443298969072165</v>
      </c>
      <c r="N60" s="5">
        <f>SQRT((D60*0^2+E60*1^2+F60*1.5^2+G60*2^2+H60*2.5^2+I60*3^2+J60*3.5^2+K60*4^2)/L60-M60^2)</f>
        <v>1.5148100540064797</v>
      </c>
      <c r="O60" s="2">
        <f>SUM(ชั้นภาค1!Q142:Q143)</f>
        <v>6</v>
      </c>
      <c r="P60" s="2">
        <f>SUM(ชั้นภาค1!R142:R143)</f>
        <v>0</v>
      </c>
      <c r="Q60" s="5">
        <f>(D60+E60)*100/L60</f>
        <v>26.95139911634757</v>
      </c>
      <c r="R60" s="5">
        <f>(E60+F60+G60+H60+I60+J60+K60)*100/L60</f>
        <v>83.21060382916053</v>
      </c>
      <c r="S60" s="5">
        <f>(I60+J60+K60)*100/L60</f>
        <v>50.51546391752577</v>
      </c>
    </row>
    <row r="61" spans="1:19" ht="21.75">
      <c r="A61" s="162"/>
      <c r="B61" s="2" t="s">
        <v>69</v>
      </c>
      <c r="C61" s="4">
        <f>SUM(D61:K61,O61:P61)</f>
        <v>562</v>
      </c>
      <c r="D61" s="2">
        <f>SUM(ชั้นภาค1!F187:F188)</f>
        <v>15</v>
      </c>
      <c r="E61" s="2">
        <f>SUM(ชั้นภาค1!G187:G188)</f>
        <v>21</v>
      </c>
      <c r="F61" s="2">
        <f>SUM(ชั้นภาค1!H187:H188)</f>
        <v>37</v>
      </c>
      <c r="G61" s="2">
        <f>SUM(ชั้นภาค1!I187:I188)</f>
        <v>64</v>
      </c>
      <c r="H61" s="2">
        <f>SUM(ชั้นภาค1!J187:J188)</f>
        <v>73</v>
      </c>
      <c r="I61" s="2">
        <f>SUM(ชั้นภาค1!K187:K188)</f>
        <v>97</v>
      </c>
      <c r="J61" s="2">
        <f>SUM(ชั้นภาค1!L187:L188)</f>
        <v>139</v>
      </c>
      <c r="K61" s="2">
        <f>SUM(ชั้นภาค1!M187:M188)</f>
        <v>115</v>
      </c>
      <c r="L61" s="4">
        <f t="shared" si="33"/>
        <v>561</v>
      </c>
      <c r="M61" s="5">
        <f>(1*E61+1.5*F61+2*G61+2.5*H61+3*I61+3.5*J61+4*K61)/L61</f>
        <v>2.8957219251336896</v>
      </c>
      <c r="N61" s="5">
        <f>SQRT((D61*0^2+E61*1^2+F61*1.5^2+G61*2^2+H61*2.5^2+I61*3^2+J61*3.5^2+K61*4^2)/L61-M61^2)</f>
        <v>0.9702800490862222</v>
      </c>
      <c r="O61" s="2">
        <f>SUM(ชั้นภาค1!Q187:Q188)</f>
        <v>1</v>
      </c>
      <c r="P61" s="2">
        <f>SUM(ชั้นภาค1!R187:R188)</f>
        <v>0</v>
      </c>
      <c r="Q61" s="5">
        <f>(D61+E61)*100/L61</f>
        <v>6.4171122994652405</v>
      </c>
      <c r="R61" s="5">
        <f>(E61+F61+G61+H61+I61+J61+K61)*100/L61</f>
        <v>97.32620320855615</v>
      </c>
      <c r="S61" s="5">
        <f>(I61+J61+K61)*100/L61</f>
        <v>62.5668449197861</v>
      </c>
    </row>
    <row r="62" spans="1:19" ht="21.75">
      <c r="A62" s="160">
        <v>2</v>
      </c>
      <c r="B62" s="2" t="s">
        <v>70</v>
      </c>
      <c r="C62" s="4">
        <f aca="true" t="shared" si="34" ref="C62:C67">SUM(D62:K62,O62:P62)</f>
        <v>1374</v>
      </c>
      <c r="D62" s="2">
        <f>SUM(ชั้นภาค2!F7:F9,ชั้นภาค2!F23)</f>
        <v>37</v>
      </c>
      <c r="E62" s="2">
        <f>SUM(ชั้นภาค2!G7:G9,ชั้นภาค2!G23)</f>
        <v>128</v>
      </c>
      <c r="F62" s="2">
        <f>SUM(ชั้นภาค2!H7:H9,ชั้นภาค2!H23)</f>
        <v>91</v>
      </c>
      <c r="G62" s="2">
        <f>SUM(ชั้นภาค2!I7:I9,ชั้นภาค2!I23)</f>
        <v>144</v>
      </c>
      <c r="H62" s="2">
        <f>SUM(ชั้นภาค2!J7:J9,ชั้นภาค2!J23)</f>
        <v>154</v>
      </c>
      <c r="I62" s="2">
        <f>SUM(ชั้นภาค2!K7:K9,ชั้นภาค2!K23)</f>
        <v>226</v>
      </c>
      <c r="J62" s="2">
        <f>SUM(ชั้นภาค2!L7:L9,ชั้นภาค2!L23)</f>
        <v>186</v>
      </c>
      <c r="K62" s="2">
        <f>SUM(ชั้นภาค2!M7:M9,ชั้นภาค2!M23)</f>
        <v>408</v>
      </c>
      <c r="L62" s="4">
        <f t="shared" si="33"/>
        <v>1374</v>
      </c>
      <c r="M62" s="5">
        <f aca="true" t="shared" si="35" ref="M62:M70">(1*E62+1.5*F62+2*G62+2.5*H62+3*I62+3.5*J62+4*K62)/L62</f>
        <v>2.837336244541485</v>
      </c>
      <c r="N62" s="5">
        <f aca="true" t="shared" si="36" ref="N62:N70">SQRT((D62*0^2+E62*1^2+F62*1.5^2+G62*2^2+H62*2.5^2+I62*3^2+J62*3.5^2+K62*4^2)/L62-M62^2)</f>
        <v>1.095974721422158</v>
      </c>
      <c r="O62" s="2">
        <f>SUM(ชั้นภาค2!Q7:Q9,ชั้นภาค2!Q23)</f>
        <v>0</v>
      </c>
      <c r="P62" s="2">
        <f>SUM(ชั้นภาค2!R7:R9,ชั้นภาค2!R23)</f>
        <v>0</v>
      </c>
      <c r="Q62" s="5">
        <f aca="true" t="shared" si="37" ref="Q62:Q71">(D62+E62)*100/L62</f>
        <v>12.008733624454148</v>
      </c>
      <c r="R62" s="5">
        <f aca="true" t="shared" si="38" ref="R62:R71">(E62+F62+G62+H62+I62+J62+K62)*100/L62</f>
        <v>97.30713245997089</v>
      </c>
      <c r="S62" s="5">
        <f aca="true" t="shared" si="39" ref="S62:S71">(I62+J62+K62)*100/L62</f>
        <v>59.67976710334789</v>
      </c>
    </row>
    <row r="63" spans="1:19" ht="21.75">
      <c r="A63" s="161"/>
      <c r="B63" s="2" t="s">
        <v>71</v>
      </c>
      <c r="C63" s="4">
        <f t="shared" si="34"/>
        <v>1429</v>
      </c>
      <c r="D63" s="2">
        <f>SUM(ชั้นภาค2!F65:F67,ชั้นภาค2!F80)</f>
        <v>44</v>
      </c>
      <c r="E63" s="2">
        <f>SUM(ชั้นภาค2!G65:G67,ชั้นภาค2!G80)</f>
        <v>135</v>
      </c>
      <c r="F63" s="2">
        <f>SUM(ชั้นภาค2!H65:H67,ชั้นภาค2!H80)</f>
        <v>128</v>
      </c>
      <c r="G63" s="2">
        <f>SUM(ชั้นภาค2!I65:I67,ชั้นภาค2!I80)</f>
        <v>182</v>
      </c>
      <c r="H63" s="2">
        <f>SUM(ชั้นภาค2!J65:J67,ชั้นภาค2!J80)</f>
        <v>183</v>
      </c>
      <c r="I63" s="2">
        <f>SUM(ชั้นภาค2!K65:K67,ชั้นภาค2!K80)</f>
        <v>216</v>
      </c>
      <c r="J63" s="2">
        <f>SUM(ชั้นภาค2!L65:L67,ชั้นภาค2!L80)</f>
        <v>176</v>
      </c>
      <c r="K63" s="2">
        <f>SUM(ชั้นภาค2!M65:M67,ชั้นภาค2!M80)</f>
        <v>355</v>
      </c>
      <c r="L63" s="4">
        <f t="shared" si="33"/>
        <v>1419</v>
      </c>
      <c r="M63" s="5">
        <f t="shared" si="35"/>
        <v>2.700845665961945</v>
      </c>
      <c r="N63" s="5">
        <f t="shared" si="36"/>
        <v>1.1021661627530224</v>
      </c>
      <c r="O63" s="2">
        <f>SUM(ชั้นภาค2!Q65:Q67,ชั้นภาค2!Q80)</f>
        <v>10</v>
      </c>
      <c r="P63" s="2">
        <f>SUM(ชั้นภาค2!R65:R67,ชั้นภาค2!R80)</f>
        <v>0</v>
      </c>
      <c r="Q63" s="5">
        <f t="shared" si="37"/>
        <v>12.614517265680057</v>
      </c>
      <c r="R63" s="5">
        <f t="shared" si="38"/>
        <v>96.89922480620154</v>
      </c>
      <c r="S63" s="5">
        <f t="shared" si="39"/>
        <v>52.64270613107822</v>
      </c>
    </row>
    <row r="64" spans="1:19" ht="21.75">
      <c r="A64" s="161"/>
      <c r="B64" s="2" t="s">
        <v>72</v>
      </c>
      <c r="C64" s="4">
        <f t="shared" si="34"/>
        <v>1280</v>
      </c>
      <c r="D64" s="2">
        <f>SUM(ชั้นภาค2!F124:F126,ชั้นภาค2!F139)</f>
        <v>167</v>
      </c>
      <c r="E64" s="2">
        <f>SUM(ชั้นภาค2!G124:G126,ชั้นภาค2!G139)</f>
        <v>248</v>
      </c>
      <c r="F64" s="2">
        <f>SUM(ชั้นภาค2!H124:H126,ชั้นภาค2!H139)</f>
        <v>151</v>
      </c>
      <c r="G64" s="2">
        <f>SUM(ชั้นภาค2!I124:I126,ชั้นภาค2!I139)</f>
        <v>209</v>
      </c>
      <c r="H64" s="2">
        <f>SUM(ชั้นภาค2!J124:J126,ชั้นภาค2!J139)</f>
        <v>138</v>
      </c>
      <c r="I64" s="2">
        <f>SUM(ชั้นภาค2!K124:K126,ชั้นภาค2!K139)</f>
        <v>147</v>
      </c>
      <c r="J64" s="2">
        <f>SUM(ชั้นภาค2!L124:L126,ชั้นภาค2!L139)</f>
        <v>91</v>
      </c>
      <c r="K64" s="2">
        <f>SUM(ชั้นภาค2!M124:M126,ชั้นภาค2!M139)</f>
        <v>126</v>
      </c>
      <c r="L64" s="4">
        <f t="shared" si="33"/>
        <v>1277</v>
      </c>
      <c r="M64" s="5">
        <f t="shared" si="35"/>
        <v>1.9584964761158967</v>
      </c>
      <c r="N64" s="5">
        <f t="shared" si="36"/>
        <v>1.2009524780479355</v>
      </c>
      <c r="O64" s="2">
        <f>SUM(ชั้นภาค2!Q124:Q126,ชั้นภาค2!Q139)</f>
        <v>1</v>
      </c>
      <c r="P64" s="2">
        <f>SUM(ชั้นภาค2!R124:R126,ชั้นภาค2!R139)</f>
        <v>2</v>
      </c>
      <c r="Q64" s="5">
        <f t="shared" si="37"/>
        <v>32.49804228660924</v>
      </c>
      <c r="R64" s="5">
        <f t="shared" si="38"/>
        <v>86.92247454972592</v>
      </c>
      <c r="S64" s="5">
        <f t="shared" si="39"/>
        <v>28.50430696945967</v>
      </c>
    </row>
    <row r="65" spans="1:19" ht="21.75">
      <c r="A65" s="161"/>
      <c r="B65" s="2" t="s">
        <v>67</v>
      </c>
      <c r="C65" s="4">
        <f t="shared" si="34"/>
        <v>1189</v>
      </c>
      <c r="D65" s="2">
        <f>SUM(ชั้นภาค2!F183:F185,ชั้นภาค2!F200)</f>
        <v>215</v>
      </c>
      <c r="E65" s="2">
        <f>SUM(ชั้นภาค2!G183:G185,ชั้นภาค2!G200)</f>
        <v>112</v>
      </c>
      <c r="F65" s="2">
        <f>SUM(ชั้นภาค2!H183:H185,ชั้นภาค2!H200)</f>
        <v>103</v>
      </c>
      <c r="G65" s="2">
        <f>SUM(ชั้นภาค2!I183:I185,ชั้นภาค2!I200)</f>
        <v>126</v>
      </c>
      <c r="H65" s="2">
        <f>SUM(ชั้นภาค2!J183:J185,ชั้นภาค2!J200)</f>
        <v>146</v>
      </c>
      <c r="I65" s="2">
        <f>SUM(ชั้นภาค2!K183:K185,ชั้นภาค2!K200)</f>
        <v>153</v>
      </c>
      <c r="J65" s="2">
        <f>SUM(ชั้นภาค2!L183:L185,ชั้นภาค2!L200)</f>
        <v>167</v>
      </c>
      <c r="K65" s="2">
        <f>SUM(ชั้นภาค2!M183:M185,ชั้นภาค2!M200)</f>
        <v>167</v>
      </c>
      <c r="L65" s="4">
        <f t="shared" si="33"/>
        <v>1189</v>
      </c>
      <c r="M65" s="5">
        <f t="shared" si="35"/>
        <v>2.182506307821699</v>
      </c>
      <c r="N65" s="5">
        <f t="shared" si="36"/>
        <v>1.3575927748432963</v>
      </c>
      <c r="O65" s="2">
        <f>SUM(ชั้นภาค2!Q183:Q185,ชั้นภาค2!Q200)</f>
        <v>0</v>
      </c>
      <c r="P65" s="2">
        <f>SUM(ชั้นภาค2!R183:R185,ชั้นภาค2!R200)</f>
        <v>0</v>
      </c>
      <c r="Q65" s="5">
        <f t="shared" si="37"/>
        <v>27.50210260723297</v>
      </c>
      <c r="R65" s="5">
        <f t="shared" si="38"/>
        <v>81.91757779646763</v>
      </c>
      <c r="S65" s="5">
        <f t="shared" si="39"/>
        <v>40.95878889823381</v>
      </c>
    </row>
    <row r="66" spans="1:19" ht="21.75">
      <c r="A66" s="161"/>
      <c r="B66" s="2" t="s">
        <v>68</v>
      </c>
      <c r="C66" s="4">
        <f t="shared" si="34"/>
        <v>671</v>
      </c>
      <c r="D66" s="2">
        <f>SUM(ชั้นภาค2!F247:F248,ชั้นภาค2!F265)</f>
        <v>95</v>
      </c>
      <c r="E66" s="2">
        <f>SUM(ชั้นภาค2!G247:G248,ชั้นภาค2!G265)</f>
        <v>33</v>
      </c>
      <c r="F66" s="2">
        <f>SUM(ชั้นภาค2!H247:H248,ชั้นภาค2!H265)</f>
        <v>45</v>
      </c>
      <c r="G66" s="2">
        <f>SUM(ชั้นภาค2!I247:I248,ชั้นภาค2!I265)</f>
        <v>65</v>
      </c>
      <c r="H66" s="2">
        <f>SUM(ชั้นภาค2!J247:J248,ชั้นภาค2!J265)</f>
        <v>75</v>
      </c>
      <c r="I66" s="2">
        <f>SUM(ชั้นภาค2!K247:K248,ชั้นภาค2!K265)</f>
        <v>103</v>
      </c>
      <c r="J66" s="2">
        <f>SUM(ชั้นภาค2!L247:L248,ชั้นภาค2!L265)</f>
        <v>102</v>
      </c>
      <c r="K66" s="2">
        <f>SUM(ชั้นภาค2!M247:M248,ชั้นภาค2!M265)</f>
        <v>153</v>
      </c>
      <c r="L66" s="4">
        <f t="shared" si="33"/>
        <v>671</v>
      </c>
      <c r="M66" s="5">
        <f t="shared" si="35"/>
        <v>2.5275707898658717</v>
      </c>
      <c r="N66" s="5">
        <f t="shared" si="36"/>
        <v>1.3377138339797074</v>
      </c>
      <c r="O66" s="2">
        <f>SUM(ชั้นภาค2!Q247:Q248,ชั้นภาค2!Q265)</f>
        <v>0</v>
      </c>
      <c r="P66" s="2">
        <f>SUM(ชั้นภาค2!R247:R248,ชั้นภาค2!R265)</f>
        <v>0</v>
      </c>
      <c r="Q66" s="5">
        <f t="shared" si="37"/>
        <v>19.076005961251862</v>
      </c>
      <c r="R66" s="5">
        <f t="shared" si="38"/>
        <v>85.84202682563338</v>
      </c>
      <c r="S66" s="5">
        <f t="shared" si="39"/>
        <v>53.3532041728763</v>
      </c>
    </row>
    <row r="67" spans="1:19" ht="21.75">
      <c r="A67" s="162"/>
      <c r="B67" s="2" t="s">
        <v>69</v>
      </c>
      <c r="C67" s="4">
        <f t="shared" si="34"/>
        <v>80</v>
      </c>
      <c r="D67" s="2">
        <f>SUM(ชั้นภาค2!F330)</f>
        <v>9</v>
      </c>
      <c r="E67" s="2">
        <f>SUM(ชั้นภาค2!G330)</f>
        <v>5</v>
      </c>
      <c r="F67" s="2">
        <f>SUM(ชั้นภาค2!H330)</f>
        <v>7</v>
      </c>
      <c r="G67" s="2">
        <f>SUM(ชั้นภาค2!I330)</f>
        <v>20</v>
      </c>
      <c r="H67" s="2">
        <f>SUM(ชั้นภาค2!J330)</f>
        <v>12</v>
      </c>
      <c r="I67" s="2">
        <f>SUM(ชั้นภาค2!K330)</f>
        <v>11</v>
      </c>
      <c r="J67" s="2">
        <f>SUM(ชั้นภาค2!L330)</f>
        <v>14</v>
      </c>
      <c r="K67" s="2">
        <f>SUM(ชั้นภาค2!M330)</f>
        <v>2</v>
      </c>
      <c r="L67" s="4">
        <f t="shared" si="33"/>
        <v>80</v>
      </c>
      <c r="M67" s="5">
        <f t="shared" si="35"/>
        <v>2.19375</v>
      </c>
      <c r="N67" s="5">
        <f t="shared" si="36"/>
        <v>1.0796230534311504</v>
      </c>
      <c r="O67" s="2">
        <f>SUM(ชั้นภาค2!Q330)</f>
        <v>0</v>
      </c>
      <c r="P67" s="2">
        <f>SUM(ชั้นภาค2!R330)</f>
        <v>0</v>
      </c>
      <c r="Q67" s="5">
        <f t="shared" si="37"/>
        <v>17.5</v>
      </c>
      <c r="R67" s="5">
        <f t="shared" si="38"/>
        <v>88.75</v>
      </c>
      <c r="S67" s="5">
        <f t="shared" si="39"/>
        <v>33.75</v>
      </c>
    </row>
    <row r="68" spans="1:19" ht="21.75">
      <c r="A68" s="163" t="s">
        <v>76</v>
      </c>
      <c r="B68" s="164"/>
      <c r="C68" s="4">
        <f>SUM(C58,C62:C64)</f>
        <v>13591.520708221164</v>
      </c>
      <c r="D68" s="4">
        <f aca="true" t="shared" si="40" ref="D68:L68">SUM(D58,D62:D64)</f>
        <v>696.665355145993</v>
      </c>
      <c r="E68" s="4">
        <f t="shared" si="40"/>
        <v>1242.8898322634086</v>
      </c>
      <c r="F68" s="4">
        <f t="shared" si="40"/>
        <v>1063.8928349554772</v>
      </c>
      <c r="G68" s="4">
        <f t="shared" si="40"/>
        <v>1607.7208531787119</v>
      </c>
      <c r="H68" s="4">
        <f t="shared" si="40"/>
        <v>1693.691136881342</v>
      </c>
      <c r="I68" s="4">
        <f t="shared" si="40"/>
        <v>2233.6226962103956</v>
      </c>
      <c r="J68" s="4">
        <f t="shared" si="40"/>
        <v>1863.3063781321184</v>
      </c>
      <c r="K68" s="4">
        <f t="shared" si="40"/>
        <v>3176.7316214537173</v>
      </c>
      <c r="L68" s="4">
        <f t="shared" si="40"/>
        <v>13578.520708221164</v>
      </c>
      <c r="M68" s="5">
        <f t="shared" si="35"/>
        <v>2.6672835951296006</v>
      </c>
      <c r="N68" s="5">
        <f t="shared" si="36"/>
        <v>1.1451313039366302</v>
      </c>
      <c r="O68" s="4">
        <f>SUM(O58,O62:O64)</f>
        <v>11</v>
      </c>
      <c r="P68" s="4">
        <f>SUM(P62:P64)</f>
        <v>2</v>
      </c>
      <c r="Q68" s="5">
        <f t="shared" si="37"/>
        <v>14.283994767081595</v>
      </c>
      <c r="R68" s="5">
        <f t="shared" si="38"/>
        <v>94.86935749397064</v>
      </c>
      <c r="S68" s="5">
        <f t="shared" si="39"/>
        <v>53.567401428289365</v>
      </c>
    </row>
    <row r="69" spans="1:19" ht="21.75">
      <c r="A69" s="163" t="s">
        <v>77</v>
      </c>
      <c r="B69" s="164"/>
      <c r="C69" s="4">
        <f>SUM(C59:C61,C65:C67)</f>
        <v>3685</v>
      </c>
      <c r="D69" s="4">
        <f aca="true" t="shared" si="41" ref="D69:L69">SUM(D59:D61,D65:D67)</f>
        <v>467</v>
      </c>
      <c r="E69" s="4">
        <f t="shared" si="41"/>
        <v>274</v>
      </c>
      <c r="F69" s="4">
        <f t="shared" si="41"/>
        <v>293</v>
      </c>
      <c r="G69" s="4">
        <f t="shared" si="41"/>
        <v>404</v>
      </c>
      <c r="H69" s="4">
        <f t="shared" si="41"/>
        <v>452</v>
      </c>
      <c r="I69" s="4">
        <f t="shared" si="41"/>
        <v>503</v>
      </c>
      <c r="J69" s="4">
        <f t="shared" si="41"/>
        <v>557</v>
      </c>
      <c r="K69" s="4">
        <f t="shared" si="41"/>
        <v>720</v>
      </c>
      <c r="L69" s="4">
        <f t="shared" si="41"/>
        <v>3670</v>
      </c>
      <c r="M69" s="5">
        <f t="shared" si="35"/>
        <v>2.449591280653951</v>
      </c>
      <c r="N69" s="5">
        <f t="shared" si="36"/>
        <v>1.3021334816621764</v>
      </c>
      <c r="O69" s="4">
        <f>SUM(O59:O61,O65:O67)</f>
        <v>15</v>
      </c>
      <c r="P69" s="4">
        <f>SUM(P59:P61,P65:P67)</f>
        <v>0</v>
      </c>
      <c r="Q69" s="5">
        <f t="shared" si="37"/>
        <v>20.190735694822887</v>
      </c>
      <c r="R69" s="5">
        <f t="shared" si="38"/>
        <v>87.27520435967303</v>
      </c>
      <c r="S69" s="5">
        <f t="shared" si="39"/>
        <v>48.50136239782017</v>
      </c>
    </row>
    <row r="70" spans="1:19" ht="21.75">
      <c r="A70" s="163" t="s">
        <v>78</v>
      </c>
      <c r="B70" s="164"/>
      <c r="C70" s="12">
        <f>SUM(C68:C69)</f>
        <v>17276.520708221164</v>
      </c>
      <c r="D70" s="12">
        <f aca="true" t="shared" si="42" ref="D70:L70">SUM(D68:D69)</f>
        <v>1163.665355145993</v>
      </c>
      <c r="E70" s="12">
        <f t="shared" si="42"/>
        <v>1516.8898322634086</v>
      </c>
      <c r="F70" s="12">
        <f t="shared" si="42"/>
        <v>1356.8928349554772</v>
      </c>
      <c r="G70" s="12">
        <f t="shared" si="42"/>
        <v>2011.7208531787119</v>
      </c>
      <c r="H70" s="12">
        <f t="shared" si="42"/>
        <v>2145.6911368813417</v>
      </c>
      <c r="I70" s="12">
        <f t="shared" si="42"/>
        <v>2736.6226962103956</v>
      </c>
      <c r="J70" s="12">
        <f t="shared" si="42"/>
        <v>2420.3063781321184</v>
      </c>
      <c r="K70" s="12">
        <f t="shared" si="42"/>
        <v>3896.7316214537173</v>
      </c>
      <c r="L70" s="12">
        <f t="shared" si="42"/>
        <v>17248.520708221164</v>
      </c>
      <c r="M70" s="5">
        <f t="shared" si="35"/>
        <v>2.6209647943674668</v>
      </c>
      <c r="N70" s="5">
        <f t="shared" si="36"/>
        <v>1.183645209588292</v>
      </c>
      <c r="O70" s="12">
        <f>SUM(O68:O69)</f>
        <v>26</v>
      </c>
      <c r="P70" s="4">
        <f>SUM(P62:P67)</f>
        <v>2</v>
      </c>
      <c r="Q70" s="5">
        <f t="shared" si="37"/>
        <v>15.540783077888925</v>
      </c>
      <c r="R70" s="5">
        <f t="shared" si="38"/>
        <v>93.25353533308305</v>
      </c>
      <c r="S70" s="5">
        <f t="shared" si="39"/>
        <v>52.4894908319934</v>
      </c>
    </row>
    <row r="71" spans="1:19" ht="21.75">
      <c r="A71" s="163" t="s">
        <v>12</v>
      </c>
      <c r="B71" s="164"/>
      <c r="C71" s="5">
        <f>C70*100/$C$70</f>
        <v>100</v>
      </c>
      <c r="D71" s="5">
        <f aca="true" t="shared" si="43" ref="D71:L71">D70*100/$C$70</f>
        <v>6.73553069393338</v>
      </c>
      <c r="E71" s="5">
        <f t="shared" si="43"/>
        <v>8.780065488195113</v>
      </c>
      <c r="F71" s="5">
        <f t="shared" si="43"/>
        <v>7.85397047166904</v>
      </c>
      <c r="G71" s="5">
        <f t="shared" si="43"/>
        <v>11.644247630377448</v>
      </c>
      <c r="H71" s="5">
        <f t="shared" si="43"/>
        <v>12.419694758680771</v>
      </c>
      <c r="I71" s="5">
        <f t="shared" si="43"/>
        <v>15.840126275588307</v>
      </c>
      <c r="J71" s="5">
        <f t="shared" si="43"/>
        <v>14.009223378989715</v>
      </c>
      <c r="K71" s="5">
        <f t="shared" si="43"/>
        <v>22.555071633140972</v>
      </c>
      <c r="L71" s="5">
        <f t="shared" si="43"/>
        <v>99.83793033057475</v>
      </c>
      <c r="M71" s="5"/>
      <c r="N71" s="5"/>
      <c r="O71" s="5">
        <f>O70*100/$C$16</f>
        <v>0.11194823172233621</v>
      </c>
      <c r="P71" s="5">
        <f>P70*100/$C$16</f>
        <v>0.00861140244017971</v>
      </c>
      <c r="Q71" s="5">
        <f t="shared" si="37"/>
        <v>15.540783077888925</v>
      </c>
      <c r="R71" s="5">
        <f t="shared" si="38"/>
        <v>93.25353533308305</v>
      </c>
      <c r="S71" s="5">
        <f t="shared" si="39"/>
        <v>52.48949083199339</v>
      </c>
    </row>
    <row r="72" s="19" customFormat="1" ht="21.75"/>
    <row r="73" ht="21.75">
      <c r="D73" s="29" t="s">
        <v>358</v>
      </c>
    </row>
    <row r="74" spans="1:19" ht="29.25" customHeight="1">
      <c r="A74" s="165" t="s">
        <v>65</v>
      </c>
      <c r="B74" s="176" t="s">
        <v>2</v>
      </c>
      <c r="C74" s="91" t="s">
        <v>3</v>
      </c>
      <c r="D74" s="152" t="s">
        <v>4</v>
      </c>
      <c r="E74" s="152"/>
      <c r="F74" s="152"/>
      <c r="G74" s="152"/>
      <c r="H74" s="152"/>
      <c r="I74" s="152"/>
      <c r="J74" s="152"/>
      <c r="K74" s="152"/>
      <c r="L74" s="95" t="s">
        <v>5</v>
      </c>
      <c r="M74" s="133" t="s">
        <v>6</v>
      </c>
      <c r="N74" s="133" t="s">
        <v>7</v>
      </c>
      <c r="O74" s="156" t="s">
        <v>55</v>
      </c>
      <c r="P74" s="157"/>
      <c r="Q74" s="173" t="s">
        <v>66</v>
      </c>
      <c r="R74" s="174"/>
      <c r="S74" s="175"/>
    </row>
    <row r="75" spans="1:19" ht="21.75">
      <c r="A75" s="165"/>
      <c r="B75" s="151"/>
      <c r="C75" s="91"/>
      <c r="D75" s="2">
        <v>0</v>
      </c>
      <c r="E75" s="2">
        <v>1</v>
      </c>
      <c r="F75" s="2">
        <v>1.5</v>
      </c>
      <c r="G75" s="2">
        <v>2</v>
      </c>
      <c r="H75" s="2">
        <v>2.5</v>
      </c>
      <c r="I75" s="2">
        <v>3</v>
      </c>
      <c r="J75" s="2">
        <v>3.5</v>
      </c>
      <c r="K75" s="2">
        <v>4</v>
      </c>
      <c r="L75" s="95"/>
      <c r="M75" s="133"/>
      <c r="N75" s="133"/>
      <c r="O75" s="2" t="s">
        <v>9</v>
      </c>
      <c r="P75" s="2" t="s">
        <v>10</v>
      </c>
      <c r="Q75" s="31" t="s">
        <v>75</v>
      </c>
      <c r="R75" s="31" t="s">
        <v>73</v>
      </c>
      <c r="S75" s="30" t="s">
        <v>74</v>
      </c>
    </row>
    <row r="76" spans="1:19" ht="21.75">
      <c r="A76" s="160">
        <v>1</v>
      </c>
      <c r="B76" s="55" t="s">
        <v>70</v>
      </c>
      <c r="C76" s="4">
        <f>SUM(D76:K76,O76:P76)</f>
        <v>878</v>
      </c>
      <c r="D76" s="2">
        <f>SUM(ชั้นภาค1!F11:F12)</f>
        <v>12</v>
      </c>
      <c r="E76" s="2">
        <f>SUM(ชั้นภาค1!G11:G12)</f>
        <v>10</v>
      </c>
      <c r="F76" s="2">
        <f>SUM(ชั้นภาค1!H11:H12)</f>
        <v>31</v>
      </c>
      <c r="G76" s="2">
        <f>SUM(ชั้นภาค1!I11:I12)</f>
        <v>50</v>
      </c>
      <c r="H76" s="2">
        <f>SUM(ชั้นภาค1!J11:J12)</f>
        <v>99</v>
      </c>
      <c r="I76" s="2">
        <f>SUM(ชั้นภาค1!K11:K12)</f>
        <v>229</v>
      </c>
      <c r="J76" s="2">
        <f>SUM(ชั้นภาค1!L11:L12)</f>
        <v>210</v>
      </c>
      <c r="K76" s="2">
        <f>SUM(ชั้นภาค1!M11:M12)</f>
        <v>237</v>
      </c>
      <c r="L76" s="4">
        <f>SUM(D76:K76)</f>
        <v>878</v>
      </c>
      <c r="M76" s="5">
        <f>(1*E76+1.5*F76+2*G76+2.5*H76+3*I76+3.5*J76+4*K76)/L76</f>
        <v>3.1594533029612757</v>
      </c>
      <c r="N76" s="5">
        <f>SQRT((D76*0^2+E76*1^2+F76*1.5^2+G76*2^2+H76*2.5^2+I76*3^2+J76*3.5^2+K76*4^2)/L76-M76^2)</f>
        <v>0.7984014050764445</v>
      </c>
      <c r="O76" s="2">
        <f>SUM(ชั้นภาค1!Q11:Q12)</f>
        <v>0</v>
      </c>
      <c r="P76" s="2">
        <f>SUM(ชั้นภาค1!R11:R12)</f>
        <v>0</v>
      </c>
      <c r="Q76" s="5">
        <f>(D76+E76)*100/L76</f>
        <v>2.5056947608200457</v>
      </c>
      <c r="R76" s="5">
        <f>(E76+F76+G76+H76+I76+J76+K76)*100/L76</f>
        <v>98.63325740318906</v>
      </c>
      <c r="S76" s="5">
        <f>(I76+J76+K76)*100/L76</f>
        <v>76.99316628701594</v>
      </c>
    </row>
    <row r="77" spans="1:19" ht="21.75">
      <c r="A77" s="161"/>
      <c r="B77" s="2" t="s">
        <v>67</v>
      </c>
      <c r="C77" s="4">
        <f>SUM(D77:K77,O77:P77)</f>
        <v>443</v>
      </c>
      <c r="D77" s="2">
        <f>SUM(ชั้นภาค1!F89:F92)</f>
        <v>11</v>
      </c>
      <c r="E77" s="2">
        <f>SUM(ชั้นภาค1!G89:G92)</f>
        <v>50</v>
      </c>
      <c r="F77" s="2">
        <f>SUM(ชั้นภาค1!H89:H92)</f>
        <v>45</v>
      </c>
      <c r="G77" s="2">
        <f>SUM(ชั้นภาค1!I89:I92)</f>
        <v>54</v>
      </c>
      <c r="H77" s="2">
        <f>SUM(ชั้นภาค1!J89:J92)</f>
        <v>62</v>
      </c>
      <c r="I77" s="2">
        <f>SUM(ชั้นภาค1!K89:K92)</f>
        <v>70</v>
      </c>
      <c r="J77" s="2">
        <f>SUM(ชั้นภาค1!L89:L92)</f>
        <v>62</v>
      </c>
      <c r="K77" s="2">
        <f>SUM(ชั้นภาค1!M89:M92)</f>
        <v>76</v>
      </c>
      <c r="L77" s="4">
        <f>SUM(D77:K77)</f>
        <v>430</v>
      </c>
      <c r="M77" s="5">
        <f>(1*E77+1.5*F77+2*G77+2.5*H77+3*I77+3.5*J77+4*K77)/L77</f>
        <v>2.5848837209302324</v>
      </c>
      <c r="N77" s="5">
        <f>SQRT((D77*0^2+E77*1^2+F77*1.5^2+G77*2^2+H77*2.5^2+I77*3^2+J77*3.5^2+K77*4^2)/L77-M77^2)</f>
        <v>1.0643829353154843</v>
      </c>
      <c r="O77" s="2">
        <f>SUM(ชั้นภาค1!Q89:Q92)</f>
        <v>13</v>
      </c>
      <c r="P77" s="2">
        <f>SUM(ชั้นภาค1!R89:R92)</f>
        <v>0</v>
      </c>
      <c r="Q77" s="5">
        <f>(D77+E77)*100/L77</f>
        <v>14.186046511627907</v>
      </c>
      <c r="R77" s="5">
        <f>(E77+F77+G77+H77+I77+J77+K77)*100/L77</f>
        <v>97.44186046511628</v>
      </c>
      <c r="S77" s="5">
        <f>(I77+J77+K77)*100/L77</f>
        <v>48.372093023255815</v>
      </c>
    </row>
    <row r="78" spans="1:19" ht="21.75">
      <c r="A78" s="161"/>
      <c r="B78" s="2" t="s">
        <v>68</v>
      </c>
      <c r="C78" s="4">
        <f>SUM(D78:K78,O78:P78)</f>
        <v>40</v>
      </c>
      <c r="D78" s="2">
        <f>SUM(ชั้นภาค1!F159:F160)</f>
        <v>1</v>
      </c>
      <c r="E78" s="2">
        <f>SUM(ชั้นภาค1!G159:G160)</f>
        <v>0</v>
      </c>
      <c r="F78" s="2">
        <f>SUM(ชั้นภาค1!H159:H160)</f>
        <v>0</v>
      </c>
      <c r="G78" s="2">
        <f>SUM(ชั้นภาค1!I159:I160)</f>
        <v>0</v>
      </c>
      <c r="H78" s="2">
        <f>SUM(ชั้นภาค1!J159:J160)</f>
        <v>0</v>
      </c>
      <c r="I78" s="2">
        <f>SUM(ชั้นภาค1!K159:K160)</f>
        <v>7</v>
      </c>
      <c r="J78" s="2">
        <f>SUM(ชั้นภาค1!L159:L160)</f>
        <v>9</v>
      </c>
      <c r="K78" s="2">
        <f>SUM(ชั้นภาค1!M159:M160)</f>
        <v>23</v>
      </c>
      <c r="L78" s="4">
        <f>SUM(D78:K78)</f>
        <v>40</v>
      </c>
      <c r="M78" s="5">
        <f>(1*E78+1.5*F78+2*G78+2.5*H78+3*I78+3.5*J78+4*K78)/L78</f>
        <v>3.6125</v>
      </c>
      <c r="N78" s="5">
        <f>SQRT((D78*0^2+E78*1^2+F78*1.5^2+G78*2^2+H78*2.5^2+I78*3^2+J78*3.5^2+K78*4^2)/L78-M78^2)</f>
        <v>0.693609219950255</v>
      </c>
      <c r="O78" s="2">
        <f>SUM(ชั้นภาค1!Q159:Q160)</f>
        <v>0</v>
      </c>
      <c r="P78" s="2">
        <f>SUM(ชั้นภาค1!R159:R160)</f>
        <v>0</v>
      </c>
      <c r="Q78" s="5">
        <f>(D78+E78)*100/L78</f>
        <v>2.5</v>
      </c>
      <c r="R78" s="5">
        <f>(E78+F78+G78+H78+I78+J78+K78)*100/L78</f>
        <v>97.5</v>
      </c>
      <c r="S78" s="5">
        <f>(I78+J78+K78)*100/L78</f>
        <v>97.5</v>
      </c>
    </row>
    <row r="79" spans="1:19" ht="21.75">
      <c r="A79" s="162"/>
      <c r="B79" s="2" t="s">
        <v>69</v>
      </c>
      <c r="C79" s="4">
        <f>SUM(D79:K79,O79:P79)</f>
        <v>843</v>
      </c>
      <c r="D79" s="2">
        <f>SUM(ชั้นภาค1!F189:F191)</f>
        <v>28</v>
      </c>
      <c r="E79" s="2">
        <f>SUM(ชั้นภาค1!G189:G191)</f>
        <v>4</v>
      </c>
      <c r="F79" s="2">
        <f>SUM(ชั้นภาค1!H189:H191)</f>
        <v>9</v>
      </c>
      <c r="G79" s="2">
        <f>SUM(ชั้นภาค1!I189:I191)</f>
        <v>76</v>
      </c>
      <c r="H79" s="2">
        <f>SUM(ชั้นภาค1!J189:J191)</f>
        <v>114</v>
      </c>
      <c r="I79" s="2">
        <f>SUM(ชั้นภาค1!K189:K191)</f>
        <v>155</v>
      </c>
      <c r="J79" s="2">
        <f>SUM(ชั้นภาค1!L189:L191)</f>
        <v>118</v>
      </c>
      <c r="K79" s="2">
        <f>SUM(ชั้นภาค1!M189:M191)</f>
        <v>338</v>
      </c>
      <c r="L79" s="4">
        <f>SUM(D79:K79)</f>
        <v>842</v>
      </c>
      <c r="M79" s="5">
        <f>(1*E79+1.5*F79+2*G79+2.5*H79+3*I79+3.5*J79+4*K79)/L79</f>
        <v>3.1882422802850354</v>
      </c>
      <c r="N79" s="5">
        <f>SQRT((D79*0^2+E79*1^2+F79*1.5^2+G79*2^2+H79*2.5^2+I79*3^2+J79*3.5^2+K79*4^2)/L79-M79^2)</f>
        <v>0.9313831556510094</v>
      </c>
      <c r="O79" s="2">
        <f>SUM(ชั้นภาค1!Q189:Q191)</f>
        <v>1</v>
      </c>
      <c r="P79" s="2">
        <f>SUM(ชั้นภาค1!R189:R191)</f>
        <v>0</v>
      </c>
      <c r="Q79" s="5">
        <f>(D79+E79)*100/L79</f>
        <v>3.8004750593824226</v>
      </c>
      <c r="R79" s="5">
        <f>(E79+F79+G79+H79+I79+J79+K79)*100/L79</f>
        <v>96.67458432304038</v>
      </c>
      <c r="S79" s="5">
        <f>(I79+J79+K79)*100/L79</f>
        <v>72.56532066508314</v>
      </c>
    </row>
    <row r="80" spans="1:19" ht="21.75">
      <c r="A80" s="160">
        <v>2</v>
      </c>
      <c r="B80" s="2" t="s">
        <v>70</v>
      </c>
      <c r="C80" s="4">
        <f aca="true" t="shared" si="44" ref="C80:C85">SUM(D80:K80,O80:P80)</f>
        <v>890</v>
      </c>
      <c r="D80" s="2">
        <f>SUM(ชั้นภาค2!F25,ชั้นภาค2!F10:F11)</f>
        <v>9</v>
      </c>
      <c r="E80" s="2">
        <f>SUM(ชั้นภาค2!G25,ชั้นภาค2!G10:G11)</f>
        <v>32</v>
      </c>
      <c r="F80" s="2">
        <f>SUM(ชั้นภาค2!H25,ชั้นภาค2!H10:H11)</f>
        <v>44</v>
      </c>
      <c r="G80" s="2">
        <f>SUM(ชั้นภาค2!I25,ชั้นภาค2!I10:I11)</f>
        <v>62</v>
      </c>
      <c r="H80" s="2">
        <f>SUM(ชั้นภาค2!J25,ชั้นภาค2!J10:J11)</f>
        <v>150</v>
      </c>
      <c r="I80" s="2">
        <f>SUM(ชั้นภาค2!K25,ชั้นภาค2!K10:K11)</f>
        <v>166</v>
      </c>
      <c r="J80" s="2">
        <f>SUM(ชั้นภาค2!L25,ชั้นภาค2!L10:L11)</f>
        <v>132</v>
      </c>
      <c r="K80" s="2">
        <f>SUM(ชั้นภาค2!M25,ชั้นภาค2!M10:M11)</f>
        <v>295</v>
      </c>
      <c r="L80" s="4">
        <f aca="true" t="shared" si="45" ref="L80:L85">SUM(D80:K80)</f>
        <v>890</v>
      </c>
      <c r="M80" s="5">
        <f aca="true" t="shared" si="46" ref="M80:M88">(1*E80+1.5*F80+2*G80+2.5*H80+3*I80+3.5*J80+4*K80)/L80</f>
        <v>3.0752808988764047</v>
      </c>
      <c r="N80" s="5">
        <f aca="true" t="shared" si="47" ref="N80:N88">SQRT((D80*0^2+E80*1^2+F80*1.5^2+G80*2^2+H80*2.5^2+I80*3^2+J80*3.5^2+K80*4^2)/L80-M80^2)</f>
        <v>0.9059455174823605</v>
      </c>
      <c r="O80" s="2">
        <f>SUM(ชั้นภาค2!Q25,ชั้นภาค2!Q10:Q11)</f>
        <v>0</v>
      </c>
      <c r="P80" s="2">
        <f>SUM(ชั้นภาค2!R25,ชั้นภาค2!R10:R11)</f>
        <v>0</v>
      </c>
      <c r="Q80" s="5">
        <f aca="true" t="shared" si="48" ref="Q80:Q89">(D80+E80)*100/L80</f>
        <v>4.606741573033708</v>
      </c>
      <c r="R80" s="5">
        <f aca="true" t="shared" si="49" ref="R80:R89">(E80+F80+G80+H80+I80+J80+K80)*100/L80</f>
        <v>98.98876404494382</v>
      </c>
      <c r="S80" s="5">
        <f aca="true" t="shared" si="50" ref="S80:S89">(I80+J80+K80)*100/L80</f>
        <v>66.62921348314607</v>
      </c>
    </row>
    <row r="81" spans="1:19" ht="21.75">
      <c r="A81" s="161"/>
      <c r="B81" s="2" t="s">
        <v>71</v>
      </c>
      <c r="C81" s="4">
        <f t="shared" si="44"/>
        <v>892</v>
      </c>
      <c r="D81" s="2">
        <f>SUM(ชั้นภาค2!F68:F69)</f>
        <v>17</v>
      </c>
      <c r="E81" s="2">
        <f>SUM(ชั้นภาค2!G68:G69)</f>
        <v>7</v>
      </c>
      <c r="F81" s="2">
        <f>SUM(ชั้นภาค2!H68:H69)</f>
        <v>11</v>
      </c>
      <c r="G81" s="2">
        <f>SUM(ชั้นภาค2!I68:I69)</f>
        <v>19</v>
      </c>
      <c r="H81" s="2">
        <f>SUM(ชั้นภาค2!J68:J69)</f>
        <v>78</v>
      </c>
      <c r="I81" s="2">
        <f>SUM(ชั้นภาค2!K68:K69)</f>
        <v>152</v>
      </c>
      <c r="J81" s="2">
        <f>SUM(ชั้นภาค2!L68:L69)</f>
        <v>144</v>
      </c>
      <c r="K81" s="2">
        <f>SUM(ชั้นภาค2!M68:M69)</f>
        <v>464</v>
      </c>
      <c r="L81" s="4">
        <f t="shared" si="45"/>
        <v>892</v>
      </c>
      <c r="M81" s="5">
        <f t="shared" si="46"/>
        <v>3.444506726457399</v>
      </c>
      <c r="N81" s="5">
        <f t="shared" si="47"/>
        <v>0.7979816769081937</v>
      </c>
      <c r="O81" s="2">
        <f>SUM(ชั้นภาค2!Q68:Q69)</f>
        <v>0</v>
      </c>
      <c r="P81" s="2">
        <f>SUM(ชั้นภาค2!R68:R69)</f>
        <v>0</v>
      </c>
      <c r="Q81" s="5">
        <f t="shared" si="48"/>
        <v>2.690582959641256</v>
      </c>
      <c r="R81" s="5">
        <f t="shared" si="49"/>
        <v>98.09417040358744</v>
      </c>
      <c r="S81" s="5">
        <f t="shared" si="50"/>
        <v>85.20179372197309</v>
      </c>
    </row>
    <row r="82" spans="1:19" ht="21.75">
      <c r="A82" s="161"/>
      <c r="B82" s="2" t="s">
        <v>72</v>
      </c>
      <c r="C82" s="4">
        <f t="shared" si="44"/>
        <v>819</v>
      </c>
      <c r="D82" s="2">
        <f>SUM(ชั้นภาค2!F127:F128,ชั้นภาค2!F140)</f>
        <v>41</v>
      </c>
      <c r="E82" s="2">
        <f>SUM(ชั้นภาค2!G127:G128,ชั้นภาค2!G140)</f>
        <v>83</v>
      </c>
      <c r="F82" s="2">
        <f>SUM(ชั้นภาค2!H127:H128,ชั้นภาค2!H140)</f>
        <v>38</v>
      </c>
      <c r="G82" s="2">
        <f>SUM(ชั้นภาค2!I127:I128,ชั้นภาค2!I140)</f>
        <v>79</v>
      </c>
      <c r="H82" s="2">
        <f>SUM(ชั้นภาค2!J127:J128,ชั้นภาค2!J140)</f>
        <v>90</v>
      </c>
      <c r="I82" s="2">
        <f>SUM(ชั้นภาค2!K127:K128,ชั้นภาค2!K140)</f>
        <v>113</v>
      </c>
      <c r="J82" s="2">
        <f>SUM(ชั้นภาค2!L127:L128,ชั้นภาค2!L140)</f>
        <v>119</v>
      </c>
      <c r="K82" s="2">
        <f>SUM(ชั้นภาค2!M127:M128,ชั้นภาค2!M140)</f>
        <v>256</v>
      </c>
      <c r="L82" s="4">
        <f t="shared" si="45"/>
        <v>819</v>
      </c>
      <c r="M82" s="5">
        <f t="shared" si="46"/>
        <v>2.811355311355311</v>
      </c>
      <c r="N82" s="5">
        <f t="shared" si="47"/>
        <v>1.1821858418185918</v>
      </c>
      <c r="O82" s="2">
        <f>SUM(ชั้นภาค2!Q127:Q128,ชั้นภาค2!Q140)</f>
        <v>0</v>
      </c>
      <c r="P82" s="2">
        <f>SUM(ชั้นภาค2!R127:R128,ชั้นภาค2!R140)</f>
        <v>0</v>
      </c>
      <c r="Q82" s="5">
        <f t="shared" si="48"/>
        <v>15.14041514041514</v>
      </c>
      <c r="R82" s="5">
        <f t="shared" si="49"/>
        <v>94.993894993895</v>
      </c>
      <c r="S82" s="5">
        <f t="shared" si="50"/>
        <v>59.584859584859586</v>
      </c>
    </row>
    <row r="83" spans="1:19" ht="21.75">
      <c r="A83" s="161"/>
      <c r="B83" s="2" t="s">
        <v>67</v>
      </c>
      <c r="C83" s="4">
        <f t="shared" si="44"/>
        <v>375</v>
      </c>
      <c r="D83" s="2">
        <f>SUM(ชั้นภาค2!F186)</f>
        <v>33</v>
      </c>
      <c r="E83" s="2">
        <f>SUM(ชั้นภาค2!G186)</f>
        <v>17</v>
      </c>
      <c r="F83" s="2">
        <f>SUM(ชั้นภาค2!H186)</f>
        <v>17</v>
      </c>
      <c r="G83" s="2">
        <f>SUM(ชั้นภาค2!I186)</f>
        <v>44</v>
      </c>
      <c r="H83" s="2">
        <f>SUM(ชั้นภาค2!J186)</f>
        <v>20</v>
      </c>
      <c r="I83" s="2">
        <f>SUM(ชั้นภาค2!K186)</f>
        <v>22</v>
      </c>
      <c r="J83" s="2">
        <f>SUM(ชั้นภาค2!L186)</f>
        <v>17</v>
      </c>
      <c r="K83" s="2">
        <f>SUM(ชั้นภาค2!M186)</f>
        <v>205</v>
      </c>
      <c r="L83" s="4">
        <f t="shared" si="45"/>
        <v>375</v>
      </c>
      <c r="M83" s="5">
        <f t="shared" si="46"/>
        <v>3.002666666666667</v>
      </c>
      <c r="N83" s="5">
        <f t="shared" si="47"/>
        <v>1.328153940207568</v>
      </c>
      <c r="O83" s="2">
        <f>SUM(ชั้นภาค2!Q186)</f>
        <v>0</v>
      </c>
      <c r="P83" s="2">
        <f>SUM(ชั้นภาค2!R186)</f>
        <v>0</v>
      </c>
      <c r="Q83" s="5">
        <f t="shared" si="48"/>
        <v>13.333333333333334</v>
      </c>
      <c r="R83" s="5">
        <f t="shared" si="49"/>
        <v>91.2</v>
      </c>
      <c r="S83" s="5">
        <f t="shared" si="50"/>
        <v>65.06666666666666</v>
      </c>
    </row>
    <row r="84" spans="1:19" ht="21.75">
      <c r="A84" s="161"/>
      <c r="B84" s="2" t="s">
        <v>68</v>
      </c>
      <c r="C84" s="4">
        <f t="shared" si="44"/>
        <v>606</v>
      </c>
      <c r="D84" s="2">
        <f>SUM(ชั้นภาค2!F249:F250)</f>
        <v>40</v>
      </c>
      <c r="E84" s="2">
        <f>SUM(ชั้นภาค2!G249:G250)</f>
        <v>30</v>
      </c>
      <c r="F84" s="2">
        <f>SUM(ชั้นภาค2!H249:H250)</f>
        <v>17</v>
      </c>
      <c r="G84" s="2">
        <f>SUM(ชั้นภาค2!I249:I250)</f>
        <v>60</v>
      </c>
      <c r="H84" s="2">
        <f>SUM(ชั้นภาค2!J249:J250)</f>
        <v>60</v>
      </c>
      <c r="I84" s="2">
        <f>SUM(ชั้นภาค2!K249:K250)</f>
        <v>118</v>
      </c>
      <c r="J84" s="2">
        <f>SUM(ชั้นภาค2!L249:L250)</f>
        <v>47</v>
      </c>
      <c r="K84" s="2">
        <f>SUM(ชั้นภาค2!M249:M250)</f>
        <v>234</v>
      </c>
      <c r="L84" s="4">
        <f t="shared" si="45"/>
        <v>606</v>
      </c>
      <c r="M84" s="5">
        <f t="shared" si="46"/>
        <v>2.937293729372937</v>
      </c>
      <c r="N84" s="5">
        <f t="shared" si="47"/>
        <v>1.1749707964323755</v>
      </c>
      <c r="O84" s="2">
        <f>SUM(ชั้นภาค2!Q249:Q250)</f>
        <v>0</v>
      </c>
      <c r="P84" s="2">
        <f>SUM(ชั้นภาค2!R249:R250)</f>
        <v>0</v>
      </c>
      <c r="Q84" s="5">
        <f t="shared" si="48"/>
        <v>11.551155115511552</v>
      </c>
      <c r="R84" s="5">
        <f t="shared" si="49"/>
        <v>93.3993399339934</v>
      </c>
      <c r="S84" s="5">
        <f t="shared" si="50"/>
        <v>65.84158415841584</v>
      </c>
    </row>
    <row r="85" spans="1:19" ht="21.75">
      <c r="A85" s="162"/>
      <c r="B85" s="2" t="s">
        <v>69</v>
      </c>
      <c r="C85" s="4">
        <f t="shared" si="44"/>
        <v>341</v>
      </c>
      <c r="D85" s="2">
        <f>SUM(ชั้นภาค2!F314,ชั้นภาค2!F331:F332)</f>
        <v>5</v>
      </c>
      <c r="E85" s="2">
        <f>SUM(ชั้นภาค2!G314,ชั้นภาค2!G331:G332)</f>
        <v>4</v>
      </c>
      <c r="F85" s="2">
        <f>SUM(ชั้นภาค2!H314,ชั้นภาค2!H331:H332)</f>
        <v>2</v>
      </c>
      <c r="G85" s="2">
        <f>SUM(ชั้นภาค2!I314,ชั้นภาค2!I331:I332)</f>
        <v>0</v>
      </c>
      <c r="H85" s="2">
        <f>SUM(ชั้นภาค2!J314,ชั้นภาค2!J331:J332)</f>
        <v>4</v>
      </c>
      <c r="I85" s="2">
        <f>SUM(ชั้นภาค2!K314,ชั้นภาค2!K331:K332)</f>
        <v>41</v>
      </c>
      <c r="J85" s="2">
        <f>SUM(ชั้นภาค2!L314,ชั้นภาค2!L331:L332)</f>
        <v>83</v>
      </c>
      <c r="K85" s="2">
        <f>SUM(ชั้นภาค2!M314,ชั้นภาค2!M331:M332)</f>
        <v>202</v>
      </c>
      <c r="L85" s="4">
        <f t="shared" si="45"/>
        <v>341</v>
      </c>
      <c r="M85" s="5">
        <f t="shared" si="46"/>
        <v>3.631964809384164</v>
      </c>
      <c r="N85" s="5">
        <f t="shared" si="47"/>
        <v>0.6699708567603889</v>
      </c>
      <c r="O85" s="2">
        <f>SUM(ชั้นภาค2!Q314,ชั้นภาค2!Q331:Q332)</f>
        <v>0</v>
      </c>
      <c r="P85" s="2">
        <f>SUM(ชั้นภาค2!R314,ชั้นภาค2!R331:R332)</f>
        <v>0</v>
      </c>
      <c r="Q85" s="5">
        <f t="shared" si="48"/>
        <v>2.6392961876832843</v>
      </c>
      <c r="R85" s="5">
        <f t="shared" si="49"/>
        <v>98.53372434017595</v>
      </c>
      <c r="S85" s="5">
        <f t="shared" si="50"/>
        <v>95.60117302052785</v>
      </c>
    </row>
    <row r="86" spans="1:19" ht="21.75">
      <c r="A86" s="163" t="s">
        <v>76</v>
      </c>
      <c r="B86" s="164"/>
      <c r="C86" s="4">
        <f>SUM(C76,C80:C82)</f>
        <v>3479</v>
      </c>
      <c r="D86" s="4">
        <f aca="true" t="shared" si="51" ref="D86:L86">SUM(D76,D80:D82)</f>
        <v>79</v>
      </c>
      <c r="E86" s="4">
        <f t="shared" si="51"/>
        <v>132</v>
      </c>
      <c r="F86" s="4">
        <f t="shared" si="51"/>
        <v>124</v>
      </c>
      <c r="G86" s="4">
        <f t="shared" si="51"/>
        <v>210</v>
      </c>
      <c r="H86" s="4">
        <f t="shared" si="51"/>
        <v>417</v>
      </c>
      <c r="I86" s="4">
        <f t="shared" si="51"/>
        <v>660</v>
      </c>
      <c r="J86" s="4">
        <f t="shared" si="51"/>
        <v>605</v>
      </c>
      <c r="K86" s="4">
        <f t="shared" si="51"/>
        <v>1252</v>
      </c>
      <c r="L86" s="4">
        <f t="shared" si="51"/>
        <v>3479</v>
      </c>
      <c r="M86" s="5">
        <f t="shared" si="46"/>
        <v>3.129060074734119</v>
      </c>
      <c r="N86" s="5">
        <f t="shared" si="47"/>
        <v>0.9556945747869459</v>
      </c>
      <c r="O86" s="4">
        <f>SUM(O76,O80:O82)</f>
        <v>0</v>
      </c>
      <c r="P86" s="4">
        <f>SUM(P76,P80:P82)</f>
        <v>0</v>
      </c>
      <c r="Q86" s="5">
        <f t="shared" si="48"/>
        <v>6.064961195745904</v>
      </c>
      <c r="R86" s="5">
        <f t="shared" si="49"/>
        <v>97.72923253808565</v>
      </c>
      <c r="S86" s="5">
        <f t="shared" si="50"/>
        <v>72.34837597010635</v>
      </c>
    </row>
    <row r="87" spans="1:19" ht="21.75">
      <c r="A87" s="163" t="s">
        <v>77</v>
      </c>
      <c r="B87" s="164"/>
      <c r="C87" s="4">
        <f>SUM(C77:C79,C83:C85)</f>
        <v>2648</v>
      </c>
      <c r="D87" s="4">
        <f aca="true" t="shared" si="52" ref="D87:L87">SUM(D77:D79,D83:D85)</f>
        <v>118</v>
      </c>
      <c r="E87" s="4">
        <f t="shared" si="52"/>
        <v>105</v>
      </c>
      <c r="F87" s="4">
        <f t="shared" si="52"/>
        <v>90</v>
      </c>
      <c r="G87" s="4">
        <f t="shared" si="52"/>
        <v>234</v>
      </c>
      <c r="H87" s="4">
        <f t="shared" si="52"/>
        <v>260</v>
      </c>
      <c r="I87" s="4">
        <f t="shared" si="52"/>
        <v>413</v>
      </c>
      <c r="J87" s="4">
        <f t="shared" si="52"/>
        <v>336</v>
      </c>
      <c r="K87" s="4">
        <f t="shared" si="52"/>
        <v>1078</v>
      </c>
      <c r="L87" s="4">
        <f t="shared" si="52"/>
        <v>2634</v>
      </c>
      <c r="M87" s="5">
        <f t="shared" si="46"/>
        <v>3.069476082004556</v>
      </c>
      <c r="N87" s="5">
        <f t="shared" si="47"/>
        <v>1.0905798540193417</v>
      </c>
      <c r="O87" s="4">
        <f>SUM(O77:O79,O83:O85)</f>
        <v>14</v>
      </c>
      <c r="P87" s="4">
        <f>SUM(P77:P79,P83:P85)</f>
        <v>0</v>
      </c>
      <c r="Q87" s="5">
        <f t="shared" si="48"/>
        <v>8.466211085801064</v>
      </c>
      <c r="R87" s="5">
        <f t="shared" si="49"/>
        <v>95.52012148823083</v>
      </c>
      <c r="S87" s="5">
        <f t="shared" si="50"/>
        <v>69.3621867881549</v>
      </c>
    </row>
    <row r="88" spans="1:19" ht="21.75">
      <c r="A88" s="163" t="s">
        <v>78</v>
      </c>
      <c r="B88" s="164"/>
      <c r="C88" s="12">
        <f>SUM(C86:C87)</f>
        <v>6127</v>
      </c>
      <c r="D88" s="12">
        <f aca="true" t="shared" si="53" ref="D88:L88">SUM(D86:D87)</f>
        <v>197</v>
      </c>
      <c r="E88" s="12">
        <f t="shared" si="53"/>
        <v>237</v>
      </c>
      <c r="F88" s="12">
        <f t="shared" si="53"/>
        <v>214</v>
      </c>
      <c r="G88" s="12">
        <f t="shared" si="53"/>
        <v>444</v>
      </c>
      <c r="H88" s="12">
        <f t="shared" si="53"/>
        <v>677</v>
      </c>
      <c r="I88" s="12">
        <f t="shared" si="53"/>
        <v>1073</v>
      </c>
      <c r="J88" s="12">
        <f t="shared" si="53"/>
        <v>941</v>
      </c>
      <c r="K88" s="12">
        <f t="shared" si="53"/>
        <v>2330</v>
      </c>
      <c r="L88" s="12">
        <f t="shared" si="53"/>
        <v>6113</v>
      </c>
      <c r="M88" s="5">
        <f t="shared" si="46"/>
        <v>3.1033862260755765</v>
      </c>
      <c r="N88" s="5">
        <f t="shared" si="47"/>
        <v>1.0164409883802994</v>
      </c>
      <c r="O88" s="12">
        <f>SUM(O86:O87)</f>
        <v>14</v>
      </c>
      <c r="P88" s="12">
        <f>SUM(P86:P87)</f>
        <v>0</v>
      </c>
      <c r="Q88" s="5">
        <f t="shared" si="48"/>
        <v>7.099623752658269</v>
      </c>
      <c r="R88" s="5">
        <f t="shared" si="49"/>
        <v>96.77735972517586</v>
      </c>
      <c r="S88" s="5">
        <f t="shared" si="50"/>
        <v>71.06167184688368</v>
      </c>
    </row>
    <row r="89" spans="1:19" ht="21.75">
      <c r="A89" s="163" t="s">
        <v>12</v>
      </c>
      <c r="B89" s="164"/>
      <c r="C89" s="5">
        <f>C88*100/$C$88</f>
        <v>100</v>
      </c>
      <c r="D89" s="5">
        <f aca="true" t="shared" si="54" ref="D89:L89">D88*100/$C$88</f>
        <v>3.215276644361025</v>
      </c>
      <c r="E89" s="5">
        <f t="shared" si="54"/>
        <v>3.8681246939774767</v>
      </c>
      <c r="F89" s="5">
        <f t="shared" si="54"/>
        <v>3.4927370654480168</v>
      </c>
      <c r="G89" s="5">
        <f t="shared" si="54"/>
        <v>7.2466133507426145</v>
      </c>
      <c r="H89" s="5">
        <f t="shared" si="54"/>
        <v>11.049453239758446</v>
      </c>
      <c r="I89" s="5">
        <f t="shared" si="54"/>
        <v>17.51264893096132</v>
      </c>
      <c r="J89" s="5">
        <f t="shared" si="54"/>
        <v>15.358250367227027</v>
      </c>
      <c r="K89" s="5">
        <f t="shared" si="54"/>
        <v>38.028398890158314</v>
      </c>
      <c r="L89" s="5">
        <f t="shared" si="54"/>
        <v>99.77150318263425</v>
      </c>
      <c r="M89" s="5"/>
      <c r="N89" s="5"/>
      <c r="O89" s="5">
        <f>O88*100/$C$88</f>
        <v>0.2284968173657581</v>
      </c>
      <c r="P89" s="5">
        <f>P88*100/$C$88</f>
        <v>0</v>
      </c>
      <c r="Q89" s="5">
        <f t="shared" si="48"/>
        <v>7.099623752658268</v>
      </c>
      <c r="R89" s="5">
        <f t="shared" si="49"/>
        <v>96.77735972517586</v>
      </c>
      <c r="S89" s="5">
        <f t="shared" si="50"/>
        <v>71.06167184688368</v>
      </c>
    </row>
    <row r="91" ht="21.75">
      <c r="D91" s="29" t="s">
        <v>359</v>
      </c>
    </row>
    <row r="92" spans="1:19" ht="28.5" customHeight="1">
      <c r="A92" s="47" t="s">
        <v>65</v>
      </c>
      <c r="B92" s="48" t="s">
        <v>2</v>
      </c>
      <c r="C92" s="44" t="s">
        <v>3</v>
      </c>
      <c r="D92" s="152" t="s">
        <v>4</v>
      </c>
      <c r="E92" s="152"/>
      <c r="F92" s="152"/>
      <c r="G92" s="152"/>
      <c r="H92" s="152"/>
      <c r="I92" s="152"/>
      <c r="J92" s="152"/>
      <c r="K92" s="152"/>
      <c r="L92" s="45" t="s">
        <v>5</v>
      </c>
      <c r="M92" s="46" t="s">
        <v>6</v>
      </c>
      <c r="N92" s="46" t="s">
        <v>7</v>
      </c>
      <c r="O92" s="156" t="s">
        <v>55</v>
      </c>
      <c r="P92" s="157"/>
      <c r="Q92" s="173" t="s">
        <v>66</v>
      </c>
      <c r="R92" s="174"/>
      <c r="S92" s="175"/>
    </row>
    <row r="93" spans="1:19" ht="21.75">
      <c r="A93" s="160">
        <v>1</v>
      </c>
      <c r="B93" s="55" t="s">
        <v>70</v>
      </c>
      <c r="C93" s="4">
        <f>SUM(D93:K93,O93:P93)</f>
        <v>439</v>
      </c>
      <c r="D93" s="2">
        <f>SUM(ชั้นภาค1!F13:F13)</f>
        <v>9</v>
      </c>
      <c r="E93" s="2">
        <f>SUM(ชั้นภาค1!G13:G13)</f>
        <v>3</v>
      </c>
      <c r="F93" s="2">
        <f>SUM(ชั้นภาค1!H13:H13)</f>
        <v>3</v>
      </c>
      <c r="G93" s="2">
        <f>SUM(ชั้นภาค1!I13:I13)</f>
        <v>5</v>
      </c>
      <c r="H93" s="2">
        <f>SUM(ชั้นภาค1!J13:J13)</f>
        <v>14</v>
      </c>
      <c r="I93" s="2">
        <f>SUM(ชั้นภาค1!K13:K13)</f>
        <v>51</v>
      </c>
      <c r="J93" s="2">
        <f>SUM(ชั้นภาค1!L13:L13)</f>
        <v>75</v>
      </c>
      <c r="K93" s="2">
        <f>SUM(ชั้นภาค1!M13:M13)</f>
        <v>279</v>
      </c>
      <c r="L93" s="4">
        <f>SUM(D93:K93)</f>
        <v>439</v>
      </c>
      <c r="M93" s="5">
        <f>(1*E93+1.5*F93+2*G93+2.5*H93+3*I93+3.5*J93+4*K93)/L93</f>
        <v>3.6082004555808656</v>
      </c>
      <c r="N93" s="5">
        <f>SQRT((D93*0^2+E93*1^2+F93*1.5^2+G93*2^2+H93*2.5^2+I93*3^2+J93*3.5^2+K93*4^2)/L93-M93^2)</f>
        <v>0.7449304417236725</v>
      </c>
      <c r="O93" s="2">
        <f>SUM(ชั้นภาค1!Q13:Q13)</f>
        <v>0</v>
      </c>
      <c r="P93" s="2">
        <f>SUM(ชั้นภาค1!R13:R13)</f>
        <v>0</v>
      </c>
      <c r="Q93" s="5">
        <f>(D93+E93)*100/L93</f>
        <v>2.733485193621868</v>
      </c>
      <c r="R93" s="5">
        <f>(E93+F93+G93+H93+I93+J93+K93)*100/L93</f>
        <v>97.9498861047836</v>
      </c>
      <c r="S93" s="5">
        <f>(I93+J93+K93)*100/L93</f>
        <v>92.25512528473804</v>
      </c>
    </row>
    <row r="94" spans="1:19" ht="21.75">
      <c r="A94" s="161"/>
      <c r="B94" s="2" t="s">
        <v>67</v>
      </c>
      <c r="C94" s="4">
        <f>SUM(D94:K94,O94:P94)</f>
        <v>8367.5</v>
      </c>
      <c r="D94" s="2">
        <f>SUM(ชั้นภาค1!F93:F113)</f>
        <v>656.2106690777576</v>
      </c>
      <c r="E94" s="2">
        <f>SUM(ชั้นภาค1!G93:G113)</f>
        <v>602.8264014466546</v>
      </c>
      <c r="F94" s="2">
        <f>SUM(ชั้นภาค1!H93:H113)</f>
        <v>642.755877034358</v>
      </c>
      <c r="G94" s="2">
        <f>SUM(ชั้นภาค1!I93:I113)</f>
        <v>1097.2233273056058</v>
      </c>
      <c r="H94" s="2">
        <f>SUM(ชั้นภาค1!J93:J113)</f>
        <v>1189.4186256781193</v>
      </c>
      <c r="I94" s="2">
        <f>SUM(ชั้นภาค1!K93:K113)</f>
        <v>1263.4611211573238</v>
      </c>
      <c r="J94" s="2">
        <f>SUM(ชั้นภาค1!L93:L113)</f>
        <v>1264.3960216998191</v>
      </c>
      <c r="K94" s="2">
        <f>SUM(ชั้นภาค1!M93:M113)</f>
        <v>1588.371609403255</v>
      </c>
      <c r="L94" s="4">
        <f aca="true" t="shared" si="55" ref="L94:L104">SUM(D94:K94)</f>
        <v>8304.663652802894</v>
      </c>
      <c r="M94" s="5">
        <f>(1*E94+1.5*F94+2*G94+2.5*H94+3*I94+3.5*J94+4*K94)/L94</f>
        <v>2.5653307832218717</v>
      </c>
      <c r="N94" s="5">
        <f>SQRT((D94*0^2+E94*1^2+F94*1.5^2+G94*2^2+H94*2.5^2+I94*3^2+J94*3.5^2+K94*4^2)/L94-M94^2)</f>
        <v>1.1764217566907407</v>
      </c>
      <c r="O94" s="2">
        <f>SUM(ชั้นภาค1!Q93:Q113)</f>
        <v>62.83634719710669</v>
      </c>
      <c r="P94" s="2">
        <f>SUM(ชั้นภาค1!R93:R113)</f>
        <v>0</v>
      </c>
      <c r="Q94" s="5">
        <f>(D94+E94)*100/L94</f>
        <v>15.160602802974166</v>
      </c>
      <c r="R94" s="5">
        <f>(E94+F94+G94+H94+I94+J94+K94)*100/L94</f>
        <v>92.09828722134603</v>
      </c>
      <c r="S94" s="5">
        <f>(I94+J94+K94)*100/L94</f>
        <v>49.56526747318823</v>
      </c>
    </row>
    <row r="95" spans="1:19" ht="21.75">
      <c r="A95" s="161"/>
      <c r="B95" s="2" t="s">
        <v>68</v>
      </c>
      <c r="C95" s="4">
        <f>SUM(D95:K95,O95:P95)</f>
        <v>5364.5</v>
      </c>
      <c r="D95" s="2">
        <f>SUM(ชั้นภาค1!F145:F166)</f>
        <v>432.91950665368387</v>
      </c>
      <c r="E95" s="2">
        <f>SUM(ชั้นภาค1!G145:G166)</f>
        <v>270.5176890619929</v>
      </c>
      <c r="F95" s="2">
        <f>SUM(ชั้นภาค1!H145:H166)</f>
        <v>380.8352807530023</v>
      </c>
      <c r="G95" s="2">
        <f>SUM(ชั้นภาค1!I145:I166)</f>
        <v>557.1590392729634</v>
      </c>
      <c r="H95" s="2">
        <f>SUM(ชั้นภาค1!J145:J166)</f>
        <v>563.7502434274586</v>
      </c>
      <c r="I95" s="2">
        <f>SUM(ชั้นภาค1!K145:K166)</f>
        <v>615.7108081791625</v>
      </c>
      <c r="J95" s="2">
        <f>SUM(ชั้นภาค1!L145:L166)</f>
        <v>1038.740830899059</v>
      </c>
      <c r="K95" s="2">
        <f>SUM(ชั้นภาค1!M145:M166)</f>
        <v>1467.1525478740668</v>
      </c>
      <c r="L95" s="4">
        <f t="shared" si="55"/>
        <v>5326.785946121389</v>
      </c>
      <c r="M95" s="5">
        <f>(1*E95+1.5*F95+2*G95+2.5*H95+3*I95+3.5*J95+4*K95)/L95</f>
        <v>2.762791666558767</v>
      </c>
      <c r="N95" s="5">
        <f>SQRT((D95*0^2+E95*1^2+F95*1.5^2+G95*2^2+H95*2.5^2+I95*3^2+J95*3.5^2+K95*4^2)/L95-M95^2)</f>
        <v>1.2224630425129726</v>
      </c>
      <c r="O95" s="2">
        <f>SUM(ชั้นภาค1!Q145:Q166)</f>
        <v>29.454397922752353</v>
      </c>
      <c r="P95" s="2">
        <f>SUM(ชั้นภาค1!R145:R166)</f>
        <v>8.259655955858488</v>
      </c>
      <c r="Q95" s="5">
        <f>(D95+E95)*100/L95</f>
        <v>13.205659150390169</v>
      </c>
      <c r="R95" s="5">
        <f>(E95+F95+G95+H95+I95+J95+K95)*100/L95</f>
        <v>91.87278199213341</v>
      </c>
      <c r="S95" s="5">
        <f>(I95+J95+K95)*100/L95</f>
        <v>58.60202040266387</v>
      </c>
    </row>
    <row r="96" spans="1:19" ht="21.75">
      <c r="A96" s="162"/>
      <c r="B96" s="2" t="s">
        <v>69</v>
      </c>
      <c r="C96" s="4">
        <f>SUM(D96:K96,O96:P96)</f>
        <v>4726.5</v>
      </c>
      <c r="D96" s="2">
        <f>SUM(ชั้นภาค1!F192:F210)</f>
        <v>197.23092131277184</v>
      </c>
      <c r="E96" s="2">
        <f>SUM(ชั้นภาค1!G192:G210)</f>
        <v>205.0332147093713</v>
      </c>
      <c r="F96" s="2">
        <f>SUM(ชั้นภาค1!H192:H210)</f>
        <v>227.9286279161724</v>
      </c>
      <c r="G96" s="2">
        <f>SUM(ชั้นภาค1!I192:I210)</f>
        <v>536.2297350731515</v>
      </c>
      <c r="H96" s="2">
        <f>SUM(ชั้นภาค1!J192:J210)</f>
        <v>676.6672597864768</v>
      </c>
      <c r="I96" s="2">
        <f>SUM(ชั้นภาค1!K192:K210)</f>
        <v>755.0933175168051</v>
      </c>
      <c r="J96" s="2">
        <f>SUM(ชั้นภาค1!L192:L210)</f>
        <v>599.4695531830763</v>
      </c>
      <c r="K96" s="2">
        <f>SUM(ชั้นภาค1!M192:M210)</f>
        <v>1526.7682878608146</v>
      </c>
      <c r="L96" s="4">
        <f t="shared" si="55"/>
        <v>4724.42091735864</v>
      </c>
      <c r="M96" s="5">
        <f>(1*E96+1.5*F96+2*G96+2.5*H96+3*I96+3.5*J96+4*K96)/L96</f>
        <v>2.91708773570405</v>
      </c>
      <c r="N96" s="5">
        <f>SQRT((D96*0^2+E96*1^2+F96*1.5^2+G96*2^2+H96*2.5^2+I96*3^2+J96*3.5^2+K96*4^2)/L96-M96^2)</f>
        <v>1.0747977760098015</v>
      </c>
      <c r="O96" s="2">
        <f>SUM(ชั้นภาค1!Q192:Q210)</f>
        <v>2.0790826413602215</v>
      </c>
      <c r="P96" s="2">
        <f>SUM(ชั้นภาค1!R192:R210)</f>
        <v>0</v>
      </c>
      <c r="Q96" s="5">
        <f>(D96+E96)*100/L96</f>
        <v>8.51457020995165</v>
      </c>
      <c r="R96" s="5">
        <f>(E96+F96+G96+H96+I96+J96+K96)*100/L96</f>
        <v>95.82528896635566</v>
      </c>
      <c r="S96" s="5">
        <f>(I96+J96+K96)*100/L96</f>
        <v>60.98802814063421</v>
      </c>
    </row>
    <row r="97" spans="1:19" ht="21.75">
      <c r="A97" s="160">
        <v>2</v>
      </c>
      <c r="B97" s="2" t="s">
        <v>70</v>
      </c>
      <c r="C97" s="4">
        <f aca="true" t="shared" si="56" ref="C97:C102">SUM(D97:K97,O97:P97)</f>
        <v>460</v>
      </c>
      <c r="D97" s="2">
        <f>SUM(ชั้นภาค2!F12,ชั้นภาค2!F24)</f>
        <v>25</v>
      </c>
      <c r="E97" s="2">
        <f>SUM(ชั้นภาค2!G12,ชั้นภาค2!G24)</f>
        <v>28</v>
      </c>
      <c r="F97" s="2">
        <f>SUM(ชั้นภาค2!H12,ชั้นภาค2!H24)</f>
        <v>46</v>
      </c>
      <c r="G97" s="2">
        <f>SUM(ชั้นภาค2!I12,ชั้นภาค2!I24)</f>
        <v>125</v>
      </c>
      <c r="H97" s="2">
        <f>SUM(ชั้นภาค2!J12,ชั้นภาค2!J24)</f>
        <v>77</v>
      </c>
      <c r="I97" s="2">
        <f>SUM(ชั้นภาค2!K12,ชั้นภาค2!K24)</f>
        <v>69</v>
      </c>
      <c r="J97" s="2">
        <f>SUM(ชั้นภาค2!L12,ชั้นภาค2!L24)</f>
        <v>52</v>
      </c>
      <c r="K97" s="2">
        <f>SUM(ชั้นภาค2!M12,ชั้นภาค2!M24)</f>
        <v>38</v>
      </c>
      <c r="L97" s="4">
        <f t="shared" si="55"/>
        <v>460</v>
      </c>
      <c r="M97" s="5">
        <f aca="true" t="shared" si="57" ref="M97:M105">(1*E97+1.5*F97+2*G97+2.5*H97+3*I97+3.5*J97+4*K97)/L97</f>
        <v>2.348913043478261</v>
      </c>
      <c r="N97" s="5">
        <f aca="true" t="shared" si="58" ref="N97:N105">SQRT((D97*0^2+E97*1^2+F97*1.5^2+G97*2^2+H97*2.5^2+I97*3^2+J97*3.5^2+K97*4^2)/L97-M97^2)</f>
        <v>0.9788518746156449</v>
      </c>
      <c r="O97" s="2">
        <f>SUM(ชั้นภาค2!Q12,ชั้นภาค2!Q24)</f>
        <v>0</v>
      </c>
      <c r="P97" s="2">
        <f>SUM(ชั้นภาค2!R12,ชั้นภาค2!R24)</f>
        <v>0</v>
      </c>
      <c r="Q97" s="5">
        <f aca="true" t="shared" si="59" ref="Q97:Q106">(D97+E97)*100/L97</f>
        <v>11.521739130434783</v>
      </c>
      <c r="R97" s="5">
        <f aca="true" t="shared" si="60" ref="R97:R106">(E97+F97+G97+H97+I97+J97+K97)*100/L97</f>
        <v>94.56521739130434</v>
      </c>
      <c r="S97" s="5">
        <f aca="true" t="shared" si="61" ref="S97:S106">(I97+J97+K97)*100/L97</f>
        <v>34.56521739130435</v>
      </c>
    </row>
    <row r="98" spans="1:19" ht="21.75">
      <c r="A98" s="161"/>
      <c r="B98" s="2" t="s">
        <v>71</v>
      </c>
      <c r="C98" s="4">
        <f t="shared" si="56"/>
        <v>469</v>
      </c>
      <c r="D98" s="2">
        <f>SUM(ชั้นภาค2!F70,ชั้นภาค2!F81:F82)</f>
        <v>26</v>
      </c>
      <c r="E98" s="2">
        <f>SUM(ชั้นภาค2!G70,ชั้นภาค2!G81:G82)</f>
        <v>25</v>
      </c>
      <c r="F98" s="2">
        <f>SUM(ชั้นภาค2!H70,ชั้นภาค2!H81:H82)</f>
        <v>157</v>
      </c>
      <c r="G98" s="2">
        <f>SUM(ชั้นภาค2!I70,ชั้นภาค2!I81:I82)</f>
        <v>10</v>
      </c>
      <c r="H98" s="2">
        <f>SUM(ชั้นภาค2!J70,ชั้นภาค2!J81:J82)</f>
        <v>1</v>
      </c>
      <c r="I98" s="2">
        <f>SUM(ชั้นภาค2!K70,ชั้นภาค2!K81:K82)</f>
        <v>20</v>
      </c>
      <c r="J98" s="2">
        <f>SUM(ชั้นภาค2!L70,ชั้นภาค2!L81:L82)</f>
        <v>8</v>
      </c>
      <c r="K98" s="2">
        <f>SUM(ชั้นภาค2!M70,ชั้นภาค2!M81:M82)</f>
        <v>222</v>
      </c>
      <c r="L98" s="4">
        <f t="shared" si="55"/>
        <v>469</v>
      </c>
      <c r="M98" s="5">
        <f t="shared" si="57"/>
        <v>2.6844349680170576</v>
      </c>
      <c r="N98" s="5">
        <f t="shared" si="58"/>
        <v>1.3657369709852003</v>
      </c>
      <c r="O98" s="2">
        <f>SUM(ชั้นภาค2!Q70,ชั้นภาค2!Q81:Q82)</f>
        <v>0</v>
      </c>
      <c r="P98" s="2">
        <f>SUM(ชั้นภาค2!R70,ชั้นภาค2!R81:R82)</f>
        <v>0</v>
      </c>
      <c r="Q98" s="5">
        <f t="shared" si="59"/>
        <v>10.874200426439232</v>
      </c>
      <c r="R98" s="5">
        <f t="shared" si="60"/>
        <v>94.45628997867804</v>
      </c>
      <c r="S98" s="5">
        <f t="shared" si="61"/>
        <v>53.304904051172706</v>
      </c>
    </row>
    <row r="99" spans="1:19" ht="21.75">
      <c r="A99" s="161"/>
      <c r="B99" s="2" t="s">
        <v>72</v>
      </c>
      <c r="C99" s="4">
        <f t="shared" si="56"/>
        <v>430</v>
      </c>
      <c r="D99" s="2">
        <f>SUM(ชั้นภาค2!F129,ชั้นภาค2!F141:F142)</f>
        <v>43</v>
      </c>
      <c r="E99" s="2">
        <f>SUM(ชั้นภาค2!G129,ชั้นภาค2!G141:G142)</f>
        <v>13</v>
      </c>
      <c r="F99" s="2">
        <f>SUM(ชั้นภาค2!H129,ชั้นภาค2!H141:H142)</f>
        <v>5</v>
      </c>
      <c r="G99" s="2">
        <f>SUM(ชั้นภาค2!I129,ชั้นภาค2!I141:I142)</f>
        <v>2</v>
      </c>
      <c r="H99" s="2">
        <f>SUM(ชั้นภาค2!J129,ชั้นภาค2!J141:J142)</f>
        <v>6</v>
      </c>
      <c r="I99" s="2">
        <f>SUM(ชั้นภาค2!K129,ชั้นภาค2!K141:K142)</f>
        <v>8</v>
      </c>
      <c r="J99" s="2">
        <f>SUM(ชั้นภาค2!L129,ชั้นภาค2!L141:L142)</f>
        <v>30</v>
      </c>
      <c r="K99" s="2">
        <f>SUM(ชั้นภาค2!M129,ชั้นภาค2!M141:M142)</f>
        <v>323</v>
      </c>
      <c r="L99" s="4">
        <f t="shared" si="55"/>
        <v>430</v>
      </c>
      <c r="M99" s="5">
        <f t="shared" si="57"/>
        <v>3.396511627906977</v>
      </c>
      <c r="N99" s="5">
        <f t="shared" si="58"/>
        <v>1.2909747240890828</v>
      </c>
      <c r="O99" s="2">
        <f>SUM(ชั้นภาค2!Q129,ชั้นภาค2!Q141:Q142)</f>
        <v>0</v>
      </c>
      <c r="P99" s="2">
        <f>SUM(ชั้นภาค2!R129,ชั้นภาค2!R141:R142)</f>
        <v>0</v>
      </c>
      <c r="Q99" s="5">
        <f t="shared" si="59"/>
        <v>13.023255813953488</v>
      </c>
      <c r="R99" s="5">
        <f t="shared" si="60"/>
        <v>90</v>
      </c>
      <c r="S99" s="5">
        <f t="shared" si="61"/>
        <v>83.95348837209302</v>
      </c>
    </row>
    <row r="100" spans="1:19" ht="21.75">
      <c r="A100" s="161"/>
      <c r="B100" s="2" t="s">
        <v>67</v>
      </c>
      <c r="C100" s="4">
        <f t="shared" si="56"/>
        <v>393</v>
      </c>
      <c r="D100" s="2">
        <f>SUM(ชั้นภาค2!F187,ชั้นภาค2!F201:F202)</f>
        <v>22</v>
      </c>
      <c r="E100" s="2">
        <f>SUM(ชั้นภาค2!G187,ชั้นภาค2!G201:G202)</f>
        <v>23</v>
      </c>
      <c r="F100" s="2">
        <f>SUM(ชั้นภาค2!H187,ชั้นภาค2!H201:H202)</f>
        <v>8</v>
      </c>
      <c r="G100" s="2">
        <f>SUM(ชั้นภาค2!I187,ชั้นภาค2!I201:I202)</f>
        <v>45</v>
      </c>
      <c r="H100" s="2">
        <f>SUM(ชั้นภาค2!J187,ชั้นภาค2!J201:J202)</f>
        <v>30</v>
      </c>
      <c r="I100" s="2">
        <f>SUM(ชั้นภาค2!K187,ชั้นภาค2!K201:K202)</f>
        <v>30</v>
      </c>
      <c r="J100" s="2">
        <f>SUM(ชั้นภาค2!L187,ชั้นภาค2!L201:L202)</f>
        <v>41</v>
      </c>
      <c r="K100" s="2">
        <f>SUM(ชั้นภาค2!M187,ชั้นภาค2!M201:M202)</f>
        <v>194</v>
      </c>
      <c r="L100" s="4">
        <f t="shared" si="55"/>
        <v>393</v>
      </c>
      <c r="M100" s="5">
        <f t="shared" si="57"/>
        <v>3.077608142493639</v>
      </c>
      <c r="N100" s="5">
        <f t="shared" si="58"/>
        <v>1.1962440708241961</v>
      </c>
      <c r="O100" s="2">
        <f>SUM(ชั้นภาค2!Q187,ชั้นภาค2!Q201:Q202)</f>
        <v>0</v>
      </c>
      <c r="P100" s="2">
        <f>SUM(ชั้นภาค2!R187,ชั้นภาค2!R201:R202)</f>
        <v>0</v>
      </c>
      <c r="Q100" s="5">
        <f t="shared" si="59"/>
        <v>11.450381679389313</v>
      </c>
      <c r="R100" s="5">
        <f t="shared" si="60"/>
        <v>94.40203562340967</v>
      </c>
      <c r="S100" s="5">
        <f t="shared" si="61"/>
        <v>67.43002544529261</v>
      </c>
    </row>
    <row r="101" spans="1:19" ht="21.75">
      <c r="A101" s="161"/>
      <c r="B101" s="2" t="s">
        <v>68</v>
      </c>
      <c r="C101" s="4">
        <f t="shared" si="56"/>
        <v>327</v>
      </c>
      <c r="D101" s="2">
        <f>SUM(ชั้นภาค2!F251,ชั้นภาค2!F266:F267)</f>
        <v>22</v>
      </c>
      <c r="E101" s="2">
        <f>SUM(ชั้นภาค2!G251,ชั้นภาค2!G266:G267)</f>
        <v>7</v>
      </c>
      <c r="F101" s="2">
        <f>SUM(ชั้นภาค2!H251,ชั้นภาค2!H266:H267)</f>
        <v>7</v>
      </c>
      <c r="G101" s="2">
        <f>SUM(ชั้นภาค2!I251,ชั้นภาค2!I266:I267)</f>
        <v>14</v>
      </c>
      <c r="H101" s="2">
        <f>SUM(ชั้นภาค2!J251,ชั้นภาค2!J266:J267)</f>
        <v>30</v>
      </c>
      <c r="I101" s="2">
        <f>SUM(ชั้นภาค2!K251,ชั้นภาค2!K266:K267)</f>
        <v>54</v>
      </c>
      <c r="J101" s="2">
        <f>SUM(ชั้นภาค2!L251,ชั้นภาค2!L266:L267)</f>
        <v>71</v>
      </c>
      <c r="K101" s="2">
        <f>SUM(ชั้นภาค2!M251,ชั้นภาค2!M266:M267)</f>
        <v>122</v>
      </c>
      <c r="L101" s="4">
        <f t="shared" si="55"/>
        <v>327</v>
      </c>
      <c r="M101" s="5">
        <f t="shared" si="57"/>
        <v>3.1162079510703364</v>
      </c>
      <c r="N101" s="5">
        <f t="shared" si="58"/>
        <v>1.104043302705427</v>
      </c>
      <c r="O101" s="2">
        <f>SUM(ชั้นภาค2!Q251,ชั้นภาค2!Q266:Q267)</f>
        <v>0</v>
      </c>
      <c r="P101" s="2">
        <f>SUM(ชั้นภาค2!R251,ชั้นภาค2!R266:R267)</f>
        <v>0</v>
      </c>
      <c r="Q101" s="5">
        <f t="shared" si="59"/>
        <v>8.868501529051988</v>
      </c>
      <c r="R101" s="5">
        <f t="shared" si="60"/>
        <v>93.27217125382263</v>
      </c>
      <c r="S101" s="5">
        <f t="shared" si="61"/>
        <v>75.53516819571865</v>
      </c>
    </row>
    <row r="102" spans="1:19" ht="21.75">
      <c r="A102" s="162"/>
      <c r="B102" s="2" t="s">
        <v>69</v>
      </c>
      <c r="C102" s="4">
        <f t="shared" si="56"/>
        <v>331</v>
      </c>
      <c r="D102" s="2">
        <f>SUM(ชั้นภาค2!F315,ชั้นภาค2!F333:F334)</f>
        <v>8</v>
      </c>
      <c r="E102" s="2">
        <f>SUM(ชั้นภาค2!G315,ชั้นภาค2!G333:G334)</f>
        <v>4</v>
      </c>
      <c r="F102" s="2">
        <f>SUM(ชั้นภาค2!H315,ชั้นภาค2!H333:H334)</f>
        <v>0</v>
      </c>
      <c r="G102" s="2">
        <f>SUM(ชั้นภาค2!I315,ชั้นภาค2!I333:I334)</f>
        <v>45</v>
      </c>
      <c r="H102" s="2">
        <f>SUM(ชั้นภาค2!J315,ชั้นภาค2!J333:J334)</f>
        <v>39</v>
      </c>
      <c r="I102" s="2">
        <f>SUM(ชั้นภาค2!K315,ชั้นภาค2!K333:K334)</f>
        <v>122</v>
      </c>
      <c r="J102" s="2">
        <f>SUM(ชั้นภาค2!L315,ชั้นภาค2!L333:L334)</f>
        <v>89</v>
      </c>
      <c r="K102" s="2">
        <f>SUM(ชั้นภาค2!M315,ชั้นภาค2!M333:M334)</f>
        <v>24</v>
      </c>
      <c r="L102" s="4">
        <f t="shared" si="55"/>
        <v>331</v>
      </c>
      <c r="M102" s="5">
        <f t="shared" si="57"/>
        <v>2.915407854984894</v>
      </c>
      <c r="N102" s="5">
        <f t="shared" si="58"/>
        <v>0.7508935662620289</v>
      </c>
      <c r="O102" s="2">
        <f>SUM(ชั้นภาค2!Q315,ชั้นภาค2!Q333:Q334)</f>
        <v>0</v>
      </c>
      <c r="P102" s="2">
        <f>SUM(ชั้นภาค2!R315,ชั้นภาค2!R333:R334)</f>
        <v>0</v>
      </c>
      <c r="Q102" s="5">
        <f t="shared" si="59"/>
        <v>3.6253776435045317</v>
      </c>
      <c r="R102" s="5">
        <f t="shared" si="60"/>
        <v>97.58308157099698</v>
      </c>
      <c r="S102" s="5">
        <f t="shared" si="61"/>
        <v>70.99697885196375</v>
      </c>
    </row>
    <row r="103" spans="1:19" ht="21.75">
      <c r="A103" s="163" t="s">
        <v>76</v>
      </c>
      <c r="B103" s="164"/>
      <c r="C103" s="4">
        <f>SUM(C93,C97:C99)</f>
        <v>1798</v>
      </c>
      <c r="D103" s="4">
        <f aca="true" t="shared" si="62" ref="D103:K103">SUM(D93,D97:D99)</f>
        <v>103</v>
      </c>
      <c r="E103" s="4">
        <f t="shared" si="62"/>
        <v>69</v>
      </c>
      <c r="F103" s="4">
        <f t="shared" si="62"/>
        <v>211</v>
      </c>
      <c r="G103" s="4">
        <f t="shared" si="62"/>
        <v>142</v>
      </c>
      <c r="H103" s="4">
        <f t="shared" si="62"/>
        <v>98</v>
      </c>
      <c r="I103" s="4">
        <f t="shared" si="62"/>
        <v>148</v>
      </c>
      <c r="J103" s="4">
        <f t="shared" si="62"/>
        <v>165</v>
      </c>
      <c r="K103" s="4">
        <f t="shared" si="62"/>
        <v>862</v>
      </c>
      <c r="L103" s="4">
        <f t="shared" si="55"/>
        <v>1798</v>
      </c>
      <c r="M103" s="5">
        <f t="shared" si="57"/>
        <v>2.9944382647385983</v>
      </c>
      <c r="N103" s="5">
        <f t="shared" si="58"/>
        <v>1.236145553796543</v>
      </c>
      <c r="O103" s="4">
        <f>SUM(O93,O97:O99)</f>
        <v>0</v>
      </c>
      <c r="P103" s="4">
        <f>SUM(P93,P97:P99)</f>
        <v>0</v>
      </c>
      <c r="Q103" s="5">
        <f t="shared" si="59"/>
        <v>9.566184649610678</v>
      </c>
      <c r="R103" s="5">
        <f t="shared" si="60"/>
        <v>94.2714126807564</v>
      </c>
      <c r="S103" s="5">
        <f t="shared" si="61"/>
        <v>65.3503893214683</v>
      </c>
    </row>
    <row r="104" spans="1:19" ht="21.75">
      <c r="A104" s="163" t="s">
        <v>77</v>
      </c>
      <c r="B104" s="164"/>
      <c r="C104" s="4">
        <f>SUM(C94:C96,C100:C102)</f>
        <v>19509.5</v>
      </c>
      <c r="D104" s="4">
        <f aca="true" t="shared" si="63" ref="D104:K104">SUM(D94:D96,D100:D102)</f>
        <v>1338.3610970442135</v>
      </c>
      <c r="E104" s="4">
        <f t="shared" si="63"/>
        <v>1112.3773052180188</v>
      </c>
      <c r="F104" s="4">
        <f t="shared" si="63"/>
        <v>1266.5197857035328</v>
      </c>
      <c r="G104" s="4">
        <f t="shared" si="63"/>
        <v>2294.612101651721</v>
      </c>
      <c r="H104" s="4">
        <f t="shared" si="63"/>
        <v>2528.8361288920546</v>
      </c>
      <c r="I104" s="4">
        <f t="shared" si="63"/>
        <v>2840.2652468532915</v>
      </c>
      <c r="J104" s="4">
        <f t="shared" si="63"/>
        <v>3103.6064057819544</v>
      </c>
      <c r="K104" s="4">
        <f t="shared" si="63"/>
        <v>4922.292445138137</v>
      </c>
      <c r="L104" s="4">
        <f t="shared" si="55"/>
        <v>19406.87051628292</v>
      </c>
      <c r="M104" s="5">
        <f t="shared" si="57"/>
        <v>2.730788532143343</v>
      </c>
      <c r="N104" s="5">
        <f t="shared" si="58"/>
        <v>1.1699310604388307</v>
      </c>
      <c r="O104" s="4">
        <f>SUM(O94:O96,O100:O102)</f>
        <v>94.36982776121926</v>
      </c>
      <c r="P104" s="4">
        <f>SUM(P94:P96,P100:P102)</f>
        <v>8.259655955858488</v>
      </c>
      <c r="Q104" s="5">
        <f t="shared" si="59"/>
        <v>12.62819989552665</v>
      </c>
      <c r="R104" s="5">
        <f t="shared" si="60"/>
        <v>93.10367379469407</v>
      </c>
      <c r="S104" s="5">
        <f t="shared" si="61"/>
        <v>55.991325796997295</v>
      </c>
    </row>
    <row r="105" spans="1:19" ht="21.75">
      <c r="A105" s="163" t="s">
        <v>78</v>
      </c>
      <c r="B105" s="164"/>
      <c r="C105" s="12">
        <f>SUM(C103:C104)</f>
        <v>21307.5</v>
      </c>
      <c r="D105" s="12">
        <f aca="true" t="shared" si="64" ref="D105:L105">SUM(D103:D104)</f>
        <v>1441.3610970442135</v>
      </c>
      <c r="E105" s="12">
        <f t="shared" si="64"/>
        <v>1181.3773052180188</v>
      </c>
      <c r="F105" s="12">
        <f t="shared" si="64"/>
        <v>1477.5197857035328</v>
      </c>
      <c r="G105" s="12">
        <f t="shared" si="64"/>
        <v>2436.612101651721</v>
      </c>
      <c r="H105" s="12">
        <f t="shared" si="64"/>
        <v>2626.8361288920546</v>
      </c>
      <c r="I105" s="12">
        <f t="shared" si="64"/>
        <v>2988.2652468532915</v>
      </c>
      <c r="J105" s="12">
        <f t="shared" si="64"/>
        <v>3268.6064057819544</v>
      </c>
      <c r="K105" s="12">
        <f t="shared" si="64"/>
        <v>5784.292445138137</v>
      </c>
      <c r="L105" s="12">
        <f t="shared" si="64"/>
        <v>21204.87051628292</v>
      </c>
      <c r="M105" s="5">
        <f t="shared" si="57"/>
        <v>2.7531438782343396</v>
      </c>
      <c r="N105" s="5">
        <f t="shared" si="58"/>
        <v>1.1779820455219596</v>
      </c>
      <c r="O105" s="12">
        <f>SUM(O103:O104)</f>
        <v>94.36982776121926</v>
      </c>
      <c r="P105" s="12">
        <f>SUM(P103:P104)</f>
        <v>8.259655955858488</v>
      </c>
      <c r="Q105" s="5">
        <f t="shared" si="59"/>
        <v>12.368565986989962</v>
      </c>
      <c r="R105" s="5">
        <f t="shared" si="60"/>
        <v>93.20268852414162</v>
      </c>
      <c r="S105" s="5">
        <f t="shared" si="61"/>
        <v>56.784898019193946</v>
      </c>
    </row>
    <row r="106" spans="1:19" ht="21.75">
      <c r="A106" s="163" t="s">
        <v>12</v>
      </c>
      <c r="B106" s="164"/>
      <c r="C106" s="5">
        <f>C105*100/$C$105</f>
        <v>100</v>
      </c>
      <c r="D106" s="5">
        <f aca="true" t="shared" si="65" ref="D106:L106">D105*100/$C$105</f>
        <v>6.764571615835801</v>
      </c>
      <c r="E106" s="5">
        <f t="shared" si="65"/>
        <v>5.544420064381175</v>
      </c>
      <c r="F106" s="5">
        <f t="shared" si="65"/>
        <v>6.934270964231058</v>
      </c>
      <c r="G106" s="5">
        <f t="shared" si="65"/>
        <v>11.435466862145821</v>
      </c>
      <c r="H106" s="5">
        <f t="shared" si="65"/>
        <v>12.328223061795399</v>
      </c>
      <c r="I106" s="5">
        <f t="shared" si="65"/>
        <v>14.024476108662638</v>
      </c>
      <c r="J106" s="5">
        <f t="shared" si="65"/>
        <v>15.340168512410909</v>
      </c>
      <c r="K106" s="5">
        <f t="shared" si="65"/>
        <v>27.146743846711892</v>
      </c>
      <c r="L106" s="5">
        <f t="shared" si="65"/>
        <v>99.51834103617469</v>
      </c>
      <c r="M106" s="5"/>
      <c r="N106" s="5"/>
      <c r="O106" s="5">
        <f>O105*100/$C$105</f>
        <v>0.44289488565631474</v>
      </c>
      <c r="P106" s="5">
        <f>P105*100/$C$105</f>
        <v>0.03876407816899443</v>
      </c>
      <c r="Q106" s="5">
        <f t="shared" si="59"/>
        <v>12.368565986989964</v>
      </c>
      <c r="R106" s="5">
        <f t="shared" si="60"/>
        <v>93.20268852414162</v>
      </c>
      <c r="S106" s="5">
        <f t="shared" si="61"/>
        <v>56.784898019193946</v>
      </c>
    </row>
    <row r="107" s="19" customFormat="1" ht="21.75"/>
    <row r="108" ht="21.75">
      <c r="D108" s="29" t="s">
        <v>360</v>
      </c>
    </row>
    <row r="109" spans="1:19" ht="29.25" customHeight="1">
      <c r="A109" s="165" t="s">
        <v>65</v>
      </c>
      <c r="B109" s="176" t="s">
        <v>2</v>
      </c>
      <c r="C109" s="91" t="s">
        <v>3</v>
      </c>
      <c r="D109" s="152" t="s">
        <v>4</v>
      </c>
      <c r="E109" s="152"/>
      <c r="F109" s="152"/>
      <c r="G109" s="152"/>
      <c r="H109" s="152"/>
      <c r="I109" s="152"/>
      <c r="J109" s="152"/>
      <c r="K109" s="152"/>
      <c r="L109" s="95" t="s">
        <v>5</v>
      </c>
      <c r="M109" s="133" t="s">
        <v>6</v>
      </c>
      <c r="N109" s="133" t="s">
        <v>7</v>
      </c>
      <c r="O109" s="156" t="s">
        <v>55</v>
      </c>
      <c r="P109" s="157"/>
      <c r="Q109" s="173" t="s">
        <v>66</v>
      </c>
      <c r="R109" s="174"/>
      <c r="S109" s="175"/>
    </row>
    <row r="110" spans="1:19" ht="21.75">
      <c r="A110" s="165"/>
      <c r="B110" s="151"/>
      <c r="C110" s="91"/>
      <c r="D110" s="2">
        <v>0</v>
      </c>
      <c r="E110" s="2">
        <v>1</v>
      </c>
      <c r="F110" s="2">
        <v>1.5</v>
      </c>
      <c r="G110" s="2">
        <v>2</v>
      </c>
      <c r="H110" s="2">
        <v>2.5</v>
      </c>
      <c r="I110" s="2">
        <v>3</v>
      </c>
      <c r="J110" s="2">
        <v>3.5</v>
      </c>
      <c r="K110" s="2">
        <v>4</v>
      </c>
      <c r="L110" s="95"/>
      <c r="M110" s="133"/>
      <c r="N110" s="133"/>
      <c r="O110" s="2" t="s">
        <v>9</v>
      </c>
      <c r="P110" s="2" t="s">
        <v>10</v>
      </c>
      <c r="Q110" s="31" t="s">
        <v>75</v>
      </c>
      <c r="R110" s="31" t="s">
        <v>73</v>
      </c>
      <c r="S110" s="30" t="s">
        <v>74</v>
      </c>
    </row>
    <row r="111" spans="1:19" ht="21.75">
      <c r="A111" s="160">
        <v>1</v>
      </c>
      <c r="B111" s="55" t="s">
        <v>70</v>
      </c>
      <c r="C111" s="4">
        <f>SUM(D111:K111,O111:P111)</f>
        <v>524</v>
      </c>
      <c r="D111" s="2">
        <f>SUM(ชั้นภาค1!F28:F32)</f>
        <v>33</v>
      </c>
      <c r="E111" s="2">
        <f>SUM(ชั้นภาค1!G28:G32)</f>
        <v>180</v>
      </c>
      <c r="F111" s="2">
        <f>SUM(ชั้นภาค1!H28:H32)</f>
        <v>38</v>
      </c>
      <c r="G111" s="2">
        <f>SUM(ชั้นภาค1!I28:I32)</f>
        <v>47</v>
      </c>
      <c r="H111" s="2">
        <f>SUM(ชั้นภาค1!J28:J32)</f>
        <v>44</v>
      </c>
      <c r="I111" s="2">
        <f>SUM(ชั้นภาค1!K28:K32)</f>
        <v>66</v>
      </c>
      <c r="J111" s="2">
        <f>SUM(ชั้นภาค1!L28:L32)</f>
        <v>63</v>
      </c>
      <c r="K111" s="2">
        <f>SUM(ชั้นภาค1!M28:M32)</f>
        <v>53</v>
      </c>
      <c r="L111" s="4">
        <f>SUM(D111:K111)</f>
        <v>524</v>
      </c>
      <c r="M111" s="5">
        <f>(1*E111+1.5*F111+2*G111+2.5*H111+3*I111+3.5*J111+4*K111)/L111</f>
        <v>2.0448473282442747</v>
      </c>
      <c r="N111" s="5">
        <f>SQRT((D111*0^2+E111*1^2+F111*1.5^2+G111*2^2+H111*2.5^2+I111*3^2+J111*3.5^2+K111*4^2)/L111-M111^2)</f>
        <v>1.1973221455409506</v>
      </c>
      <c r="O111" s="2">
        <f>SUM(ชั้นภาค1!Q28:Q32)</f>
        <v>0</v>
      </c>
      <c r="P111" s="2">
        <f>SUM(ชั้นภาค1!R28:R32)</f>
        <v>0</v>
      </c>
      <c r="Q111" s="5">
        <f>(D111+E111)*100/L111</f>
        <v>40.64885496183206</v>
      </c>
      <c r="R111" s="5">
        <f>(E111+F111+G111+H111+I111+J111+K111)*100/L111</f>
        <v>93.70229007633588</v>
      </c>
      <c r="S111" s="5">
        <f>(I111+J111+K111)*100/L111</f>
        <v>34.732824427480914</v>
      </c>
    </row>
    <row r="112" spans="1:19" ht="21.75">
      <c r="A112" s="161"/>
      <c r="B112" s="2" t="s">
        <v>67</v>
      </c>
      <c r="C112" s="4">
        <f>SUM(D112:K112,O112:P112)</f>
        <v>7328.500000000001</v>
      </c>
      <c r="D112" s="2">
        <f>SUM(ชั้นภาค1!F97:F115,ชั้นภาค1!F117)</f>
        <v>565.2106690777578</v>
      </c>
      <c r="E112" s="2">
        <f>SUM(ชั้นภาค1!G97:G115,ชั้นภาค1!G117)</f>
        <v>513.8264014466546</v>
      </c>
      <c r="F112" s="2">
        <f>SUM(ชั้นภาค1!H97:H115,ชั้นภาค1!H117)</f>
        <v>506.75587703435804</v>
      </c>
      <c r="G112" s="2">
        <f>SUM(ชั้นภาค1!I97:I115,ชั้นภาค1!I117)</f>
        <v>918.2233273056058</v>
      </c>
      <c r="H112" s="2">
        <f>SUM(ชั้นภาค1!J97:J115,ชั้นภาค1!J117)</f>
        <v>1029.4186256781195</v>
      </c>
      <c r="I112" s="2">
        <f>SUM(ชั้นภาค1!K97:K115,ชั้นภาค1!K117)</f>
        <v>1103.4611211573238</v>
      </c>
      <c r="J112" s="2">
        <f>SUM(ชั้นภาค1!L97:L115,ชั้นภาค1!L117)</f>
        <v>1131.3960216998191</v>
      </c>
      <c r="K112" s="2">
        <f>SUM(ชั้นภาค1!M97:M115,ชั้นภาค1!M117)</f>
        <v>1505.371609403255</v>
      </c>
      <c r="L112" s="4">
        <f aca="true" t="shared" si="66" ref="L112:L122">SUM(D112:K112)</f>
        <v>7273.663652802894</v>
      </c>
      <c r="M112" s="5">
        <f>(1*E112+1.5*F112+2*G112+2.5*H112+3*I112+3.5*J112+4*K112)/L112</f>
        <v>2.6088241385105566</v>
      </c>
      <c r="N112" s="5">
        <f>SQRT((D112*0^2+E112*1^2+F112*1.5^2+G112*2^2+H112*2.5^2+I112*3^2+J112*3.5^2+K112*4^2)/L112-M112^2)</f>
        <v>1.1803114017750684</v>
      </c>
      <c r="O112" s="2">
        <f>SUM(ชั้นภาค1!Q97:Q115,ชั้นภาค1!Q117)</f>
        <v>54.83634719710669</v>
      </c>
      <c r="P112" s="2">
        <f>SUM(ชั้นภาค1!R97:R115,ชั้นภาค1!R117)</f>
        <v>0</v>
      </c>
      <c r="Q112" s="5">
        <f>(D112+E112)*100/L112</f>
        <v>14.834849699279223</v>
      </c>
      <c r="R112" s="5">
        <f>(E112+F112+G112+H112+I112+J112+K112)*100/L112</f>
        <v>92.22935378844532</v>
      </c>
      <c r="S112" s="5">
        <f>(I112+J112+K112)*100/L112</f>
        <v>51.42152470604147</v>
      </c>
    </row>
    <row r="113" spans="1:19" ht="21.75">
      <c r="A113" s="161"/>
      <c r="B113" s="2" t="s">
        <v>68</v>
      </c>
      <c r="C113" s="4">
        <f>SUM(D113:K113,O113:P113)</f>
        <v>1065</v>
      </c>
      <c r="D113" s="2">
        <f>SUM(ชั้นภาค1!F167:F175)</f>
        <v>77</v>
      </c>
      <c r="E113" s="2">
        <f>SUM(ชั้นภาค1!G167:G175)</f>
        <v>66</v>
      </c>
      <c r="F113" s="2">
        <f>SUM(ชั้นภาค1!H167:H175)</f>
        <v>69</v>
      </c>
      <c r="G113" s="2">
        <f>SUM(ชั้นภาค1!I167:I175)</f>
        <v>105</v>
      </c>
      <c r="H113" s="2">
        <f>SUM(ชั้นภาค1!J167:J175)</f>
        <v>160</v>
      </c>
      <c r="I113" s="2">
        <f>SUM(ชั้นภาค1!K167:K175)</f>
        <v>257</v>
      </c>
      <c r="J113" s="2">
        <f>SUM(ชั้นภาค1!L167:L175)</f>
        <v>165</v>
      </c>
      <c r="K113" s="2">
        <f>SUM(ชั้นภาค1!M167:M175)</f>
        <v>148</v>
      </c>
      <c r="L113" s="4">
        <f t="shared" si="66"/>
        <v>1047</v>
      </c>
      <c r="M113" s="5">
        <f>(1*E113+1.5*F113+2*G113+2.5*H113+3*I113+3.5*J113+4*K113)/L113</f>
        <v>2.597898758357211</v>
      </c>
      <c r="N113" s="5">
        <f>SQRT((D113*0^2+E113*1^2+F113*1.5^2+G113*2^2+H113*2.5^2+I113*3^2+J113*3.5^2+K113*4^2)/L113-M113^2)</f>
        <v>1.1044822187808376</v>
      </c>
      <c r="O113" s="2">
        <f>SUM(ชั้นภาค1!Q167:Q175)</f>
        <v>4</v>
      </c>
      <c r="P113" s="2">
        <f>SUM(ชั้นภาค1!R167:R175)</f>
        <v>14</v>
      </c>
      <c r="Q113" s="5">
        <f>(D113+E113)*100/L113</f>
        <v>13.658070678127984</v>
      </c>
      <c r="R113" s="5">
        <f>(E113+F113+G113+H113+I113+J113+K113)*100/L113</f>
        <v>92.64565425023878</v>
      </c>
      <c r="S113" s="5">
        <f>(I113+J113+K113)*100/L113</f>
        <v>54.44126074498568</v>
      </c>
    </row>
    <row r="114" spans="1:19" ht="21.75">
      <c r="A114" s="162"/>
      <c r="B114" s="2" t="s">
        <v>69</v>
      </c>
      <c r="C114" s="4">
        <f>SUM(D114:K114,O114:P114)</f>
        <v>918</v>
      </c>
      <c r="D114" s="2">
        <f>SUM(ชั้นภาค1!F167:F173)</f>
        <v>61</v>
      </c>
      <c r="E114" s="2">
        <f>SUM(ชั้นภาค1!G167:G173)</f>
        <v>52</v>
      </c>
      <c r="F114" s="2">
        <f>SUM(ชั้นภาค1!H167:H173)</f>
        <v>57</v>
      </c>
      <c r="G114" s="2">
        <f>SUM(ชั้นภาค1!I167:I173)</f>
        <v>89</v>
      </c>
      <c r="H114" s="2">
        <f>SUM(ชั้นภาค1!J167:J173)</f>
        <v>137</v>
      </c>
      <c r="I114" s="2">
        <f>SUM(ชั้นภาค1!K167:K173)</f>
        <v>233</v>
      </c>
      <c r="J114" s="2">
        <f>SUM(ชั้นภาค1!L167:L173)</f>
        <v>140</v>
      </c>
      <c r="K114" s="2">
        <f>SUM(ชั้นภาค1!M167:M173)</f>
        <v>131</v>
      </c>
      <c r="L114" s="4">
        <f t="shared" si="66"/>
        <v>900</v>
      </c>
      <c r="M114" s="5">
        <f>(1*E114+1.5*F114+2*G114+2.5*H114+3*I114+3.5*J114+4*K114)/L114</f>
        <v>2.6344444444444446</v>
      </c>
      <c r="N114" s="5">
        <f>SQRT((D114*0^2+E114*1^2+F114*1.5^2+G114*2^2+H114*2.5^2+I114*3^2+J114*3.5^2+K114*4^2)/L114-M114^2)</f>
        <v>1.0822980808457845</v>
      </c>
      <c r="O114" s="2">
        <f>SUM(ชั้นภาค1!Q167:Q173)</f>
        <v>4</v>
      </c>
      <c r="P114" s="2">
        <f>SUM(ชั้นภาค1!R167:R173)</f>
        <v>14</v>
      </c>
      <c r="Q114" s="5">
        <f>(D114+E114)*100/L114</f>
        <v>12.555555555555555</v>
      </c>
      <c r="R114" s="5">
        <f>(E114+F114+G114+H114+I114+J114+K114)*100/L114</f>
        <v>93.22222222222223</v>
      </c>
      <c r="S114" s="5">
        <f>(I114+J114+K114)*100/L114</f>
        <v>56</v>
      </c>
    </row>
    <row r="115" spans="1:19" ht="21.75">
      <c r="A115" s="160">
        <v>2</v>
      </c>
      <c r="B115" s="2" t="s">
        <v>70</v>
      </c>
      <c r="C115" s="4">
        <f aca="true" t="shared" si="67" ref="C115:C120">SUM(D115:K115,O115:P115)</f>
        <v>542</v>
      </c>
      <c r="D115" s="2">
        <f>SUM(ชั้นภาค2!F13,ชั้นภาค2!F26:F29)</f>
        <v>25</v>
      </c>
      <c r="E115" s="2">
        <f>SUM(ชั้นภาค2!G13,ชั้นภาค2!G26:G29)</f>
        <v>39</v>
      </c>
      <c r="F115" s="2">
        <f>SUM(ชั้นภาค2!H13,ชั้นภาค2!H26:H29)</f>
        <v>24</v>
      </c>
      <c r="G115" s="2">
        <f>SUM(ชั้นภาค2!I13,ชั้นภาค2!I26:I29)</f>
        <v>45</v>
      </c>
      <c r="H115" s="2">
        <f>SUM(ชั้นภาค2!J13,ชั้นภาค2!J26:J29)</f>
        <v>52</v>
      </c>
      <c r="I115" s="2">
        <f>SUM(ชั้นภาค2!K13,ชั้นภาค2!K26:K29)</f>
        <v>66</v>
      </c>
      <c r="J115" s="2">
        <f>SUM(ชั้นภาค2!L13,ชั้นภาค2!L26:L29)</f>
        <v>64</v>
      </c>
      <c r="K115" s="2">
        <f>SUM(ชั้นภาค2!M13,ชั้นภาค2!M26:M29)</f>
        <v>227</v>
      </c>
      <c r="L115" s="4">
        <f t="shared" si="66"/>
        <v>542</v>
      </c>
      <c r="M115" s="5">
        <f aca="true" t="shared" si="68" ref="M115:M123">(1*E115+1.5*F115+2*G115+2.5*H115+3*I115+3.5*J115+4*K115)/L115</f>
        <v>2.9981549815498156</v>
      </c>
      <c r="N115" s="5">
        <f aca="true" t="shared" si="69" ref="N115:N123">SQRT((D115*0^2+E115*1^2+F115*1.5^2+G115*2^2+H115*2.5^2+I115*3^2+J115*3.5^2+K115*4^2)/L115-M115^2)</f>
        <v>1.1653026110168596</v>
      </c>
      <c r="O115" s="2">
        <f>SUM(ชั้นภาค2!Q13,ชั้นภาค2!Q26:Q29)</f>
        <v>0</v>
      </c>
      <c r="P115" s="2">
        <f>SUM(ชั้นภาค2!R13,ชั้นภาค2!R26:R29)</f>
        <v>0</v>
      </c>
      <c r="Q115" s="5">
        <f aca="true" t="shared" si="70" ref="Q115:Q124">(D115+E115)*100/L115</f>
        <v>11.808118081180812</v>
      </c>
      <c r="R115" s="5">
        <f aca="true" t="shared" si="71" ref="R115:R124">(E115+F115+G115+H115+I115+J115+K115)*100/L115</f>
        <v>95.38745387453875</v>
      </c>
      <c r="S115" s="5">
        <f aca="true" t="shared" si="72" ref="S115:S124">(I115+J115+K115)*100/L115</f>
        <v>65.86715867158672</v>
      </c>
    </row>
    <row r="116" spans="1:19" ht="21.75">
      <c r="A116" s="161"/>
      <c r="B116" s="2" t="s">
        <v>71</v>
      </c>
      <c r="C116" s="4">
        <f t="shared" si="67"/>
        <v>545</v>
      </c>
      <c r="D116" s="2">
        <f>SUM(ชั้นภาค2!F71,ชั้นภาค2!F83:F87)</f>
        <v>24</v>
      </c>
      <c r="E116" s="2">
        <f>SUM(ชั้นภาค2!G71,ชั้นภาค2!G83:G87)</f>
        <v>5</v>
      </c>
      <c r="F116" s="2">
        <f>SUM(ชั้นภาค2!H71,ชั้นภาค2!H83:H87)</f>
        <v>15</v>
      </c>
      <c r="G116" s="2">
        <f>SUM(ชั้นภาค2!I71,ชั้นภาค2!I83:I87)</f>
        <v>20</v>
      </c>
      <c r="H116" s="2">
        <f>SUM(ชั้นภาค2!J71,ชั้นภาค2!J83:J87)</f>
        <v>54</v>
      </c>
      <c r="I116" s="2">
        <f>SUM(ชั้นภาค2!K71,ชั้นภาค2!K83:K87)</f>
        <v>55</v>
      </c>
      <c r="J116" s="2">
        <f>SUM(ชั้นภาค2!L71,ชั้นภาค2!L83:L87)</f>
        <v>74</v>
      </c>
      <c r="K116" s="2">
        <f>SUM(ชั้นภาค2!M71,ชั้นภาค2!M83:M87)</f>
        <v>298</v>
      </c>
      <c r="L116" s="4">
        <f t="shared" si="66"/>
        <v>545</v>
      </c>
      <c r="M116" s="5">
        <f t="shared" si="68"/>
        <v>3.336697247706422</v>
      </c>
      <c r="N116" s="5">
        <f t="shared" si="69"/>
        <v>1.011825541627445</v>
      </c>
      <c r="O116" s="2">
        <f>SUM(ชั้นภาค2!Q71,ชั้นภาค2!Q83:Q87)</f>
        <v>0</v>
      </c>
      <c r="P116" s="2">
        <f>SUM(ชั้นภาค2!R71,ชั้นภาค2!R83:R87)</f>
        <v>0</v>
      </c>
      <c r="Q116" s="5">
        <f t="shared" si="70"/>
        <v>5.321100917431193</v>
      </c>
      <c r="R116" s="5">
        <f t="shared" si="71"/>
        <v>95.59633027522936</v>
      </c>
      <c r="S116" s="5">
        <f t="shared" si="72"/>
        <v>78.34862385321101</v>
      </c>
    </row>
    <row r="117" spans="1:19" ht="21.75">
      <c r="A117" s="161"/>
      <c r="B117" s="2" t="s">
        <v>72</v>
      </c>
      <c r="C117" s="4">
        <f t="shared" si="67"/>
        <v>463</v>
      </c>
      <c r="D117" s="2">
        <f>SUM(ชั้นภาค2!F144:F146,ชั้นภาค2!F130)</f>
        <v>35</v>
      </c>
      <c r="E117" s="2">
        <f>SUM(ชั้นภาค2!G144:G146,ชั้นภาค2!G130)</f>
        <v>7</v>
      </c>
      <c r="F117" s="2">
        <f>SUM(ชั้นภาค2!H144:H146,ชั้นภาค2!H130)</f>
        <v>15</v>
      </c>
      <c r="G117" s="2">
        <f>SUM(ชั้นภาค2!I144:I146,ชั้นภาค2!I130)</f>
        <v>24</v>
      </c>
      <c r="H117" s="2">
        <f>SUM(ชั้นภาค2!J144:J146,ชั้นภาค2!J130)</f>
        <v>33</v>
      </c>
      <c r="I117" s="2">
        <f>SUM(ชั้นภาค2!K144:K146,ชั้นภาค2!K130)</f>
        <v>65</v>
      </c>
      <c r="J117" s="2">
        <f>SUM(ชั้นภาค2!L144:L146,ชั้นภาค2!L130)</f>
        <v>46</v>
      </c>
      <c r="K117" s="2">
        <f>SUM(ชั้นภาค2!M144:M146,ชั้นภาค2!M130)</f>
        <v>238</v>
      </c>
      <c r="L117" s="4">
        <f t="shared" si="66"/>
        <v>463</v>
      </c>
      <c r="M117" s="5">
        <f t="shared" si="68"/>
        <v>3.1706263498920086</v>
      </c>
      <c r="N117" s="5">
        <f t="shared" si="69"/>
        <v>1.1803104968714397</v>
      </c>
      <c r="O117" s="2">
        <f>SUM(ชั้นภาค2!Q144:Q146,ชั้นภาค2!Q130)</f>
        <v>0</v>
      </c>
      <c r="P117" s="2">
        <f>SUM(ชั้นภาค2!R144:R146,ชั้นภาค2!R130)</f>
        <v>0</v>
      </c>
      <c r="Q117" s="5">
        <f t="shared" si="70"/>
        <v>9.071274298056155</v>
      </c>
      <c r="R117" s="5">
        <f t="shared" si="71"/>
        <v>92.44060475161987</v>
      </c>
      <c r="S117" s="5">
        <f t="shared" si="72"/>
        <v>75.37796976241901</v>
      </c>
    </row>
    <row r="118" spans="1:19" ht="21.75">
      <c r="A118" s="161"/>
      <c r="B118" s="2" t="s">
        <v>67</v>
      </c>
      <c r="C118" s="4">
        <f t="shared" si="67"/>
        <v>545</v>
      </c>
      <c r="D118" s="2">
        <f>SUM(ชั้นภาค2!F188,ชั้นภาค2!F203:F204,ชั้นภาค2!F207:F210)</f>
        <v>67</v>
      </c>
      <c r="E118" s="2">
        <f>SUM(ชั้นภาค2!G188,ชั้นภาค2!G203:G204,ชั้นภาค2!G207:G210)</f>
        <v>10</v>
      </c>
      <c r="F118" s="2">
        <f>SUM(ชั้นภาค2!H188,ชั้นภาค2!H203:H204,ชั้นภาค2!H207:H210)</f>
        <v>7</v>
      </c>
      <c r="G118" s="2">
        <f>SUM(ชั้นภาค2!I188,ชั้นภาค2!I203:I204,ชั้นภาค2!I207:I210)</f>
        <v>10</v>
      </c>
      <c r="H118" s="2">
        <f>SUM(ชั้นภาค2!J188,ชั้นภาค2!J203:J204,ชั้นภาค2!J207:J210)</f>
        <v>15</v>
      </c>
      <c r="I118" s="2">
        <f>SUM(ชั้นภาค2!K188,ชั้นภาค2!K203:K204,ชั้นภาค2!K207:K210)</f>
        <v>54</v>
      </c>
      <c r="J118" s="2">
        <f>SUM(ชั้นภาค2!L188,ชั้นภาค2!L203:L204,ชั้นภาค2!L207:L210)</f>
        <v>93</v>
      </c>
      <c r="K118" s="2">
        <f>SUM(ชั้นภาค2!M188,ชั้นภาค2!M203:M204,ชั้นภาค2!M207:M210)</f>
        <v>289</v>
      </c>
      <c r="L118" s="4">
        <f t="shared" si="66"/>
        <v>545</v>
      </c>
      <c r="M118" s="5">
        <f t="shared" si="68"/>
        <v>3.1587155963302753</v>
      </c>
      <c r="N118" s="5">
        <f t="shared" si="69"/>
        <v>1.334799645424915</v>
      </c>
      <c r="O118" s="2">
        <f>SUM(ชั้นภาค2!Q188,ชั้นภาค2!Q203:Q204,ชั้นภาค2!Q207:Q210)</f>
        <v>0</v>
      </c>
      <c r="P118" s="2">
        <f>SUM(ชั้นภาค2!R188,ชั้นภาค2!R203:R204,ชั้นภาค2!R207:R210)</f>
        <v>0</v>
      </c>
      <c r="Q118" s="5">
        <f t="shared" si="70"/>
        <v>14.128440366972477</v>
      </c>
      <c r="R118" s="5">
        <f t="shared" si="71"/>
        <v>87.70642201834862</v>
      </c>
      <c r="S118" s="5">
        <f t="shared" si="72"/>
        <v>80</v>
      </c>
    </row>
    <row r="119" spans="1:19" ht="21.75">
      <c r="A119" s="161"/>
      <c r="B119" s="2" t="s">
        <v>68</v>
      </c>
      <c r="C119" s="4">
        <f t="shared" si="67"/>
        <v>385</v>
      </c>
      <c r="D119" s="2">
        <f>SUM(ชั้นภาค2!F252,ชั้นภาค2!F270:F277)</f>
        <v>27</v>
      </c>
      <c r="E119" s="2">
        <f>SUM(ชั้นภาค2!G252,ชั้นภาค2!G270:G277)</f>
        <v>11</v>
      </c>
      <c r="F119" s="2">
        <f>SUM(ชั้นภาค2!H252,ชั้นภาค2!H270:H277)</f>
        <v>3</v>
      </c>
      <c r="G119" s="2">
        <f>SUM(ชั้นภาค2!I252,ชั้นภาค2!I270:I277)</f>
        <v>14</v>
      </c>
      <c r="H119" s="2">
        <f>SUM(ชั้นภาค2!J252,ชั้นภาค2!J270:J277)</f>
        <v>12</v>
      </c>
      <c r="I119" s="2">
        <f>SUM(ชั้นภาค2!K252,ชั้นภาค2!K270:K277)</f>
        <v>20</v>
      </c>
      <c r="J119" s="2">
        <f>SUM(ชั้นภาค2!L252,ชั้นภาค2!L270:L277)</f>
        <v>18</v>
      </c>
      <c r="K119" s="2">
        <f>SUM(ชั้นภาค2!M252,ชั้นภาค2!M270:M277)</f>
        <v>280</v>
      </c>
      <c r="L119" s="4">
        <f t="shared" si="66"/>
        <v>385</v>
      </c>
      <c r="M119" s="5">
        <f t="shared" si="68"/>
        <v>3.4194805194805196</v>
      </c>
      <c r="N119" s="5">
        <f t="shared" si="69"/>
        <v>1.1705297902574932</v>
      </c>
      <c r="O119" s="2">
        <f>SUM(ชั้นภาค2!Q252,ชั้นภาค2!Q270:Q277)</f>
        <v>0</v>
      </c>
      <c r="P119" s="2">
        <f>SUM(ชั้นภาค2!R252,ชั้นภาค2!R270:R277)</f>
        <v>0</v>
      </c>
      <c r="Q119" s="5">
        <f t="shared" si="70"/>
        <v>9.87012987012987</v>
      </c>
      <c r="R119" s="5">
        <f t="shared" si="71"/>
        <v>92.98701298701299</v>
      </c>
      <c r="S119" s="5">
        <f t="shared" si="72"/>
        <v>82.59740259740259</v>
      </c>
    </row>
    <row r="120" spans="1:19" ht="21.75">
      <c r="A120" s="162"/>
      <c r="B120" s="2" t="s">
        <v>69</v>
      </c>
      <c r="C120" s="4">
        <f t="shared" si="67"/>
        <v>319</v>
      </c>
      <c r="D120" s="2">
        <f>SUM(ชั้นภาค2!F316,ชั้นภาค2!F336:F337)</f>
        <v>17</v>
      </c>
      <c r="E120" s="2">
        <f>SUM(ชั้นภาค2!G316,ชั้นภาค2!G336:G337)</f>
        <v>4</v>
      </c>
      <c r="F120" s="2">
        <f>SUM(ชั้นภาค2!H316,ชั้นภาค2!H336:H337)</f>
        <v>7</v>
      </c>
      <c r="G120" s="2">
        <f>SUM(ชั้นภาค2!I316,ชั้นภาค2!I336:I337)</f>
        <v>10</v>
      </c>
      <c r="H120" s="2">
        <f>SUM(ชั้นภาค2!J316,ชั้นภาค2!J336:J337)</f>
        <v>19</v>
      </c>
      <c r="I120" s="2">
        <f>SUM(ชั้นภาค2!K316,ชั้นภาค2!K336:K337)</f>
        <v>32</v>
      </c>
      <c r="J120" s="2">
        <f>SUM(ชั้นภาค2!L316,ชั้นภาค2!L336:L337)</f>
        <v>32</v>
      </c>
      <c r="K120" s="2">
        <f>SUM(ชั้นภาค2!M316,ชั้นภาค2!M336:M337)</f>
        <v>198</v>
      </c>
      <c r="L120" s="4">
        <f t="shared" si="66"/>
        <v>319</v>
      </c>
      <c r="M120" s="5">
        <f t="shared" si="68"/>
        <v>3.3918495297805644</v>
      </c>
      <c r="N120" s="5">
        <f t="shared" si="69"/>
        <v>1.0571725595279606</v>
      </c>
      <c r="O120" s="2">
        <f>SUM(ชั้นภาค2!Q316,ชั้นภาค2!Q336:Q337)</f>
        <v>0</v>
      </c>
      <c r="P120" s="2">
        <f>SUM(ชั้นภาค2!R316,ชั้นภาค2!R336:R337)</f>
        <v>0</v>
      </c>
      <c r="Q120" s="5">
        <f t="shared" si="70"/>
        <v>6.58307210031348</v>
      </c>
      <c r="R120" s="5">
        <f t="shared" si="71"/>
        <v>94.67084639498432</v>
      </c>
      <c r="S120" s="5">
        <f t="shared" si="72"/>
        <v>82.13166144200628</v>
      </c>
    </row>
    <row r="121" spans="1:19" ht="21.75">
      <c r="A121" s="163" t="s">
        <v>76</v>
      </c>
      <c r="B121" s="164"/>
      <c r="C121" s="4">
        <f>SUM(C111,C115:C117)</f>
        <v>2074</v>
      </c>
      <c r="D121" s="4">
        <f aca="true" t="shared" si="73" ref="D121:K121">SUM(D111,D115:D117)</f>
        <v>117</v>
      </c>
      <c r="E121" s="4">
        <f t="shared" si="73"/>
        <v>231</v>
      </c>
      <c r="F121" s="4">
        <f t="shared" si="73"/>
        <v>92</v>
      </c>
      <c r="G121" s="4">
        <f t="shared" si="73"/>
        <v>136</v>
      </c>
      <c r="H121" s="4">
        <f t="shared" si="73"/>
        <v>183</v>
      </c>
      <c r="I121" s="4">
        <f t="shared" si="73"/>
        <v>252</v>
      </c>
      <c r="J121" s="4">
        <f t="shared" si="73"/>
        <v>247</v>
      </c>
      <c r="K121" s="4">
        <f t="shared" si="73"/>
        <v>816</v>
      </c>
      <c r="L121" s="4">
        <f t="shared" si="66"/>
        <v>2074</v>
      </c>
      <c r="M121" s="5">
        <f t="shared" si="68"/>
        <v>2.8847637415621987</v>
      </c>
      <c r="N121" s="5">
        <f t="shared" si="69"/>
        <v>1.2452336387052232</v>
      </c>
      <c r="O121" s="4">
        <f>SUM(O111,O115:O117)</f>
        <v>0</v>
      </c>
      <c r="P121" s="4">
        <f>SUM(P111,P115:P117)</f>
        <v>0</v>
      </c>
      <c r="Q121" s="5">
        <f t="shared" si="70"/>
        <v>16.77917068466731</v>
      </c>
      <c r="R121" s="5">
        <f t="shared" si="71"/>
        <v>94.35872709739634</v>
      </c>
      <c r="S121" s="5">
        <f t="shared" si="72"/>
        <v>63.404050144648025</v>
      </c>
    </row>
    <row r="122" spans="1:19" ht="21.75">
      <c r="A122" s="163" t="s">
        <v>77</v>
      </c>
      <c r="B122" s="164"/>
      <c r="C122" s="4">
        <f>SUM(C112:C114,C118:C120)</f>
        <v>10560.5</v>
      </c>
      <c r="D122" s="4">
        <f aca="true" t="shared" si="74" ref="D122:K122">SUM(D112:D114,D118:D120)</f>
        <v>814.2106690777578</v>
      </c>
      <c r="E122" s="4">
        <f t="shared" si="74"/>
        <v>656.8264014466546</v>
      </c>
      <c r="F122" s="4">
        <f t="shared" si="74"/>
        <v>649.755877034358</v>
      </c>
      <c r="G122" s="4">
        <f t="shared" si="74"/>
        <v>1146.2233273056058</v>
      </c>
      <c r="H122" s="4">
        <f t="shared" si="74"/>
        <v>1372.4186256781195</v>
      </c>
      <c r="I122" s="4">
        <f t="shared" si="74"/>
        <v>1699.4611211573238</v>
      </c>
      <c r="J122" s="4">
        <f t="shared" si="74"/>
        <v>1579.3960216998191</v>
      </c>
      <c r="K122" s="4">
        <f t="shared" si="74"/>
        <v>2551.371609403255</v>
      </c>
      <c r="L122" s="4">
        <f t="shared" si="66"/>
        <v>10469.663652802894</v>
      </c>
      <c r="M122" s="5">
        <f t="shared" si="68"/>
        <v>2.6922268229020934</v>
      </c>
      <c r="N122" s="5">
        <f t="shared" si="69"/>
        <v>1.1913989157554683</v>
      </c>
      <c r="O122" s="4">
        <f>SUM(O112:O114,O118:O120)</f>
        <v>62.83634719710669</v>
      </c>
      <c r="P122" s="4">
        <f>SUM(P112:P114,P118:P120)</f>
        <v>28</v>
      </c>
      <c r="Q122" s="5">
        <f t="shared" si="70"/>
        <v>14.050471145083945</v>
      </c>
      <c r="R122" s="5">
        <f t="shared" si="71"/>
        <v>92.22314397024797</v>
      </c>
      <c r="S122" s="5">
        <f t="shared" si="72"/>
        <v>55.6868773019232</v>
      </c>
    </row>
    <row r="123" spans="1:19" ht="21.75">
      <c r="A123" s="163" t="s">
        <v>78</v>
      </c>
      <c r="B123" s="164"/>
      <c r="C123" s="12">
        <f>SUM(C121:C122)</f>
        <v>12634.5</v>
      </c>
      <c r="D123" s="12">
        <f aca="true" t="shared" si="75" ref="D123:L123">SUM(D121:D122)</f>
        <v>931.2106690777578</v>
      </c>
      <c r="E123" s="12">
        <f t="shared" si="75"/>
        <v>887.8264014466546</v>
      </c>
      <c r="F123" s="12">
        <f t="shared" si="75"/>
        <v>741.755877034358</v>
      </c>
      <c r="G123" s="12">
        <f t="shared" si="75"/>
        <v>1282.2233273056058</v>
      </c>
      <c r="H123" s="12">
        <f t="shared" si="75"/>
        <v>1555.4186256781195</v>
      </c>
      <c r="I123" s="12">
        <f t="shared" si="75"/>
        <v>1951.4611211573238</v>
      </c>
      <c r="J123" s="12">
        <f t="shared" si="75"/>
        <v>1826.3960216998191</v>
      </c>
      <c r="K123" s="12">
        <f t="shared" si="75"/>
        <v>3367.371609403255</v>
      </c>
      <c r="L123" s="12">
        <f t="shared" si="75"/>
        <v>12543.663652802894</v>
      </c>
      <c r="M123" s="5">
        <f t="shared" si="68"/>
        <v>2.724061347515788</v>
      </c>
      <c r="N123" s="5">
        <f t="shared" si="69"/>
        <v>1.2025955797039058</v>
      </c>
      <c r="O123" s="12">
        <f>SUM(O121:O122)</f>
        <v>62.83634719710669</v>
      </c>
      <c r="P123" s="12">
        <f>SUM(P121:P122)</f>
        <v>28</v>
      </c>
      <c r="Q123" s="5">
        <f t="shared" si="70"/>
        <v>14.501640994797773</v>
      </c>
      <c r="R123" s="5">
        <f t="shared" si="71"/>
        <v>92.57624650299294</v>
      </c>
      <c r="S123" s="5">
        <f t="shared" si="72"/>
        <v>56.962853517391544</v>
      </c>
    </row>
    <row r="124" spans="1:19" ht="21.75">
      <c r="A124" s="163" t="s">
        <v>12</v>
      </c>
      <c r="B124" s="164"/>
      <c r="C124" s="5">
        <f>C123*100/$C$123</f>
        <v>100</v>
      </c>
      <c r="D124" s="5">
        <f aca="true" t="shared" si="76" ref="D124:L124">D123*100/$C$123</f>
        <v>7.3703800631426475</v>
      </c>
      <c r="E124" s="5">
        <f t="shared" si="76"/>
        <v>7.027000684211125</v>
      </c>
      <c r="F124" s="5">
        <f t="shared" si="76"/>
        <v>5.870876386357655</v>
      </c>
      <c r="G124" s="5">
        <f t="shared" si="76"/>
        <v>10.148587813570824</v>
      </c>
      <c r="H124" s="5">
        <f t="shared" si="76"/>
        <v>12.310883894717792</v>
      </c>
      <c r="I124" s="5">
        <f t="shared" si="76"/>
        <v>15.445495438342029</v>
      </c>
      <c r="J124" s="5">
        <f t="shared" si="76"/>
        <v>14.455625641693928</v>
      </c>
      <c r="K124" s="5">
        <f t="shared" si="76"/>
        <v>26.652195254289882</v>
      </c>
      <c r="L124" s="5">
        <f t="shared" si="76"/>
        <v>99.28104517632589</v>
      </c>
      <c r="M124" s="5"/>
      <c r="N124" s="5"/>
      <c r="O124" s="5">
        <f>O123*100/$C$123</f>
        <v>0.4973394055728892</v>
      </c>
      <c r="P124" s="5">
        <f>P123*100/$C$123</f>
        <v>0.22161541810123075</v>
      </c>
      <c r="Q124" s="5">
        <f t="shared" si="70"/>
        <v>14.501640994797773</v>
      </c>
      <c r="R124" s="5">
        <f t="shared" si="71"/>
        <v>92.57624650299293</v>
      </c>
      <c r="S124" s="5">
        <f t="shared" si="72"/>
        <v>56.96285351739155</v>
      </c>
    </row>
    <row r="126" ht="21.75">
      <c r="D126" s="29" t="s">
        <v>361</v>
      </c>
    </row>
    <row r="127" spans="1:19" ht="29.25" customHeight="1">
      <c r="A127" s="165" t="s">
        <v>65</v>
      </c>
      <c r="B127" s="176" t="s">
        <v>2</v>
      </c>
      <c r="C127" s="91" t="s">
        <v>3</v>
      </c>
      <c r="D127" s="152" t="s">
        <v>4</v>
      </c>
      <c r="E127" s="152"/>
      <c r="F127" s="152"/>
      <c r="G127" s="152"/>
      <c r="H127" s="152"/>
      <c r="I127" s="152"/>
      <c r="J127" s="152"/>
      <c r="K127" s="152"/>
      <c r="L127" s="95" t="s">
        <v>5</v>
      </c>
      <c r="M127" s="133" t="s">
        <v>6</v>
      </c>
      <c r="N127" s="133" t="s">
        <v>7</v>
      </c>
      <c r="O127" s="156" t="s">
        <v>55</v>
      </c>
      <c r="P127" s="157"/>
      <c r="Q127" s="173" t="s">
        <v>66</v>
      </c>
      <c r="R127" s="174"/>
      <c r="S127" s="175"/>
    </row>
    <row r="128" spans="1:19" ht="21.75">
      <c r="A128" s="165"/>
      <c r="B128" s="151"/>
      <c r="C128" s="91"/>
      <c r="D128" s="2">
        <v>0</v>
      </c>
      <c r="E128" s="2">
        <v>1</v>
      </c>
      <c r="F128" s="2">
        <v>1.5</v>
      </c>
      <c r="G128" s="2">
        <v>2</v>
      </c>
      <c r="H128" s="2">
        <v>2.5</v>
      </c>
      <c r="I128" s="2">
        <v>3</v>
      </c>
      <c r="J128" s="2">
        <v>3.5</v>
      </c>
      <c r="K128" s="2">
        <v>4</v>
      </c>
      <c r="L128" s="95"/>
      <c r="M128" s="133"/>
      <c r="N128" s="133"/>
      <c r="O128" s="2" t="s">
        <v>9</v>
      </c>
      <c r="P128" s="2" t="s">
        <v>10</v>
      </c>
      <c r="Q128" s="31" t="s">
        <v>75</v>
      </c>
      <c r="R128" s="31" t="s">
        <v>73</v>
      </c>
      <c r="S128" s="30" t="s">
        <v>74</v>
      </c>
    </row>
    <row r="129" spans="1:19" ht="21.75">
      <c r="A129" s="160">
        <v>1</v>
      </c>
      <c r="B129" s="55" t="s">
        <v>70</v>
      </c>
      <c r="C129" s="4">
        <f>SUM(D129:K129,O129:P129)</f>
        <v>439</v>
      </c>
      <c r="D129" s="2">
        <f>SUM(ชั้นภาค1!F14)</f>
        <v>11</v>
      </c>
      <c r="E129" s="2">
        <f>SUM(ชั้นภาค1!G14)</f>
        <v>10</v>
      </c>
      <c r="F129" s="2">
        <f>SUM(ชั้นภาค1!H14)</f>
        <v>18</v>
      </c>
      <c r="G129" s="2">
        <f>SUM(ชั้นภาค1!I14)</f>
        <v>25</v>
      </c>
      <c r="H129" s="2">
        <f>SUM(ชั้นภาค1!J14)</f>
        <v>30</v>
      </c>
      <c r="I129" s="2">
        <f>SUM(ชั้นภาค1!K14)</f>
        <v>46</v>
      </c>
      <c r="J129" s="2">
        <f>SUM(ชั้นภาค1!L14)</f>
        <v>55</v>
      </c>
      <c r="K129" s="2">
        <f>SUM(ชั้นภาค1!M14)</f>
        <v>244</v>
      </c>
      <c r="L129" s="4">
        <f>SUM(D129:K129)</f>
        <v>439</v>
      </c>
      <c r="M129" s="5">
        <f>(1*E129+1.5*F129+2*G129+2.5*H129+3*I129+3.5*J129+4*K129)/L129</f>
        <v>3.345102505694761</v>
      </c>
      <c r="N129" s="5">
        <f>SQRT((D129*0^2+E129*1^2+F129*1.5^2+G129*2^2+H129*2.5^2+I129*3^2+J129*3.5^2+K129*4^2)/L129-M129^2)</f>
        <v>0.9751665594398514</v>
      </c>
      <c r="O129" s="2">
        <f>SUM(ชั้นภาค1!Q14)</f>
        <v>0</v>
      </c>
      <c r="P129" s="2">
        <f>SUM(ชั้นภาค1!R14)</f>
        <v>0</v>
      </c>
      <c r="Q129" s="5">
        <f>(D129+E129)*100/L129</f>
        <v>4.783599088838269</v>
      </c>
      <c r="R129" s="5">
        <f>(E129+F129+G129+H129+I129+J129+K129)*100/L129</f>
        <v>97.49430523917995</v>
      </c>
      <c r="S129" s="5">
        <f>(I129+J129+K129)*100/L129</f>
        <v>78.5876993166287</v>
      </c>
    </row>
    <row r="130" spans="1:19" ht="21.75">
      <c r="A130" s="161"/>
      <c r="B130" s="2" t="s">
        <v>67</v>
      </c>
      <c r="C130" s="4">
        <f>SUM(D130:K130,O130:P130)</f>
        <v>761.9694882451503</v>
      </c>
      <c r="D130" s="4">
        <f>SUM(ชั้นภาค1!E97:E97)</f>
        <v>387</v>
      </c>
      <c r="E130" s="4">
        <f>SUM(ชั้นภาค1!F97:F97)</f>
        <v>28</v>
      </c>
      <c r="F130" s="4">
        <f>SUM(ชั้นภาค1!G97:G97)</f>
        <v>44</v>
      </c>
      <c r="G130" s="4">
        <f>SUM(ชั้นภาค1!H97:H97)</f>
        <v>32</v>
      </c>
      <c r="H130" s="4">
        <f>SUM(ชั้นภาค1!I97:I97)</f>
        <v>93</v>
      </c>
      <c r="I130" s="4">
        <f>SUM(ชั้นภาค1!J97:J97)</f>
        <v>82</v>
      </c>
      <c r="J130" s="4">
        <f>SUM(ชั้นภาค1!K97:K97)</f>
        <v>61</v>
      </c>
      <c r="K130" s="4">
        <f>SUM(ชั้นภาค1!L97:L97)</f>
        <v>34</v>
      </c>
      <c r="L130" s="4">
        <f aca="true" t="shared" si="77" ref="L130:L140">SUM(D130:K130)</f>
        <v>761</v>
      </c>
      <c r="M130" s="5">
        <f>(1*E130+1.5*F130+2*G130+2.5*H130+3*I130+3.5*J130+4*K130)/L130</f>
        <v>1.2956636005256241</v>
      </c>
      <c r="N130" s="5">
        <f>SQRT((D130*0^2+E130*1^2+F130*1.5^2+G130*2^2+H130*2.5^2+I130*3^2+J130*3.5^2+K130*4^2)/L130-M130^2)</f>
        <v>1.4445400806217346</v>
      </c>
      <c r="O130" s="4">
        <f>SUM(ชั้นภาค1!P97:P97)</f>
        <v>0.9694882451502579</v>
      </c>
      <c r="P130" s="4">
        <f>SUM(ชั้นภาค1!Q97:Q97)</f>
        <v>0</v>
      </c>
      <c r="Q130" s="5">
        <f>(D130+E130)*100/L130</f>
        <v>54.533508541392905</v>
      </c>
      <c r="R130" s="5">
        <f>(E130+F130+G130+H130+I130+J130+K130)*100/L130</f>
        <v>49.14586070959264</v>
      </c>
      <c r="S130" s="5">
        <f>(I130+J130+K130)*100/L130</f>
        <v>23.258869908015768</v>
      </c>
    </row>
    <row r="131" spans="1:19" ht="21.75">
      <c r="A131" s="161"/>
      <c r="B131" s="2" t="s">
        <v>68</v>
      </c>
      <c r="C131" s="4">
        <f>SUM(D131:K131,O131:P131)</f>
        <v>147</v>
      </c>
      <c r="D131" s="2">
        <f>SUM(ชั้นภาค1!F174:F175)</f>
        <v>16</v>
      </c>
      <c r="E131" s="2">
        <f>SUM(ชั้นภาค1!G174:G175)</f>
        <v>14</v>
      </c>
      <c r="F131" s="2">
        <f>SUM(ชั้นภาค1!H174:H175)</f>
        <v>12</v>
      </c>
      <c r="G131" s="2">
        <f>SUM(ชั้นภาค1!I174:I175)</f>
        <v>16</v>
      </c>
      <c r="H131" s="2">
        <f>SUM(ชั้นภาค1!J174:J175)</f>
        <v>23</v>
      </c>
      <c r="I131" s="2">
        <f>SUM(ชั้นภาค1!K174:K175)</f>
        <v>24</v>
      </c>
      <c r="J131" s="2">
        <f>SUM(ชั้นภาค1!L174:L175)</f>
        <v>25</v>
      </c>
      <c r="K131" s="2">
        <f>SUM(ชั้นภาค1!M174:M175)</f>
        <v>17</v>
      </c>
      <c r="L131" s="4">
        <f t="shared" si="77"/>
        <v>147</v>
      </c>
      <c r="M131" s="5">
        <f>(1*E131+1.5*F131+2*G131+2.5*H131+3*I131+3.5*J131+4*K131)/L131</f>
        <v>2.3741496598639458</v>
      </c>
      <c r="N131" s="5">
        <f>SQRT((D131*0^2+E131*1^2+F131*1.5^2+G131*2^2+H131*2.5^2+I131*3^2+J131*3.5^2+K131*4^2)/L131-M131^2)</f>
        <v>1.207746450131817</v>
      </c>
      <c r="O131" s="2">
        <f>SUM(ชั้นภาค1!Q174:Q175)</f>
        <v>0</v>
      </c>
      <c r="P131" s="2">
        <f>SUM(ชั้นภาค1!R174:R175)</f>
        <v>0</v>
      </c>
      <c r="Q131" s="5">
        <f>(D131+E131)*100/L131</f>
        <v>20.408163265306122</v>
      </c>
      <c r="R131" s="5">
        <f>(E131+F131+G131+H131+I131+J131+K131)*100/L131</f>
        <v>89.1156462585034</v>
      </c>
      <c r="S131" s="5">
        <f>(I131+J131+K131)*100/L131</f>
        <v>44.89795918367347</v>
      </c>
    </row>
    <row r="132" spans="1:19" ht="21.75">
      <c r="A132" s="162"/>
      <c r="B132" s="2" t="s">
        <v>69</v>
      </c>
      <c r="C132" s="4">
        <f>SUM(D132:K132,O132:P132)</f>
        <v>92</v>
      </c>
      <c r="D132" s="2">
        <f>SUM(ชั้นภาค1!F223)</f>
        <v>6</v>
      </c>
      <c r="E132" s="2">
        <f>SUM(ชั้นภาค1!G223)</f>
        <v>8</v>
      </c>
      <c r="F132" s="2">
        <f>SUM(ชั้นภาค1!H223)</f>
        <v>12</v>
      </c>
      <c r="G132" s="2">
        <f>SUM(ชั้นภาค1!I223)</f>
        <v>26</v>
      </c>
      <c r="H132" s="2">
        <f>SUM(ชั้นภาค1!J223)</f>
        <v>17</v>
      </c>
      <c r="I132" s="2">
        <f>SUM(ชั้นภาค1!K223)</f>
        <v>17</v>
      </c>
      <c r="J132" s="2">
        <f>SUM(ชั้นภาค1!L223)</f>
        <v>5</v>
      </c>
      <c r="K132" s="2">
        <f>SUM(ชั้นภาค1!M223)</f>
        <v>1</v>
      </c>
      <c r="L132" s="4">
        <f t="shared" si="77"/>
        <v>92</v>
      </c>
      <c r="M132" s="5">
        <f>(1*E132+1.5*F132+2*G132+2.5*H132+3*I132+3.5*J132+4*K132)/L132</f>
        <v>2.097826086956522</v>
      </c>
      <c r="N132" s="5">
        <f>SQRT((D132*0^2+E132*1^2+F132*1.5^2+G132*2^2+H132*2.5^2+I132*3^2+J132*3.5^2+K132*4^2)/L132-M132^2)</f>
        <v>0.876130110060288</v>
      </c>
      <c r="O132" s="2">
        <f>SUM(ชั้นภาค1!Q223)</f>
        <v>0</v>
      </c>
      <c r="P132" s="2">
        <f>SUM(ชั้นภาค1!R223)</f>
        <v>0</v>
      </c>
      <c r="Q132" s="5">
        <f>(D132+E132)*100/L132</f>
        <v>15.217391304347826</v>
      </c>
      <c r="R132" s="5">
        <f>(E132+F132+G132+H132+I132+J132+K132)*100/L132</f>
        <v>93.47826086956522</v>
      </c>
      <c r="S132" s="5">
        <f>(I132+J132+K132)*100/L132</f>
        <v>25</v>
      </c>
    </row>
    <row r="133" spans="1:19" ht="21.75">
      <c r="A133" s="160">
        <v>2</v>
      </c>
      <c r="B133" s="2" t="s">
        <v>70</v>
      </c>
      <c r="C133" s="4">
        <f aca="true" t="shared" si="78" ref="C133:C138">SUM(D133:K133,O133:P133)</f>
        <v>430</v>
      </c>
      <c r="D133" s="2">
        <f>SUM(ชั้นภาค2!F13)</f>
        <v>14</v>
      </c>
      <c r="E133" s="2">
        <f>SUM(ชั้นภาค2!G13)</f>
        <v>36</v>
      </c>
      <c r="F133" s="2">
        <f>SUM(ชั้นภาค2!H13)</f>
        <v>23</v>
      </c>
      <c r="G133" s="2">
        <f>SUM(ชั้นภาค2!I13)</f>
        <v>28</v>
      </c>
      <c r="H133" s="2">
        <f>SUM(ชั้นภาค2!J13)</f>
        <v>35</v>
      </c>
      <c r="I133" s="2">
        <f>SUM(ชั้นภาค2!K13)</f>
        <v>42</v>
      </c>
      <c r="J133" s="2">
        <f>SUM(ชั้นภาค2!L13)</f>
        <v>51</v>
      </c>
      <c r="K133" s="2">
        <f>SUM(ชั้นภาค2!M13)</f>
        <v>201</v>
      </c>
      <c r="L133" s="4">
        <f t="shared" si="77"/>
        <v>430</v>
      </c>
      <c r="M133" s="5">
        <f aca="true" t="shared" si="79" ref="M133:M141">(1*E133+1.5*F133+2*G133+2.5*H133+3*I133+3.5*J133+4*K133)/L133</f>
        <v>3.0755813953488373</v>
      </c>
      <c r="N133" s="5">
        <f aca="true" t="shared" si="80" ref="N133:N141">SQRT((D133*0^2+E133*1^2+F133*1.5^2+G133*2^2+H133*2.5^2+I133*3^2+J133*3.5^2+K133*4^2)/L133-M133^2)</f>
        <v>1.1511304905029205</v>
      </c>
      <c r="O133" s="2">
        <f>SUM(ชั้นภาค2!Q13)</f>
        <v>0</v>
      </c>
      <c r="P133" s="2">
        <f>SUM(ชั้นภาค2!R13)</f>
        <v>0</v>
      </c>
      <c r="Q133" s="5">
        <f aca="true" t="shared" si="81" ref="Q133:Q142">(D133+E133)*100/L133</f>
        <v>11.627906976744185</v>
      </c>
      <c r="R133" s="5">
        <f aca="true" t="shared" si="82" ref="R133:R142">(E133+F133+G133+H133+I133+J133+K133)*100/L133</f>
        <v>96.74418604651163</v>
      </c>
      <c r="S133" s="5">
        <f aca="true" t="shared" si="83" ref="S133:S142">(I133+J133+K133)*100/L133</f>
        <v>68.37209302325581</v>
      </c>
    </row>
    <row r="134" spans="1:19" ht="21.75">
      <c r="A134" s="161"/>
      <c r="B134" s="2" t="s">
        <v>71</v>
      </c>
      <c r="C134" s="4">
        <f t="shared" si="78"/>
        <v>447</v>
      </c>
      <c r="D134" s="2">
        <f>SUM(ชั้นภาค2!F88)</f>
        <v>24</v>
      </c>
      <c r="E134" s="2">
        <f>SUM(ชั้นภาค2!G88)</f>
        <v>12</v>
      </c>
      <c r="F134" s="2">
        <f>SUM(ชั้นภาค2!H88)</f>
        <v>21</v>
      </c>
      <c r="G134" s="2">
        <f>SUM(ชั้นภาค2!I88)</f>
        <v>34</v>
      </c>
      <c r="H134" s="2">
        <f>SUM(ชั้นภาค2!J88)</f>
        <v>51</v>
      </c>
      <c r="I134" s="2">
        <f>SUM(ชั้นภาค2!K88)</f>
        <v>62</v>
      </c>
      <c r="J134" s="2">
        <f>SUM(ชั้นภาค2!L88)</f>
        <v>69</v>
      </c>
      <c r="K134" s="2">
        <f>SUM(ชั้นภาค2!M88)</f>
        <v>174</v>
      </c>
      <c r="L134" s="4">
        <f t="shared" si="77"/>
        <v>447</v>
      </c>
      <c r="M134" s="5">
        <f t="shared" si="79"/>
        <v>3.048098434004474</v>
      </c>
      <c r="N134" s="5">
        <f t="shared" si="80"/>
        <v>1.1074446912716396</v>
      </c>
      <c r="O134" s="2">
        <f>SUM(ชั้นภาค2!Q88)</f>
        <v>0</v>
      </c>
      <c r="P134" s="2">
        <f>SUM(ชั้นภาค2!R88)</f>
        <v>0</v>
      </c>
      <c r="Q134" s="5">
        <f t="shared" si="81"/>
        <v>8.053691275167786</v>
      </c>
      <c r="R134" s="5">
        <f t="shared" si="82"/>
        <v>94.63087248322148</v>
      </c>
      <c r="S134" s="5">
        <f t="shared" si="83"/>
        <v>68.23266219239373</v>
      </c>
    </row>
    <row r="135" spans="1:19" ht="21.75">
      <c r="A135" s="161"/>
      <c r="B135" s="2" t="s">
        <v>72</v>
      </c>
      <c r="C135" s="4">
        <f t="shared" si="78"/>
        <v>405</v>
      </c>
      <c r="D135" s="2">
        <f>SUM(ชั้นภาค2!F143)</f>
        <v>65</v>
      </c>
      <c r="E135" s="2">
        <f>SUM(ชั้นภาค2!G143)</f>
        <v>31</v>
      </c>
      <c r="F135" s="2">
        <f>SUM(ชั้นภาค2!H143)</f>
        <v>27</v>
      </c>
      <c r="G135" s="2">
        <f>SUM(ชั้นภาค2!I143)</f>
        <v>30</v>
      </c>
      <c r="H135" s="2">
        <f>SUM(ชั้นภาค2!J143)</f>
        <v>41</v>
      </c>
      <c r="I135" s="2">
        <f>SUM(ชั้นภาค2!K143)</f>
        <v>38</v>
      </c>
      <c r="J135" s="2">
        <f>SUM(ชั้นภาค2!L143)</f>
        <v>43</v>
      </c>
      <c r="K135" s="2">
        <f>SUM(ชั้นภาค2!M143)</f>
        <v>130</v>
      </c>
      <c r="L135" s="4">
        <f t="shared" si="77"/>
        <v>405</v>
      </c>
      <c r="M135" s="5">
        <f t="shared" si="79"/>
        <v>2.5148148148148146</v>
      </c>
      <c r="N135" s="5">
        <f t="shared" si="80"/>
        <v>1.4533155886710734</v>
      </c>
      <c r="O135" s="2">
        <f>SUM(ชั้นภาค2!Q143)</f>
        <v>0</v>
      </c>
      <c r="P135" s="2">
        <f>SUM(ชั้นภาค2!R143)</f>
        <v>0</v>
      </c>
      <c r="Q135" s="5">
        <f t="shared" si="81"/>
        <v>23.703703703703702</v>
      </c>
      <c r="R135" s="5">
        <f t="shared" si="82"/>
        <v>83.95061728395062</v>
      </c>
      <c r="S135" s="5">
        <f t="shared" si="83"/>
        <v>52.098765432098766</v>
      </c>
    </row>
    <row r="136" spans="1:19" ht="21.75">
      <c r="A136" s="161"/>
      <c r="B136" s="2" t="s">
        <v>67</v>
      </c>
      <c r="C136" s="4">
        <f t="shared" si="78"/>
        <v>420</v>
      </c>
      <c r="D136" s="2">
        <f>SUM(ชั้นภาค2!F205:F206)</f>
        <v>36</v>
      </c>
      <c r="E136" s="2">
        <f>SUM(ชั้นภาค2!G205:G206)</f>
        <v>15</v>
      </c>
      <c r="F136" s="2">
        <f>SUM(ชั้นภาค2!H205:H206)</f>
        <v>18</v>
      </c>
      <c r="G136" s="2">
        <f>SUM(ชั้นภาค2!I205:I206)</f>
        <v>39</v>
      </c>
      <c r="H136" s="2">
        <f>SUM(ชั้นภาค2!J205:J206)</f>
        <v>27</v>
      </c>
      <c r="I136" s="2">
        <f>SUM(ชั้นภาค2!K205:K206)</f>
        <v>43</v>
      </c>
      <c r="J136" s="2">
        <f>SUM(ชั้นภาค2!L205:L206)</f>
        <v>41</v>
      </c>
      <c r="K136" s="2">
        <f>SUM(ชั้นภาค2!M205:M206)</f>
        <v>201</v>
      </c>
      <c r="L136" s="4">
        <f t="shared" si="77"/>
        <v>420</v>
      </c>
      <c r="M136" s="5">
        <f t="shared" si="79"/>
        <v>3.0095238095238095</v>
      </c>
      <c r="N136" s="5">
        <f t="shared" si="80"/>
        <v>1.2737850464937963</v>
      </c>
      <c r="O136" s="2">
        <f>SUM(ชั้นภาค2!Q205:Q206)</f>
        <v>0</v>
      </c>
      <c r="P136" s="2">
        <f>SUM(ชั้นภาค2!R205:R206)</f>
        <v>0</v>
      </c>
      <c r="Q136" s="5">
        <f t="shared" si="81"/>
        <v>12.142857142857142</v>
      </c>
      <c r="R136" s="5">
        <f t="shared" si="82"/>
        <v>91.42857142857143</v>
      </c>
      <c r="S136" s="5">
        <f t="shared" si="83"/>
        <v>67.85714285714286</v>
      </c>
    </row>
    <row r="137" spans="1:19" ht="21.75">
      <c r="A137" s="161"/>
      <c r="B137" s="2" t="s">
        <v>68</v>
      </c>
      <c r="C137" s="4">
        <f t="shared" si="78"/>
        <v>338</v>
      </c>
      <c r="D137" s="2">
        <f>SUM(ชั้นภาค2!F268:F269)</f>
        <v>27</v>
      </c>
      <c r="E137" s="2">
        <f>SUM(ชั้นภาค2!G268:G269)</f>
        <v>14</v>
      </c>
      <c r="F137" s="2">
        <f>SUM(ชั้นภาค2!H268:H269)</f>
        <v>30</v>
      </c>
      <c r="G137" s="2">
        <f>SUM(ชั้นภาค2!I268:I269)</f>
        <v>43</v>
      </c>
      <c r="H137" s="2">
        <f>SUM(ชั้นภาค2!J268:J269)</f>
        <v>30</v>
      </c>
      <c r="I137" s="2">
        <f>SUM(ชั้นภาค2!K268:K269)</f>
        <v>45</v>
      </c>
      <c r="J137" s="2">
        <f>SUM(ชั้นภาค2!L268:L269)</f>
        <v>40</v>
      </c>
      <c r="K137" s="2">
        <f>SUM(ชั้นภาค2!M268:M269)</f>
        <v>93</v>
      </c>
      <c r="L137" s="4">
        <f t="shared" si="77"/>
        <v>322</v>
      </c>
      <c r="M137" s="5">
        <f t="shared" si="79"/>
        <v>2.6925465838509317</v>
      </c>
      <c r="N137" s="5">
        <f t="shared" si="80"/>
        <v>1.233036588750068</v>
      </c>
      <c r="O137" s="2">
        <f>SUM(ชั้นภาค2!Q268:Q269)</f>
        <v>0</v>
      </c>
      <c r="P137" s="2">
        <f>SUM(ชั้นภาค2!R268:R269)</f>
        <v>16</v>
      </c>
      <c r="Q137" s="5">
        <f t="shared" si="81"/>
        <v>12.732919254658386</v>
      </c>
      <c r="R137" s="5">
        <f t="shared" si="82"/>
        <v>91.61490683229813</v>
      </c>
      <c r="S137" s="5">
        <f t="shared" si="83"/>
        <v>55.27950310559006</v>
      </c>
    </row>
    <row r="138" spans="1:19" ht="21.75">
      <c r="A138" s="162"/>
      <c r="B138" s="2" t="s">
        <v>69</v>
      </c>
      <c r="C138" s="4">
        <f t="shared" si="78"/>
        <v>307</v>
      </c>
      <c r="D138" s="2">
        <f>SUM(ชั้นภาค2!F335)</f>
        <v>13</v>
      </c>
      <c r="E138" s="2">
        <f>SUM(ชั้นภาค2!G335)</f>
        <v>0</v>
      </c>
      <c r="F138" s="2">
        <f>SUM(ชั้นภาค2!H335)</f>
        <v>0</v>
      </c>
      <c r="G138" s="2">
        <f>SUM(ชั้นภาค2!I335)</f>
        <v>15</v>
      </c>
      <c r="H138" s="2">
        <f>SUM(ชั้นภาค2!J335)</f>
        <v>9</v>
      </c>
      <c r="I138" s="2">
        <f>SUM(ชั้นภาค2!K335)</f>
        <v>30</v>
      </c>
      <c r="J138" s="2">
        <f>SUM(ชั้นภาค2!L335)</f>
        <v>68</v>
      </c>
      <c r="K138" s="2">
        <f>SUM(ชั้นภาค2!M335)</f>
        <v>172</v>
      </c>
      <c r="L138" s="4">
        <f t="shared" si="77"/>
        <v>307</v>
      </c>
      <c r="M138" s="5">
        <f t="shared" si="79"/>
        <v>3.480456026058632</v>
      </c>
      <c r="N138" s="5">
        <f t="shared" si="80"/>
        <v>0.90669377582244</v>
      </c>
      <c r="O138" s="2">
        <f>SUM(ชั้นภาค2!Q335)</f>
        <v>0</v>
      </c>
      <c r="P138" s="2">
        <f>SUM(ชั้นภาค2!R335)</f>
        <v>0</v>
      </c>
      <c r="Q138" s="5">
        <f t="shared" si="81"/>
        <v>4.234527687296417</v>
      </c>
      <c r="R138" s="5">
        <f t="shared" si="82"/>
        <v>95.76547231270358</v>
      </c>
      <c r="S138" s="5">
        <f t="shared" si="83"/>
        <v>87.94788273615636</v>
      </c>
    </row>
    <row r="139" spans="1:19" ht="21.75">
      <c r="A139" s="163" t="s">
        <v>76</v>
      </c>
      <c r="B139" s="164"/>
      <c r="C139" s="4">
        <f>SUM(C129,C133:C135)</f>
        <v>1721</v>
      </c>
      <c r="D139" s="4">
        <f aca="true" t="shared" si="84" ref="D139:K139">SUM(D129,D133:D135)</f>
        <v>114</v>
      </c>
      <c r="E139" s="4">
        <f t="shared" si="84"/>
        <v>89</v>
      </c>
      <c r="F139" s="4">
        <f t="shared" si="84"/>
        <v>89</v>
      </c>
      <c r="G139" s="4">
        <f t="shared" si="84"/>
        <v>117</v>
      </c>
      <c r="H139" s="4">
        <f t="shared" si="84"/>
        <v>157</v>
      </c>
      <c r="I139" s="4">
        <f t="shared" si="84"/>
        <v>188</v>
      </c>
      <c r="J139" s="4">
        <f t="shared" si="84"/>
        <v>218</v>
      </c>
      <c r="K139" s="4">
        <f t="shared" si="84"/>
        <v>749</v>
      </c>
      <c r="L139" s="4">
        <f t="shared" si="77"/>
        <v>1721</v>
      </c>
      <c r="M139" s="5">
        <f t="shared" si="79"/>
        <v>3.0052295177222543</v>
      </c>
      <c r="N139" s="5">
        <f t="shared" si="80"/>
        <v>1.2153274784678179</v>
      </c>
      <c r="O139" s="4">
        <f>SUM(O129,O133:O135)</f>
        <v>0</v>
      </c>
      <c r="P139" s="4">
        <f>SUM(P129,P133:P135)</f>
        <v>0</v>
      </c>
      <c r="Q139" s="5">
        <f t="shared" si="81"/>
        <v>11.79546775130738</v>
      </c>
      <c r="R139" s="5">
        <f t="shared" si="82"/>
        <v>93.37594421847763</v>
      </c>
      <c r="S139" s="5">
        <f t="shared" si="83"/>
        <v>67.11214410226613</v>
      </c>
    </row>
    <row r="140" spans="1:19" ht="21.75">
      <c r="A140" s="163" t="s">
        <v>77</v>
      </c>
      <c r="B140" s="164"/>
      <c r="C140" s="4">
        <f>SUM(C130:C132,C136:C138)</f>
        <v>2065.9694882451504</v>
      </c>
      <c r="D140" s="4">
        <f aca="true" t="shared" si="85" ref="D140:K140">SUM(D130:D132,D136:D138)</f>
        <v>485</v>
      </c>
      <c r="E140" s="4">
        <f t="shared" si="85"/>
        <v>79</v>
      </c>
      <c r="F140" s="4">
        <f t="shared" si="85"/>
        <v>116</v>
      </c>
      <c r="G140" s="4">
        <f t="shared" si="85"/>
        <v>171</v>
      </c>
      <c r="H140" s="4">
        <f t="shared" si="85"/>
        <v>199</v>
      </c>
      <c r="I140" s="4">
        <f t="shared" si="85"/>
        <v>241</v>
      </c>
      <c r="J140" s="4">
        <f t="shared" si="85"/>
        <v>240</v>
      </c>
      <c r="K140" s="4">
        <f t="shared" si="85"/>
        <v>518</v>
      </c>
      <c r="L140" s="4">
        <f t="shared" si="77"/>
        <v>2049</v>
      </c>
      <c r="M140" s="5">
        <f t="shared" si="79"/>
        <v>2.307223035627135</v>
      </c>
      <c r="N140" s="5">
        <f t="shared" si="80"/>
        <v>1.5237429672024532</v>
      </c>
      <c r="O140" s="4">
        <f>SUM(O130:O132,O136:O138)</f>
        <v>0.9694882451502579</v>
      </c>
      <c r="P140" s="4">
        <f>SUM(P130:P132,P136:P138)</f>
        <v>16</v>
      </c>
      <c r="Q140" s="5">
        <f t="shared" si="81"/>
        <v>27.525622254758417</v>
      </c>
      <c r="R140" s="5">
        <f t="shared" si="82"/>
        <v>76.32991703269887</v>
      </c>
      <c r="S140" s="5">
        <f t="shared" si="83"/>
        <v>48.75549048316252</v>
      </c>
    </row>
    <row r="141" spans="1:19" ht="21.75">
      <c r="A141" s="163" t="s">
        <v>78</v>
      </c>
      <c r="B141" s="164"/>
      <c r="C141" s="12">
        <f>SUM(C139:C140)</f>
        <v>3786.9694882451504</v>
      </c>
      <c r="D141" s="12">
        <f aca="true" t="shared" si="86" ref="D141:L141">SUM(D139:D140)</f>
        <v>599</v>
      </c>
      <c r="E141" s="12">
        <f t="shared" si="86"/>
        <v>168</v>
      </c>
      <c r="F141" s="12">
        <f t="shared" si="86"/>
        <v>205</v>
      </c>
      <c r="G141" s="12">
        <f t="shared" si="86"/>
        <v>288</v>
      </c>
      <c r="H141" s="12">
        <f t="shared" si="86"/>
        <v>356</v>
      </c>
      <c r="I141" s="12">
        <f t="shared" si="86"/>
        <v>429</v>
      </c>
      <c r="J141" s="12">
        <f t="shared" si="86"/>
        <v>458</v>
      </c>
      <c r="K141" s="12">
        <f t="shared" si="86"/>
        <v>1267</v>
      </c>
      <c r="L141" s="12">
        <f t="shared" si="86"/>
        <v>3770</v>
      </c>
      <c r="M141" s="5">
        <f t="shared" si="79"/>
        <v>2.6258620689655174</v>
      </c>
      <c r="N141" s="5">
        <f t="shared" si="80"/>
        <v>1.4342373317134787</v>
      </c>
      <c r="O141" s="12">
        <f>SUM(O139:O140)</f>
        <v>0.9694882451502579</v>
      </c>
      <c r="P141" s="12">
        <f>SUM(P139:P140)</f>
        <v>16</v>
      </c>
      <c r="Q141" s="5">
        <f t="shared" si="81"/>
        <v>20.344827586206897</v>
      </c>
      <c r="R141" s="5">
        <f t="shared" si="82"/>
        <v>84.11140583554376</v>
      </c>
      <c r="S141" s="5">
        <f t="shared" si="83"/>
        <v>57.13527851458886</v>
      </c>
    </row>
    <row r="142" spans="1:19" ht="21.75">
      <c r="A142" s="163" t="s">
        <v>12</v>
      </c>
      <c r="B142" s="164"/>
      <c r="C142" s="5">
        <f>C141*100/$C$141</f>
        <v>100</v>
      </c>
      <c r="D142" s="5">
        <f aca="true" t="shared" si="87" ref="D142:L142">D141*100/$C$141</f>
        <v>15.817397046881714</v>
      </c>
      <c r="E142" s="5">
        <f t="shared" si="87"/>
        <v>4.4362649480402805</v>
      </c>
      <c r="F142" s="5">
        <f t="shared" si="87"/>
        <v>5.4132994901682</v>
      </c>
      <c r="G142" s="5">
        <f t="shared" si="87"/>
        <v>7.605025625211909</v>
      </c>
      <c r="H142" s="5">
        <f t="shared" si="87"/>
        <v>9.400656675609167</v>
      </c>
      <c r="I142" s="5">
        <f t="shared" si="87"/>
        <v>11.328319420888574</v>
      </c>
      <c r="J142" s="5">
        <f t="shared" si="87"/>
        <v>12.09410325120505</v>
      </c>
      <c r="K142" s="5">
        <f t="shared" si="87"/>
        <v>33.456831483137115</v>
      </c>
      <c r="L142" s="5">
        <f t="shared" si="87"/>
        <v>99.55189794114202</v>
      </c>
      <c r="M142" s="5"/>
      <c r="N142" s="5"/>
      <c r="O142" s="5">
        <f>O141*100/$C$141</f>
        <v>0.025600635235102212</v>
      </c>
      <c r="P142" s="5">
        <f>P141*100/$C$141</f>
        <v>0.42250142362288384</v>
      </c>
      <c r="Q142" s="5">
        <f t="shared" si="81"/>
        <v>20.344827586206893</v>
      </c>
      <c r="R142" s="5">
        <f t="shared" si="82"/>
        <v>84.11140583554376</v>
      </c>
      <c r="S142" s="5">
        <f t="shared" si="83"/>
        <v>57.135278514588855</v>
      </c>
    </row>
    <row r="144" ht="21.75">
      <c r="D144" s="29" t="s">
        <v>362</v>
      </c>
    </row>
    <row r="145" spans="1:19" ht="29.25" customHeight="1">
      <c r="A145" s="165" t="s">
        <v>65</v>
      </c>
      <c r="B145" s="176" t="s">
        <v>2</v>
      </c>
      <c r="C145" s="91" t="s">
        <v>3</v>
      </c>
      <c r="D145" s="152" t="s">
        <v>4</v>
      </c>
      <c r="E145" s="152"/>
      <c r="F145" s="152"/>
      <c r="G145" s="152"/>
      <c r="H145" s="152"/>
      <c r="I145" s="152"/>
      <c r="J145" s="152"/>
      <c r="K145" s="152"/>
      <c r="L145" s="95" t="s">
        <v>5</v>
      </c>
      <c r="M145" s="133" t="s">
        <v>6</v>
      </c>
      <c r="N145" s="133" t="s">
        <v>7</v>
      </c>
      <c r="O145" s="156" t="s">
        <v>55</v>
      </c>
      <c r="P145" s="157"/>
      <c r="Q145" s="173" t="s">
        <v>66</v>
      </c>
      <c r="R145" s="174"/>
      <c r="S145" s="175"/>
    </row>
    <row r="146" spans="1:19" ht="21.75">
      <c r="A146" s="165"/>
      <c r="B146" s="151"/>
      <c r="C146" s="91"/>
      <c r="D146" s="2">
        <v>0</v>
      </c>
      <c r="E146" s="2">
        <v>1</v>
      </c>
      <c r="F146" s="2">
        <v>1.5</v>
      </c>
      <c r="G146" s="2">
        <v>2</v>
      </c>
      <c r="H146" s="2">
        <v>2.5</v>
      </c>
      <c r="I146" s="2">
        <v>3</v>
      </c>
      <c r="J146" s="2">
        <v>3.5</v>
      </c>
      <c r="K146" s="2">
        <v>4</v>
      </c>
      <c r="L146" s="95"/>
      <c r="M146" s="133"/>
      <c r="N146" s="133"/>
      <c r="O146" s="2" t="s">
        <v>9</v>
      </c>
      <c r="P146" s="2" t="s">
        <v>10</v>
      </c>
      <c r="Q146" s="31" t="s">
        <v>75</v>
      </c>
      <c r="R146" s="31" t="s">
        <v>73</v>
      </c>
      <c r="S146" s="30" t="s">
        <v>74</v>
      </c>
    </row>
    <row r="147" spans="1:19" ht="21.75">
      <c r="A147" s="160">
        <v>1</v>
      </c>
      <c r="B147" s="55" t="s">
        <v>70</v>
      </c>
      <c r="C147" s="4">
        <f>SUM(D147:K147,O147:P147)</f>
        <v>7668.520708221164</v>
      </c>
      <c r="D147" s="2">
        <f>SUM(ชั้นภาค1!F15:F34)</f>
        <v>393.665355145993</v>
      </c>
      <c r="E147" s="2">
        <f>SUM(ชั้นภาค1!G15:G34)</f>
        <v>801.8898322634086</v>
      </c>
      <c r="F147" s="2">
        <f>SUM(ชั้นภาค1!H15:H34)</f>
        <v>608.8928349554774</v>
      </c>
      <c r="G147" s="2">
        <f>SUM(ชั้นภาค1!I15:I34)</f>
        <v>951.720853178712</v>
      </c>
      <c r="H147" s="2">
        <f>SUM(ชั้นภาค1!J15:J34)</f>
        <v>1019.6911368813419</v>
      </c>
      <c r="I147" s="2">
        <f>SUM(ชั้นภาค1!K15:K34)</f>
        <v>1260.6226962103956</v>
      </c>
      <c r="J147" s="2">
        <f>SUM(ชั้นภาค1!L15:L34)</f>
        <v>1056.3063781321184</v>
      </c>
      <c r="K147" s="2">
        <f>SUM(ชั้นภาค1!M15:M34)</f>
        <v>1575.731621453717</v>
      </c>
      <c r="L147" s="4">
        <f>SUM(D147:K147)</f>
        <v>7668.520708221164</v>
      </c>
      <c r="M147" s="5">
        <f>(1*E147+1.5*F147+2*G147+2.5*H147+3*I147+3.5*J147+4*K147)/L147</f>
        <v>2.601514202051825</v>
      </c>
      <c r="N147" s="5">
        <f>SQRT((D147*0^2+E147*1^2+F147*1.5^2+G147*2^2+H147*2.5^2+I147*3^2+J147*3.5^2+K147*4^2)/L147-M147^2)</f>
        <v>1.1390448651472516</v>
      </c>
      <c r="O147" s="2">
        <f>SUM(ชั้นภาค1!Q15:Q34)</f>
        <v>0</v>
      </c>
      <c r="P147" s="2">
        <f>SUM(ชั้นภาค1!R15:R34)</f>
        <v>0</v>
      </c>
      <c r="Q147" s="5">
        <f>(D147+E147)*100/L147</f>
        <v>15.590427839983363</v>
      </c>
      <c r="R147" s="5">
        <f>(E147+F147+G147+H147+I147+J147+K147)*100/L147</f>
        <v>94.8664759459545</v>
      </c>
      <c r="S147" s="5">
        <f>(I147+J147+K147)*100/L147</f>
        <v>50.76155941814228</v>
      </c>
    </row>
    <row r="148" spans="1:19" ht="21.75">
      <c r="A148" s="161"/>
      <c r="B148" s="2" t="s">
        <v>67</v>
      </c>
      <c r="C148" s="4">
        <f>SUM(D148:K148,O148:P148)</f>
        <v>179</v>
      </c>
      <c r="D148" s="2">
        <f>SUM(ชั้นภาค1!F118:F121)</f>
        <v>42</v>
      </c>
      <c r="E148" s="2">
        <f>SUM(ชั้นภาค1!G118:G121)</f>
        <v>12</v>
      </c>
      <c r="F148" s="2">
        <f>SUM(ชั้นภาค1!H118:H121)</f>
        <v>13</v>
      </c>
      <c r="G148" s="2">
        <f>SUM(ชั้นภาค1!I118:I121)</f>
        <v>9</v>
      </c>
      <c r="H148" s="2">
        <f>SUM(ชั้นภาค1!J118:J121)</f>
        <v>15</v>
      </c>
      <c r="I148" s="2">
        <f>SUM(ชั้นภาค1!K118:K121)</f>
        <v>17</v>
      </c>
      <c r="J148" s="2">
        <f>SUM(ชั้นภาค1!L118:L121)</f>
        <v>11</v>
      </c>
      <c r="K148" s="2">
        <f>SUM(ชั้นภาค1!M118:M121)</f>
        <v>56</v>
      </c>
      <c r="L148" s="4">
        <f aca="true" t="shared" si="88" ref="L148:L158">SUM(D148:K148)</f>
        <v>175</v>
      </c>
      <c r="M148" s="5">
        <f>(1*E148+1.5*F148+2*G148+2.5*H148+3*I148+3.5*J148+4*K148)/L148</f>
        <v>2.2885714285714287</v>
      </c>
      <c r="N148" s="5">
        <f>SQRT((D148*0^2+E148*1^2+F148*1.5^2+G148*2^2+H148*2.5^2+I148*3^2+J148*3.5^2+K148*4^2)/L148-M148^2)</f>
        <v>1.5823619648345637</v>
      </c>
      <c r="O148" s="2">
        <f>SUM(ชั้นภาค1!Q118:Q121)</f>
        <v>0</v>
      </c>
      <c r="P148" s="2">
        <f>SUM(ชั้นภาค1!R118:R121)</f>
        <v>4</v>
      </c>
      <c r="Q148" s="5">
        <f>(D148+E148)*100/L148</f>
        <v>30.857142857142858</v>
      </c>
      <c r="R148" s="5">
        <f>(E148+F148+G148+H148+I148+J148+K148)*100/L148</f>
        <v>76</v>
      </c>
      <c r="S148" s="5">
        <f>(I148+J148+K148)*100/L148</f>
        <v>48</v>
      </c>
    </row>
    <row r="149" spans="1:19" ht="21.75">
      <c r="A149" s="161"/>
      <c r="B149" s="2" t="s">
        <v>68</v>
      </c>
      <c r="C149" s="4" t="e">
        <f>SUM(D149:K149,O149:P149)</f>
        <v>#REF!</v>
      </c>
      <c r="D149" s="2" t="e">
        <f>SUM(ชั้นภาค1!#REF!)</f>
        <v>#REF!</v>
      </c>
      <c r="E149" s="2" t="e">
        <f>SUM(ชั้นภาค1!#REF!)</f>
        <v>#REF!</v>
      </c>
      <c r="F149" s="2" t="e">
        <f>SUM(ชั้นภาค1!#REF!)</f>
        <v>#REF!</v>
      </c>
      <c r="G149" s="2" t="e">
        <f>SUM(ชั้นภาค1!#REF!)</f>
        <v>#REF!</v>
      </c>
      <c r="H149" s="2" t="e">
        <f>SUM(ชั้นภาค1!#REF!)</f>
        <v>#REF!</v>
      </c>
      <c r="I149" s="2" t="e">
        <f>SUM(ชั้นภาค1!#REF!)</f>
        <v>#REF!</v>
      </c>
      <c r="J149" s="2" t="e">
        <f>SUM(ชั้นภาค1!#REF!)</f>
        <v>#REF!</v>
      </c>
      <c r="K149" s="2" t="e">
        <f>SUM(ชั้นภาค1!#REF!)</f>
        <v>#REF!</v>
      </c>
      <c r="L149" s="4" t="e">
        <f t="shared" si="88"/>
        <v>#REF!</v>
      </c>
      <c r="M149" s="5" t="e">
        <f>(1*E149+1.5*F149+2*G149+2.5*H149+3*I149+3.5*J149+4*K149)/L149</f>
        <v>#REF!</v>
      </c>
      <c r="N149" s="5" t="e">
        <f>SQRT((D149*0^2+E149*1^2+F149*1.5^2+G149*2^2+H149*2.5^2+I149*3^2+J149*3.5^2+K149*4^2)/L149-M149^2)</f>
        <v>#REF!</v>
      </c>
      <c r="O149" s="2" t="e">
        <f>SUM(ชั้นภาค1!#REF!)</f>
        <v>#REF!</v>
      </c>
      <c r="P149" s="2" t="e">
        <f>SUM(ชั้นภาค1!#REF!)</f>
        <v>#REF!</v>
      </c>
      <c r="Q149" s="5" t="e">
        <f>(D149+E149)*100/L149</f>
        <v>#REF!</v>
      </c>
      <c r="R149" s="5" t="e">
        <f>(E149+F149+G149+H149+I149+J149+K149)*100/L149</f>
        <v>#REF!</v>
      </c>
      <c r="S149" s="5" t="e">
        <f>(I149+J149+K149)*100/L149</f>
        <v>#REF!</v>
      </c>
    </row>
    <row r="150" spans="1:19" ht="21.75">
      <c r="A150" s="162"/>
      <c r="B150" s="2" t="s">
        <v>69</v>
      </c>
      <c r="C150" s="4" t="e">
        <f>SUM(D150:K150,O150:P150)</f>
        <v>#REF!</v>
      </c>
      <c r="D150" s="2" t="e">
        <f>SUM(ชั้นภาค1!#REF!)</f>
        <v>#REF!</v>
      </c>
      <c r="E150" s="2" t="e">
        <f>SUM(ชั้นภาค1!#REF!)</f>
        <v>#REF!</v>
      </c>
      <c r="F150" s="2" t="e">
        <f>SUM(ชั้นภาค1!#REF!)</f>
        <v>#REF!</v>
      </c>
      <c r="G150" s="2" t="e">
        <f>SUM(ชั้นภาค1!#REF!)</f>
        <v>#REF!</v>
      </c>
      <c r="H150" s="2" t="e">
        <f>SUM(ชั้นภาค1!#REF!)</f>
        <v>#REF!</v>
      </c>
      <c r="I150" s="2" t="e">
        <f>SUM(ชั้นภาค1!#REF!)</f>
        <v>#REF!</v>
      </c>
      <c r="J150" s="2" t="e">
        <f>SUM(ชั้นภาค1!#REF!)</f>
        <v>#REF!</v>
      </c>
      <c r="K150" s="2" t="e">
        <f>SUM(ชั้นภาค1!#REF!)</f>
        <v>#REF!</v>
      </c>
      <c r="L150" s="4" t="e">
        <f t="shared" si="88"/>
        <v>#REF!</v>
      </c>
      <c r="M150" s="5" t="e">
        <f>(1*E150+1.5*F150+2*G150+2.5*H150+3*I150+3.5*J150+4*K150)/L150</f>
        <v>#REF!</v>
      </c>
      <c r="N150" s="5" t="e">
        <f>SQRT((D150*0^2+E150*1^2+F150*1.5^2+G150*2^2+H150*2.5^2+I150*3^2+J150*3.5^2+K150*4^2)/L150-M150^2)</f>
        <v>#REF!</v>
      </c>
      <c r="O150" s="2" t="e">
        <f>SUM(ชั้นภาค1!#REF!)</f>
        <v>#REF!</v>
      </c>
      <c r="P150" s="2" t="e">
        <f>SUM(ชั้นภาค1!#REF!)</f>
        <v>#REF!</v>
      </c>
      <c r="Q150" s="5" t="e">
        <f>(D150+E150)*100/L150</f>
        <v>#REF!</v>
      </c>
      <c r="R150" s="5" t="e">
        <f>(E150+F150+G150+H150+I150+J150+K150)*100/L150</f>
        <v>#REF!</v>
      </c>
      <c r="S150" s="5" t="e">
        <f>(I150+J150+K150)*100/L150</f>
        <v>#REF!</v>
      </c>
    </row>
    <row r="151" spans="1:19" ht="21.75">
      <c r="A151" s="160">
        <v>2</v>
      </c>
      <c r="B151" s="2" t="s">
        <v>70</v>
      </c>
      <c r="C151" s="4">
        <f aca="true" t="shared" si="89" ref="C151:C156">SUM(D151:K151,O151:P151)</f>
        <v>596</v>
      </c>
      <c r="D151" s="2">
        <f>SUM(ชั้นภาค2!F14,ชั้นภาค2!F30:F31)</f>
        <v>11</v>
      </c>
      <c r="E151" s="2">
        <f>SUM(ชั้นภาค2!G14,ชั้นภาค2!G30:G31)</f>
        <v>43</v>
      </c>
      <c r="F151" s="2">
        <f>SUM(ชั้นภาค2!H14,ชั้นภาค2!H30:H31)</f>
        <v>31</v>
      </c>
      <c r="G151" s="2">
        <f>SUM(ชั้นภาค2!I14,ชั้นภาค2!I30:I31)</f>
        <v>60</v>
      </c>
      <c r="H151" s="2">
        <f>SUM(ชั้นภาค2!J14,ชั้นภาค2!J30:J31)</f>
        <v>66</v>
      </c>
      <c r="I151" s="2">
        <f>SUM(ชั้นภาค2!K14,ชั้นภาค2!K30:K31)</f>
        <v>75</v>
      </c>
      <c r="J151" s="2">
        <f>SUM(ชั้นภาค2!L14,ชั้นภาค2!L30:L31)</f>
        <v>70</v>
      </c>
      <c r="K151" s="2">
        <f>SUM(ชั้นภาค2!M14,ชั้นภาค2!M30:M31)</f>
        <v>240</v>
      </c>
      <c r="L151" s="4">
        <f t="shared" si="88"/>
        <v>596</v>
      </c>
      <c r="M151" s="5">
        <f aca="true" t="shared" si="90" ref="M151:M159">(1*E151+1.5*F151+2*G151+2.5*H151+3*I151+3.5*J151+4*K151)/L151</f>
        <v>3.027684563758389</v>
      </c>
      <c r="N151" s="5">
        <f aca="true" t="shared" si="91" ref="N151:N159">SQRT((D151*0^2+E151*1^2+F151*1.5^2+G151*2^2+H151*2.5^2+I151*3^2+J151*3.5^2+K151*4^2)/L151-M151^2)</f>
        <v>1.0636561650330099</v>
      </c>
      <c r="O151" s="2">
        <f>SUM(ชั้นภาค2!Q14,ชั้นภาค2!Q30:Q31)</f>
        <v>0</v>
      </c>
      <c r="P151" s="2">
        <f>SUM(ชั้นภาค2!R14,ชั้นภาค2!R30:R31)</f>
        <v>0</v>
      </c>
      <c r="Q151" s="5">
        <f aca="true" t="shared" si="92" ref="Q151:Q160">(D151+E151)*100/L151</f>
        <v>9.060402684563758</v>
      </c>
      <c r="R151" s="5">
        <f aca="true" t="shared" si="93" ref="R151:R160">(E151+F151+G151+H151+I151+J151+K151)*100/L151</f>
        <v>98.15436241610739</v>
      </c>
      <c r="S151" s="5">
        <f aca="true" t="shared" si="94" ref="S151:S160">(I151+J151+K151)*100/L151</f>
        <v>64.59731543624162</v>
      </c>
    </row>
    <row r="152" spans="1:19" ht="21.75">
      <c r="A152" s="161"/>
      <c r="B152" s="2" t="s">
        <v>71</v>
      </c>
      <c r="C152" s="4">
        <f t="shared" si="89"/>
        <v>857</v>
      </c>
      <c r="D152" s="2">
        <f>SUM(ชั้นภาค2!F72,ชั้นภาค2!F89:F91)</f>
        <v>29</v>
      </c>
      <c r="E152" s="2">
        <f>SUM(ชั้นภาค2!G72,ชั้นภาค2!G89:G91)</f>
        <v>138</v>
      </c>
      <c r="F152" s="2">
        <f>SUM(ชั้นภาค2!H72,ชั้นภาค2!H89:H91)</f>
        <v>130</v>
      </c>
      <c r="G152" s="2">
        <f>SUM(ชั้นภาค2!I72,ชั้นภาค2!I89:I91)</f>
        <v>141</v>
      </c>
      <c r="H152" s="2">
        <f>SUM(ชั้นภาค2!J72,ชั้นภาค2!J89:J91)</f>
        <v>101</v>
      </c>
      <c r="I152" s="2">
        <f>SUM(ชั้นภาค2!K72,ชั้นภาค2!K89:K91)</f>
        <v>89</v>
      </c>
      <c r="J152" s="2">
        <f>SUM(ชั้นภาค2!L72,ชั้นภาค2!L89:L91)</f>
        <v>68</v>
      </c>
      <c r="K152" s="2">
        <f>SUM(ชั้นภาค2!M72,ชั้นภาค2!M89:M91)</f>
        <v>160</v>
      </c>
      <c r="L152" s="4">
        <f t="shared" si="88"/>
        <v>856</v>
      </c>
      <c r="M152" s="5">
        <f t="shared" si="90"/>
        <v>2.351051401869159</v>
      </c>
      <c r="N152" s="5">
        <f t="shared" si="91"/>
        <v>1.1275330018474157</v>
      </c>
      <c r="O152" s="2">
        <f>SUM(ชั้นภาค2!Q72,ชั้นภาค2!Q89:Q91)</f>
        <v>1</v>
      </c>
      <c r="P152" s="2">
        <f>SUM(ชั้นภาค2!R72,ชั้นภาค2!R89:R91)</f>
        <v>0</v>
      </c>
      <c r="Q152" s="5">
        <f t="shared" si="92"/>
        <v>19.509345794392523</v>
      </c>
      <c r="R152" s="5">
        <f t="shared" si="93"/>
        <v>96.61214953271028</v>
      </c>
      <c r="S152" s="5">
        <f t="shared" si="94"/>
        <v>37.032710280373834</v>
      </c>
    </row>
    <row r="153" spans="1:19" ht="21.75">
      <c r="A153" s="161"/>
      <c r="B153" s="2" t="s">
        <v>72</v>
      </c>
      <c r="C153" s="4">
        <f t="shared" si="89"/>
        <v>775</v>
      </c>
      <c r="D153" s="2">
        <f>SUM(ชั้นภาค2!F131,ชั้นภาค2!F147:F149)</f>
        <v>136</v>
      </c>
      <c r="E153" s="2">
        <f>SUM(ชั้นภาค2!G131,ชั้นภาค2!G147:G149)</f>
        <v>204</v>
      </c>
      <c r="F153" s="2">
        <f>SUM(ชั้นภาค2!H131,ชั้นภาค2!H147:H149)</f>
        <v>81</v>
      </c>
      <c r="G153" s="2">
        <f>SUM(ชั้นภาค2!I131,ชั้นภาค2!I147:I149)</f>
        <v>77</v>
      </c>
      <c r="H153" s="2">
        <f>SUM(ชั้นภาค2!J131,ชั้นภาค2!J147:J149)</f>
        <v>85</v>
      </c>
      <c r="I153" s="2">
        <f>SUM(ชั้นภาค2!K131,ชั้นภาค2!K147:K149)</f>
        <v>84</v>
      </c>
      <c r="J153" s="2">
        <f>SUM(ชั้นภาค2!L131,ชั้นภาค2!L147:L149)</f>
        <v>52</v>
      </c>
      <c r="K153" s="2">
        <f>SUM(ชั้นภาค2!M131,ชั้นภาค2!M147:M149)</f>
        <v>56</v>
      </c>
      <c r="L153" s="4">
        <f t="shared" si="88"/>
        <v>775</v>
      </c>
      <c r="M153" s="5">
        <f t="shared" si="90"/>
        <v>1.7419354838709677</v>
      </c>
      <c r="N153" s="5">
        <f t="shared" si="91"/>
        <v>1.2249487661566247</v>
      </c>
      <c r="O153" s="2">
        <f>SUM(ชั้นภาค2!Q131,ชั้นภาค2!Q147:Q149)</f>
        <v>0</v>
      </c>
      <c r="P153" s="2">
        <f>SUM(ชั้นภาค2!R131,ชั้นภาค2!R147:R149)</f>
        <v>0</v>
      </c>
      <c r="Q153" s="5">
        <f t="shared" si="92"/>
        <v>43.87096774193548</v>
      </c>
      <c r="R153" s="5">
        <f t="shared" si="93"/>
        <v>82.45161290322581</v>
      </c>
      <c r="S153" s="5">
        <f t="shared" si="94"/>
        <v>24.774193548387096</v>
      </c>
    </row>
    <row r="154" spans="1:19" ht="21.75">
      <c r="A154" s="161"/>
      <c r="B154" s="2" t="s">
        <v>67</v>
      </c>
      <c r="C154" s="4">
        <f t="shared" si="89"/>
        <v>1025</v>
      </c>
      <c r="D154" s="2">
        <f>SUM(ชั้นภาค2!F189,ชั้นภาค2!F211:F214)</f>
        <v>143</v>
      </c>
      <c r="E154" s="2">
        <f>SUM(ชั้นภาค2!G189,ชั้นภาค2!G211:G214)</f>
        <v>92</v>
      </c>
      <c r="F154" s="2">
        <f>SUM(ชั้นภาค2!H189,ชั้นภาค2!H211:H214)</f>
        <v>108</v>
      </c>
      <c r="G154" s="2">
        <f>SUM(ชั้นภาค2!I189,ชั้นภาค2!I211:I214)</f>
        <v>115</v>
      </c>
      <c r="H154" s="2">
        <f>SUM(ชั้นภาค2!J189,ชั้นภาค2!J211:J214)</f>
        <v>99</v>
      </c>
      <c r="I154" s="2">
        <f>SUM(ชั้นภาค2!K189,ชั้นภาค2!K211:K214)</f>
        <v>130</v>
      </c>
      <c r="J154" s="2">
        <f>SUM(ชั้นภาค2!L189,ชั้นภาค2!L211:L214)</f>
        <v>116</v>
      </c>
      <c r="K154" s="2">
        <f>SUM(ชั้นภาค2!M189,ชั้นภาค2!M211:M214)</f>
        <v>222</v>
      </c>
      <c r="L154" s="4">
        <f t="shared" si="88"/>
        <v>1025</v>
      </c>
      <c r="M154" s="5">
        <f t="shared" si="90"/>
        <v>2.3565853658536584</v>
      </c>
      <c r="N154" s="5">
        <f t="shared" si="91"/>
        <v>1.348682482215374</v>
      </c>
      <c r="O154" s="2">
        <f>SUM(ชั้นภาค2!Q189,ชั้นภาค2!Q211:Q214)</f>
        <v>0</v>
      </c>
      <c r="P154" s="2">
        <f>SUM(ชั้นภาค2!R189,ชั้นภาค2!R211:R214)</f>
        <v>0</v>
      </c>
      <c r="Q154" s="5">
        <f t="shared" si="92"/>
        <v>22.926829268292682</v>
      </c>
      <c r="R154" s="5">
        <f t="shared" si="93"/>
        <v>86.04878048780488</v>
      </c>
      <c r="S154" s="5">
        <f t="shared" si="94"/>
        <v>45.65853658536585</v>
      </c>
    </row>
    <row r="155" spans="1:19" ht="21.75">
      <c r="A155" s="161"/>
      <c r="B155" s="2" t="s">
        <v>68</v>
      </c>
      <c r="C155" s="4">
        <f t="shared" si="89"/>
        <v>506</v>
      </c>
      <c r="D155" s="2">
        <f>SUM(ชั้นภาค2!F253,ชั้นภาค2!F278:F279)</f>
        <v>68</v>
      </c>
      <c r="E155" s="2">
        <f>SUM(ชั้นภาค2!G253,ชั้นภาค2!G278:G279)</f>
        <v>37</v>
      </c>
      <c r="F155" s="2">
        <f>SUM(ชั้นภาค2!H253,ชั้นภาค2!H278:H279)</f>
        <v>27</v>
      </c>
      <c r="G155" s="2">
        <f>SUM(ชั้นภาค2!I253,ชั้นภาค2!I278:I279)</f>
        <v>57</v>
      </c>
      <c r="H155" s="2">
        <f>SUM(ชั้นภาค2!J253,ชั้นภาค2!J278:J279)</f>
        <v>101</v>
      </c>
      <c r="I155" s="2">
        <f>SUM(ชั้นภาค2!K253,ชั้นภาค2!K278:K279)</f>
        <v>117</v>
      </c>
      <c r="J155" s="2">
        <f>SUM(ชั้นภาค2!L253,ชั้นภาค2!L278:L279)</f>
        <v>60</v>
      </c>
      <c r="K155" s="2">
        <f>SUM(ชั้นภาค2!M253,ชั้นภาค2!M278:M279)</f>
        <v>39</v>
      </c>
      <c r="L155" s="4">
        <f t="shared" si="88"/>
        <v>506</v>
      </c>
      <c r="M155" s="5">
        <f t="shared" si="90"/>
        <v>2.294466403162055</v>
      </c>
      <c r="N155" s="5">
        <f t="shared" si="91"/>
        <v>1.1804773151395158</v>
      </c>
      <c r="O155" s="2">
        <f>SUM(ชั้นภาค2!Q253,ชั้นภาค2!Q278:Q279)</f>
        <v>0</v>
      </c>
      <c r="P155" s="2">
        <f>SUM(ชั้นภาค2!R253,ชั้นภาค2!R278:R279)</f>
        <v>0</v>
      </c>
      <c r="Q155" s="5">
        <f t="shared" si="92"/>
        <v>20.75098814229249</v>
      </c>
      <c r="R155" s="5">
        <f t="shared" si="93"/>
        <v>86.56126482213439</v>
      </c>
      <c r="S155" s="5">
        <f t="shared" si="94"/>
        <v>42.687747035573125</v>
      </c>
    </row>
    <row r="156" spans="1:19" ht="21.75">
      <c r="A156" s="162"/>
      <c r="B156" s="2" t="s">
        <v>69</v>
      </c>
      <c r="C156" s="4">
        <f t="shared" si="89"/>
        <v>555</v>
      </c>
      <c r="D156" s="2">
        <f>SUM(ชั้นภาค2!F317,ชั้นภาค2!F338:F339)</f>
        <v>60</v>
      </c>
      <c r="E156" s="2">
        <f>SUM(ชั้นภาค2!G317,ชั้นภาค2!G338:G339)</f>
        <v>73</v>
      </c>
      <c r="F156" s="2">
        <f>SUM(ชั้นภาค2!H317,ชั้นภาค2!H338:H339)</f>
        <v>67</v>
      </c>
      <c r="G156" s="2">
        <f>SUM(ชั้นภาค2!I317,ชั้นภาค2!I338:I339)</f>
        <v>74</v>
      </c>
      <c r="H156" s="2">
        <f>SUM(ชั้นภาค2!J317,ชั้นภาค2!J338:J339)</f>
        <v>85</v>
      </c>
      <c r="I156" s="2">
        <f>SUM(ชั้นภาค2!K317,ชั้นภาค2!K338:K339)</f>
        <v>100</v>
      </c>
      <c r="J156" s="2">
        <f>SUM(ชั้นภาค2!L317,ชั้นภาค2!L338:L339)</f>
        <v>45</v>
      </c>
      <c r="K156" s="2">
        <f>SUM(ชั้นภาค2!M317,ชั้นภาค2!M338:M339)</f>
        <v>51</v>
      </c>
      <c r="L156" s="4">
        <f t="shared" si="88"/>
        <v>555</v>
      </c>
      <c r="M156" s="5">
        <f t="shared" si="90"/>
        <v>2.154054054054054</v>
      </c>
      <c r="N156" s="5">
        <f t="shared" si="91"/>
        <v>1.1570998059986544</v>
      </c>
      <c r="O156" s="2">
        <f>SUM(ชั้นภาค2!Q317,ชั้นภาค2!Q338:Q339)</f>
        <v>0</v>
      </c>
      <c r="P156" s="2">
        <f>SUM(ชั้นภาค2!R317,ชั้นภาค2!R338:R339)</f>
        <v>0</v>
      </c>
      <c r="Q156" s="5">
        <f t="shared" si="92"/>
        <v>23.963963963963963</v>
      </c>
      <c r="R156" s="5">
        <f t="shared" si="93"/>
        <v>89.1891891891892</v>
      </c>
      <c r="S156" s="5">
        <f t="shared" si="94"/>
        <v>35.31531531531532</v>
      </c>
    </row>
    <row r="157" spans="1:19" ht="21.75">
      <c r="A157" s="163" t="s">
        <v>76</v>
      </c>
      <c r="B157" s="164"/>
      <c r="C157" s="4">
        <f>SUM(C147,C151:C153)</f>
        <v>9896.520708221164</v>
      </c>
      <c r="D157" s="4">
        <f aca="true" t="shared" si="95" ref="D157:K157">SUM(D147,D151:D153)</f>
        <v>569.665355145993</v>
      </c>
      <c r="E157" s="4">
        <f t="shared" si="95"/>
        <v>1186.8898322634086</v>
      </c>
      <c r="F157" s="4">
        <f t="shared" si="95"/>
        <v>850.8928349554774</v>
      </c>
      <c r="G157" s="4">
        <f t="shared" si="95"/>
        <v>1229.7208531787119</v>
      </c>
      <c r="H157" s="4">
        <f t="shared" si="95"/>
        <v>1271.691136881342</v>
      </c>
      <c r="I157" s="4">
        <f t="shared" si="95"/>
        <v>1508.6226962103956</v>
      </c>
      <c r="J157" s="4">
        <f t="shared" si="95"/>
        <v>1246.3063781321184</v>
      </c>
      <c r="K157" s="4">
        <f t="shared" si="95"/>
        <v>2031.731621453717</v>
      </c>
      <c r="L157" s="4">
        <f t="shared" si="88"/>
        <v>9895.520708221164</v>
      </c>
      <c r="M157" s="5">
        <f t="shared" si="90"/>
        <v>2.5381954393060844</v>
      </c>
      <c r="N157" s="5">
        <f t="shared" si="91"/>
        <v>1.1710220766327955</v>
      </c>
      <c r="O157" s="4">
        <f>SUM(O147,O151:O153)</f>
        <v>1</v>
      </c>
      <c r="P157" s="4">
        <f>SUM(P147,P151:P153)</f>
        <v>0</v>
      </c>
      <c r="Q157" s="5">
        <f t="shared" si="92"/>
        <v>17.751013202873313</v>
      </c>
      <c r="R157" s="5">
        <f t="shared" si="93"/>
        <v>94.24319980784117</v>
      </c>
      <c r="S157" s="5">
        <f t="shared" si="94"/>
        <v>48.37199412679204</v>
      </c>
    </row>
    <row r="158" spans="1:19" ht="21.75">
      <c r="A158" s="163" t="s">
        <v>77</v>
      </c>
      <c r="B158" s="164"/>
      <c r="C158" s="4" t="e">
        <f>SUM(C148:C150,C154:C156)</f>
        <v>#REF!</v>
      </c>
      <c r="D158" s="4" t="e">
        <f aca="true" t="shared" si="96" ref="D158:K158">SUM(D148:D150,D154:D156)</f>
        <v>#REF!</v>
      </c>
      <c r="E158" s="4" t="e">
        <f t="shared" si="96"/>
        <v>#REF!</v>
      </c>
      <c r="F158" s="4" t="e">
        <f t="shared" si="96"/>
        <v>#REF!</v>
      </c>
      <c r="G158" s="4" t="e">
        <f t="shared" si="96"/>
        <v>#REF!</v>
      </c>
      <c r="H158" s="4" t="e">
        <f t="shared" si="96"/>
        <v>#REF!</v>
      </c>
      <c r="I158" s="4" t="e">
        <f t="shared" si="96"/>
        <v>#REF!</v>
      </c>
      <c r="J158" s="4" t="e">
        <f t="shared" si="96"/>
        <v>#REF!</v>
      </c>
      <c r="K158" s="4" t="e">
        <f t="shared" si="96"/>
        <v>#REF!</v>
      </c>
      <c r="L158" s="4" t="e">
        <f t="shared" si="88"/>
        <v>#REF!</v>
      </c>
      <c r="M158" s="5" t="e">
        <f t="shared" si="90"/>
        <v>#REF!</v>
      </c>
      <c r="N158" s="5" t="e">
        <f t="shared" si="91"/>
        <v>#REF!</v>
      </c>
      <c r="O158" s="4" t="e">
        <f>SUM(O148:O150,O154:O156)</f>
        <v>#REF!</v>
      </c>
      <c r="P158" s="4" t="e">
        <f>SUM(P148:P150,P154:P156)</f>
        <v>#REF!</v>
      </c>
      <c r="Q158" s="5" t="e">
        <f t="shared" si="92"/>
        <v>#REF!</v>
      </c>
      <c r="R158" s="5" t="e">
        <f t="shared" si="93"/>
        <v>#REF!</v>
      </c>
      <c r="S158" s="5" t="e">
        <f t="shared" si="94"/>
        <v>#REF!</v>
      </c>
    </row>
    <row r="159" spans="1:19" ht="21.75">
      <c r="A159" s="163" t="s">
        <v>78</v>
      </c>
      <c r="B159" s="164"/>
      <c r="C159" s="12" t="e">
        <f>SUM(C157:C158)</f>
        <v>#REF!</v>
      </c>
      <c r="D159" s="12" t="e">
        <f aca="true" t="shared" si="97" ref="D159:L159">SUM(D157:D158)</f>
        <v>#REF!</v>
      </c>
      <c r="E159" s="12" t="e">
        <f t="shared" si="97"/>
        <v>#REF!</v>
      </c>
      <c r="F159" s="12" t="e">
        <f t="shared" si="97"/>
        <v>#REF!</v>
      </c>
      <c r="G159" s="12" t="e">
        <f t="shared" si="97"/>
        <v>#REF!</v>
      </c>
      <c r="H159" s="12" t="e">
        <f t="shared" si="97"/>
        <v>#REF!</v>
      </c>
      <c r="I159" s="12" t="e">
        <f t="shared" si="97"/>
        <v>#REF!</v>
      </c>
      <c r="J159" s="12" t="e">
        <f t="shared" si="97"/>
        <v>#REF!</v>
      </c>
      <c r="K159" s="12" t="e">
        <f t="shared" si="97"/>
        <v>#REF!</v>
      </c>
      <c r="L159" s="12" t="e">
        <f t="shared" si="97"/>
        <v>#REF!</v>
      </c>
      <c r="M159" s="5" t="e">
        <f t="shared" si="90"/>
        <v>#REF!</v>
      </c>
      <c r="N159" s="5" t="e">
        <f t="shared" si="91"/>
        <v>#REF!</v>
      </c>
      <c r="O159" s="12" t="e">
        <f>SUM(O157:O158)</f>
        <v>#REF!</v>
      </c>
      <c r="P159" s="12" t="e">
        <f>SUM(P157:P158)</f>
        <v>#REF!</v>
      </c>
      <c r="Q159" s="5" t="e">
        <f t="shared" si="92"/>
        <v>#REF!</v>
      </c>
      <c r="R159" s="5" t="e">
        <f t="shared" si="93"/>
        <v>#REF!</v>
      </c>
      <c r="S159" s="5" t="e">
        <f t="shared" si="94"/>
        <v>#REF!</v>
      </c>
    </row>
    <row r="160" spans="1:19" ht="21.75">
      <c r="A160" s="163" t="s">
        <v>12</v>
      </c>
      <c r="B160" s="164"/>
      <c r="C160" s="5" t="e">
        <f>C159*100/$C$159</f>
        <v>#REF!</v>
      </c>
      <c r="D160" s="5" t="e">
        <f aca="true" t="shared" si="98" ref="D160:L160">D159*100/$C$159</f>
        <v>#REF!</v>
      </c>
      <c r="E160" s="5" t="e">
        <f t="shared" si="98"/>
        <v>#REF!</v>
      </c>
      <c r="F160" s="5" t="e">
        <f t="shared" si="98"/>
        <v>#REF!</v>
      </c>
      <c r="G160" s="5" t="e">
        <f t="shared" si="98"/>
        <v>#REF!</v>
      </c>
      <c r="H160" s="5" t="e">
        <f t="shared" si="98"/>
        <v>#REF!</v>
      </c>
      <c r="I160" s="5" t="e">
        <f t="shared" si="98"/>
        <v>#REF!</v>
      </c>
      <c r="J160" s="5" t="e">
        <f t="shared" si="98"/>
        <v>#REF!</v>
      </c>
      <c r="K160" s="5" t="e">
        <f t="shared" si="98"/>
        <v>#REF!</v>
      </c>
      <c r="L160" s="5" t="e">
        <f t="shared" si="98"/>
        <v>#REF!</v>
      </c>
      <c r="M160" s="5"/>
      <c r="N160" s="5"/>
      <c r="O160" s="5" t="e">
        <f>O159*100/$C$159</f>
        <v>#REF!</v>
      </c>
      <c r="P160" s="5" t="e">
        <f>P159*100/$C$159</f>
        <v>#REF!</v>
      </c>
      <c r="Q160" s="5" t="e">
        <f t="shared" si="92"/>
        <v>#REF!</v>
      </c>
      <c r="R160" s="5" t="e">
        <f t="shared" si="93"/>
        <v>#REF!</v>
      </c>
      <c r="S160" s="5" t="e">
        <f t="shared" si="94"/>
        <v>#REF!</v>
      </c>
    </row>
    <row r="162" ht="21.75">
      <c r="D162" s="29" t="s">
        <v>363</v>
      </c>
    </row>
    <row r="163" spans="1:19" ht="29.25" customHeight="1">
      <c r="A163" s="169" t="s">
        <v>282</v>
      </c>
      <c r="B163" s="170"/>
      <c r="C163" s="91" t="s">
        <v>3</v>
      </c>
      <c r="D163" s="152" t="s">
        <v>4</v>
      </c>
      <c r="E163" s="152"/>
      <c r="F163" s="152"/>
      <c r="G163" s="152"/>
      <c r="H163" s="152"/>
      <c r="I163" s="152"/>
      <c r="J163" s="152"/>
      <c r="K163" s="152"/>
      <c r="L163" s="95" t="s">
        <v>5</v>
      </c>
      <c r="M163" s="133" t="s">
        <v>6</v>
      </c>
      <c r="N163" s="133" t="s">
        <v>7</v>
      </c>
      <c r="O163" s="156" t="s">
        <v>55</v>
      </c>
      <c r="P163" s="157"/>
      <c r="Q163" s="173" t="s">
        <v>66</v>
      </c>
      <c r="R163" s="174"/>
      <c r="S163" s="175"/>
    </row>
    <row r="164" spans="1:19" ht="21.75">
      <c r="A164" s="171"/>
      <c r="B164" s="172"/>
      <c r="C164" s="91"/>
      <c r="D164" s="2">
        <v>0</v>
      </c>
      <c r="E164" s="2">
        <v>1</v>
      </c>
      <c r="F164" s="2">
        <v>1.5</v>
      </c>
      <c r="G164" s="2">
        <v>2</v>
      </c>
      <c r="H164" s="2">
        <v>2.5</v>
      </c>
      <c r="I164" s="2">
        <v>3</v>
      </c>
      <c r="J164" s="2">
        <v>3.5</v>
      </c>
      <c r="K164" s="2">
        <v>4</v>
      </c>
      <c r="L164" s="95"/>
      <c r="M164" s="133"/>
      <c r="N164" s="133"/>
      <c r="O164" s="2" t="s">
        <v>9</v>
      </c>
      <c r="P164" s="2" t="s">
        <v>10</v>
      </c>
      <c r="Q164" s="31" t="s">
        <v>75</v>
      </c>
      <c r="R164" s="31" t="s">
        <v>73</v>
      </c>
      <c r="S164" s="30" t="s">
        <v>74</v>
      </c>
    </row>
    <row r="165" spans="1:19" ht="21.75">
      <c r="A165" s="53" t="s">
        <v>254</v>
      </c>
      <c r="B165" s="49"/>
      <c r="C165" s="12">
        <f>C16</f>
        <v>23225.020708221164</v>
      </c>
      <c r="D165" s="12">
        <f aca="true" t="shared" si="99" ref="D165:K165">D16</f>
        <v>1537.8760242237506</v>
      </c>
      <c r="E165" s="12">
        <f t="shared" si="99"/>
        <v>1783.716233710063</v>
      </c>
      <c r="F165" s="12">
        <f t="shared" si="99"/>
        <v>1744.6487119898352</v>
      </c>
      <c r="G165" s="12">
        <f t="shared" si="99"/>
        <v>2833.9441804843177</v>
      </c>
      <c r="H165" s="12">
        <f t="shared" si="99"/>
        <v>3184.109762559461</v>
      </c>
      <c r="I165" s="12">
        <f t="shared" si="99"/>
        <v>3741.0838173677193</v>
      </c>
      <c r="J165" s="12">
        <f t="shared" si="99"/>
        <v>3326.7023998319373</v>
      </c>
      <c r="K165" s="12">
        <f t="shared" si="99"/>
        <v>4975.103230856972</v>
      </c>
      <c r="L165" s="4">
        <f>SUM(D165:K165)</f>
        <v>23127.184361024054</v>
      </c>
      <c r="M165" s="5">
        <f aca="true" t="shared" si="100" ref="M165:M173">(1*E165+1.5*F165+2*G165+2.5*H165+3*I165+3.5*J165+4*K165)/L165</f>
        <v>2.6287668180854564</v>
      </c>
      <c r="N165" s="5">
        <f aca="true" t="shared" si="101" ref="N165:N173">SQRT((D165*0^2+E165*1^2+F165*1.5^2+G165*2^2+H165*2.5^2+I165*3^2+J165*3.5^2+K165*4^2)/L165-M165^2)</f>
        <v>1.1605733065331547</v>
      </c>
      <c r="O165" s="12">
        <f>O16</f>
        <v>79.83634719710669</v>
      </c>
      <c r="P165" s="12">
        <f>P16</f>
        <v>18</v>
      </c>
      <c r="Q165" s="5">
        <v>19.162640901771336</v>
      </c>
      <c r="R165" s="5">
        <v>90.98228663446055</v>
      </c>
      <c r="S165" s="5">
        <v>44.15458937198068</v>
      </c>
    </row>
    <row r="166" spans="1:19" ht="21.75">
      <c r="A166" s="53" t="s">
        <v>283</v>
      </c>
      <c r="B166" s="49"/>
      <c r="C166" s="12">
        <f>C34</f>
        <v>10347.5</v>
      </c>
      <c r="D166" s="12">
        <f aca="true" t="shared" si="102" ref="D166:K166">D34</f>
        <v>798.9195066536838</v>
      </c>
      <c r="E166" s="12">
        <f t="shared" si="102"/>
        <v>699.5176890619929</v>
      </c>
      <c r="F166" s="12">
        <f t="shared" si="102"/>
        <v>830.8352807530023</v>
      </c>
      <c r="G166" s="12">
        <f t="shared" si="102"/>
        <v>1184.1590392729634</v>
      </c>
      <c r="H166" s="12">
        <f t="shared" si="102"/>
        <v>1270.7502434274586</v>
      </c>
      <c r="I166" s="12">
        <f t="shared" si="102"/>
        <v>1296.7108081791625</v>
      </c>
      <c r="J166" s="12">
        <f t="shared" si="102"/>
        <v>1589.7408308990587</v>
      </c>
      <c r="K166" s="12">
        <f t="shared" si="102"/>
        <v>2533.152547874067</v>
      </c>
      <c r="L166" s="4">
        <f aca="true" t="shared" si="103" ref="L166:L174">SUM(D166:K166)</f>
        <v>10203.785946121388</v>
      </c>
      <c r="M166" s="5">
        <f t="shared" si="100"/>
        <v>2.65370127955097</v>
      </c>
      <c r="N166" s="5">
        <f t="shared" si="101"/>
        <v>1.2151374996963173</v>
      </c>
      <c r="O166" s="12">
        <f>O34</f>
        <v>90.45439792275235</v>
      </c>
      <c r="P166" s="12">
        <f>P34</f>
        <v>53.25965595585849</v>
      </c>
      <c r="Q166" s="5">
        <v>18.40584119257682</v>
      </c>
      <c r="R166" s="5">
        <v>92.72893215698205</v>
      </c>
      <c r="S166" s="5">
        <v>41.58807423182233</v>
      </c>
    </row>
    <row r="167" spans="1:19" ht="21.75">
      <c r="A167" s="53" t="s">
        <v>284</v>
      </c>
      <c r="B167" s="49"/>
      <c r="C167" s="12">
        <f>C52</f>
        <v>29873.520708221164</v>
      </c>
      <c r="D167" s="12">
        <f aca="true" t="shared" si="104" ref="D167:K167">D52</f>
        <v>1986.7955308774344</v>
      </c>
      <c r="E167" s="12">
        <f t="shared" si="104"/>
        <v>2073.233922772056</v>
      </c>
      <c r="F167" s="12">
        <f t="shared" si="104"/>
        <v>2225.4839927428375</v>
      </c>
      <c r="G167" s="12">
        <f t="shared" si="104"/>
        <v>3549.1032197572813</v>
      </c>
      <c r="H167" s="12">
        <f t="shared" si="104"/>
        <v>3954.8600059869195</v>
      </c>
      <c r="I167" s="12">
        <f t="shared" si="104"/>
        <v>4506.794625546881</v>
      </c>
      <c r="J167" s="12">
        <f t="shared" si="104"/>
        <v>4599.443230730996</v>
      </c>
      <c r="K167" s="12">
        <f t="shared" si="104"/>
        <v>6866.25577873104</v>
      </c>
      <c r="L167" s="4">
        <f t="shared" si="103"/>
        <v>29761.970307145446</v>
      </c>
      <c r="M167" s="5">
        <f t="shared" si="100"/>
        <v>2.6705313473956838</v>
      </c>
      <c r="N167" s="5">
        <f t="shared" si="101"/>
        <v>1.1666000076192524</v>
      </c>
      <c r="O167" s="12">
        <f>O52</f>
        <v>103.29074511985904</v>
      </c>
      <c r="P167" s="12">
        <f>P52</f>
        <v>8.259655955858488</v>
      </c>
      <c r="Q167" s="5">
        <v>10.360531309297913</v>
      </c>
      <c r="R167" s="5">
        <v>96.54648956356736</v>
      </c>
      <c r="S167" s="5">
        <v>52.25806451612903</v>
      </c>
    </row>
    <row r="168" spans="1:19" ht="21.75">
      <c r="A168" s="53" t="s">
        <v>285</v>
      </c>
      <c r="B168" s="49"/>
      <c r="C168" s="12">
        <f>C70</f>
        <v>17276.520708221164</v>
      </c>
      <c r="D168" s="12">
        <f aca="true" t="shared" si="105" ref="D168:K168">D70</f>
        <v>1163.665355145993</v>
      </c>
      <c r="E168" s="12">
        <f t="shared" si="105"/>
        <v>1516.8898322634086</v>
      </c>
      <c r="F168" s="12">
        <f t="shared" si="105"/>
        <v>1356.8928349554772</v>
      </c>
      <c r="G168" s="12">
        <f t="shared" si="105"/>
        <v>2011.7208531787119</v>
      </c>
      <c r="H168" s="12">
        <f t="shared" si="105"/>
        <v>2145.6911368813417</v>
      </c>
      <c r="I168" s="12">
        <f t="shared" si="105"/>
        <v>2736.6226962103956</v>
      </c>
      <c r="J168" s="12">
        <f t="shared" si="105"/>
        <v>2420.3063781321184</v>
      </c>
      <c r="K168" s="12">
        <f t="shared" si="105"/>
        <v>3896.7316214537173</v>
      </c>
      <c r="L168" s="4">
        <f t="shared" si="103"/>
        <v>17248.520708221164</v>
      </c>
      <c r="M168" s="5">
        <f t="shared" si="100"/>
        <v>2.6209647943674668</v>
      </c>
      <c r="N168" s="5">
        <f t="shared" si="101"/>
        <v>1.183645209588292</v>
      </c>
      <c r="O168" s="12">
        <f>O70</f>
        <v>26</v>
      </c>
      <c r="P168" s="12">
        <f>P70</f>
        <v>2</v>
      </c>
      <c r="Q168" s="5">
        <v>15.313745019920319</v>
      </c>
      <c r="R168" s="5">
        <v>93.47609561752988</v>
      </c>
      <c r="S168" s="5">
        <v>47.01195219123506</v>
      </c>
    </row>
    <row r="169" spans="1:19" ht="21.75">
      <c r="A169" s="53" t="s">
        <v>286</v>
      </c>
      <c r="B169" s="49"/>
      <c r="C169" s="12">
        <f>C88</f>
        <v>6127</v>
      </c>
      <c r="D169" s="12">
        <f aca="true" t="shared" si="106" ref="D169:K169">D88</f>
        <v>197</v>
      </c>
      <c r="E169" s="12">
        <f t="shared" si="106"/>
        <v>237</v>
      </c>
      <c r="F169" s="12">
        <f t="shared" si="106"/>
        <v>214</v>
      </c>
      <c r="G169" s="12">
        <f t="shared" si="106"/>
        <v>444</v>
      </c>
      <c r="H169" s="12">
        <f t="shared" si="106"/>
        <v>677</v>
      </c>
      <c r="I169" s="12">
        <f t="shared" si="106"/>
        <v>1073</v>
      </c>
      <c r="J169" s="12">
        <f t="shared" si="106"/>
        <v>941</v>
      </c>
      <c r="K169" s="12">
        <f t="shared" si="106"/>
        <v>2330</v>
      </c>
      <c r="L169" s="4">
        <f t="shared" si="103"/>
        <v>6113</v>
      </c>
      <c r="M169" s="5">
        <f t="shared" si="100"/>
        <v>3.1033862260755765</v>
      </c>
      <c r="N169" s="5">
        <f t="shared" si="101"/>
        <v>1.0164409883802994</v>
      </c>
      <c r="O169" s="12">
        <f>O88</f>
        <v>14</v>
      </c>
      <c r="P169" s="12">
        <f>P88</f>
        <v>0</v>
      </c>
      <c r="Q169" s="5">
        <v>4.5531482735274205</v>
      </c>
      <c r="R169" s="5">
        <v>98.12119160460392</v>
      </c>
      <c r="S169" s="5">
        <v>78.84224779959376</v>
      </c>
    </row>
    <row r="170" spans="1:19" ht="21.75">
      <c r="A170" s="53" t="s">
        <v>287</v>
      </c>
      <c r="B170" s="49"/>
      <c r="C170" s="12">
        <f>C105</f>
        <v>21307.5</v>
      </c>
      <c r="D170" s="12">
        <f aca="true" t="shared" si="107" ref="D170:K170">D105</f>
        <v>1441.3610970442135</v>
      </c>
      <c r="E170" s="12">
        <f t="shared" si="107"/>
        <v>1181.3773052180188</v>
      </c>
      <c r="F170" s="12">
        <f t="shared" si="107"/>
        <v>1477.5197857035328</v>
      </c>
      <c r="G170" s="12">
        <f t="shared" si="107"/>
        <v>2436.612101651721</v>
      </c>
      <c r="H170" s="12">
        <f t="shared" si="107"/>
        <v>2626.8361288920546</v>
      </c>
      <c r="I170" s="12">
        <f t="shared" si="107"/>
        <v>2988.2652468532915</v>
      </c>
      <c r="J170" s="12">
        <f t="shared" si="107"/>
        <v>3268.6064057819544</v>
      </c>
      <c r="K170" s="12">
        <f t="shared" si="107"/>
        <v>5784.292445138137</v>
      </c>
      <c r="L170" s="4">
        <f t="shared" si="103"/>
        <v>21204.87051628292</v>
      </c>
      <c r="M170" s="5">
        <f t="shared" si="100"/>
        <v>2.7531438782343396</v>
      </c>
      <c r="N170" s="5">
        <f t="shared" si="101"/>
        <v>1.1779820455219596</v>
      </c>
      <c r="O170" s="12">
        <f>O105</f>
        <v>94.36982776121926</v>
      </c>
      <c r="P170" s="12">
        <f>P105</f>
        <v>8.259655955858488</v>
      </c>
      <c r="Q170" s="5">
        <v>4.703404703404703</v>
      </c>
      <c r="R170" s="5">
        <v>97.71849771849772</v>
      </c>
      <c r="S170" s="5">
        <v>79.53667953667954</v>
      </c>
    </row>
    <row r="171" spans="1:19" ht="21.75">
      <c r="A171" s="53" t="s">
        <v>288</v>
      </c>
      <c r="B171" s="49"/>
      <c r="C171" s="12">
        <f>C123</f>
        <v>12634.5</v>
      </c>
      <c r="D171" s="12">
        <f aca="true" t="shared" si="108" ref="D171:K171">D123</f>
        <v>931.2106690777578</v>
      </c>
      <c r="E171" s="12">
        <f t="shared" si="108"/>
        <v>887.8264014466546</v>
      </c>
      <c r="F171" s="12">
        <f t="shared" si="108"/>
        <v>741.755877034358</v>
      </c>
      <c r="G171" s="12">
        <f t="shared" si="108"/>
        <v>1282.2233273056058</v>
      </c>
      <c r="H171" s="12">
        <f t="shared" si="108"/>
        <v>1555.4186256781195</v>
      </c>
      <c r="I171" s="12">
        <f t="shared" si="108"/>
        <v>1951.4611211573238</v>
      </c>
      <c r="J171" s="12">
        <f t="shared" si="108"/>
        <v>1826.3960216998191</v>
      </c>
      <c r="K171" s="12">
        <f t="shared" si="108"/>
        <v>3367.371609403255</v>
      </c>
      <c r="L171" s="4">
        <f t="shared" si="103"/>
        <v>12543.663652802894</v>
      </c>
      <c r="M171" s="5">
        <f t="shared" si="100"/>
        <v>2.724061347515788</v>
      </c>
      <c r="N171" s="5">
        <f t="shared" si="101"/>
        <v>1.2025955797039058</v>
      </c>
      <c r="O171" s="12">
        <f>O123</f>
        <v>62.83634719710669</v>
      </c>
      <c r="P171" s="12">
        <f>P123</f>
        <v>28</v>
      </c>
      <c r="Q171" s="5">
        <v>4.175311203319502</v>
      </c>
      <c r="R171" s="5">
        <v>97.4844398340249</v>
      </c>
      <c r="S171" s="5">
        <v>83.48029045643153</v>
      </c>
    </row>
    <row r="172" spans="1:19" ht="21.75">
      <c r="A172" s="53" t="s">
        <v>289</v>
      </c>
      <c r="B172" s="49"/>
      <c r="C172" s="12">
        <f>C141</f>
        <v>3786.9694882451504</v>
      </c>
      <c r="D172" s="12">
        <f aca="true" t="shared" si="109" ref="D172:K172">D141</f>
        <v>599</v>
      </c>
      <c r="E172" s="12">
        <f t="shared" si="109"/>
        <v>168</v>
      </c>
      <c r="F172" s="12">
        <f t="shared" si="109"/>
        <v>205</v>
      </c>
      <c r="G172" s="12">
        <f t="shared" si="109"/>
        <v>288</v>
      </c>
      <c r="H172" s="12">
        <f t="shared" si="109"/>
        <v>356</v>
      </c>
      <c r="I172" s="12">
        <f t="shared" si="109"/>
        <v>429</v>
      </c>
      <c r="J172" s="12">
        <f t="shared" si="109"/>
        <v>458</v>
      </c>
      <c r="K172" s="12">
        <f t="shared" si="109"/>
        <v>1267</v>
      </c>
      <c r="L172" s="4">
        <f t="shared" si="103"/>
        <v>3770</v>
      </c>
      <c r="M172" s="5">
        <f t="shared" si="100"/>
        <v>2.6258620689655174</v>
      </c>
      <c r="N172" s="5">
        <f t="shared" si="101"/>
        <v>1.4342373317134787</v>
      </c>
      <c r="O172" s="12">
        <f>O141</f>
        <v>0.9694882451502579</v>
      </c>
      <c r="P172" s="12">
        <f>P141</f>
        <v>16</v>
      </c>
      <c r="Q172" s="5">
        <v>6.361760660247593</v>
      </c>
      <c r="R172" s="5">
        <v>95.83906464924347</v>
      </c>
      <c r="S172" s="5">
        <v>76.5130674002751</v>
      </c>
    </row>
    <row r="173" spans="1:19" ht="21.75">
      <c r="A173" s="53" t="s">
        <v>290</v>
      </c>
      <c r="B173" s="49"/>
      <c r="C173" s="12" t="e">
        <f>C159</f>
        <v>#REF!</v>
      </c>
      <c r="D173" s="12" t="e">
        <f aca="true" t="shared" si="110" ref="D173:K173">D159</f>
        <v>#REF!</v>
      </c>
      <c r="E173" s="12" t="e">
        <f t="shared" si="110"/>
        <v>#REF!</v>
      </c>
      <c r="F173" s="12" t="e">
        <f t="shared" si="110"/>
        <v>#REF!</v>
      </c>
      <c r="G173" s="12" t="e">
        <f t="shared" si="110"/>
        <v>#REF!</v>
      </c>
      <c r="H173" s="12" t="e">
        <f t="shared" si="110"/>
        <v>#REF!</v>
      </c>
      <c r="I173" s="12" t="e">
        <f t="shared" si="110"/>
        <v>#REF!</v>
      </c>
      <c r="J173" s="12" t="e">
        <f t="shared" si="110"/>
        <v>#REF!</v>
      </c>
      <c r="K173" s="12" t="e">
        <f t="shared" si="110"/>
        <v>#REF!</v>
      </c>
      <c r="L173" s="4" t="e">
        <f t="shared" si="103"/>
        <v>#REF!</v>
      </c>
      <c r="M173" s="5" t="e">
        <f t="shared" si="100"/>
        <v>#REF!</v>
      </c>
      <c r="N173" s="5" t="e">
        <f t="shared" si="101"/>
        <v>#REF!</v>
      </c>
      <c r="O173" s="12" t="e">
        <f>O159</f>
        <v>#REF!</v>
      </c>
      <c r="P173" s="12" t="e">
        <f>P159</f>
        <v>#REF!</v>
      </c>
      <c r="Q173" s="5">
        <v>23.42688330871492</v>
      </c>
      <c r="R173" s="5">
        <v>87.91728212703102</v>
      </c>
      <c r="S173" s="5">
        <v>39.497784342688334</v>
      </c>
    </row>
    <row r="174" spans="1:19" ht="21.75">
      <c r="A174" s="163" t="s">
        <v>11</v>
      </c>
      <c r="B174" s="164"/>
      <c r="C174" s="4" t="e">
        <f>SUM(C165:C173)</f>
        <v>#REF!</v>
      </c>
      <c r="D174" s="4" t="e">
        <f aca="true" t="shared" si="111" ref="D174:K174">SUM(D165:D173)</f>
        <v>#REF!</v>
      </c>
      <c r="E174" s="4" t="e">
        <f t="shared" si="111"/>
        <v>#REF!</v>
      </c>
      <c r="F174" s="4" t="e">
        <f t="shared" si="111"/>
        <v>#REF!</v>
      </c>
      <c r="G174" s="4" t="e">
        <f t="shared" si="111"/>
        <v>#REF!</v>
      </c>
      <c r="H174" s="4" t="e">
        <f t="shared" si="111"/>
        <v>#REF!</v>
      </c>
      <c r="I174" s="4" t="e">
        <f t="shared" si="111"/>
        <v>#REF!</v>
      </c>
      <c r="J174" s="4" t="e">
        <f t="shared" si="111"/>
        <v>#REF!</v>
      </c>
      <c r="K174" s="4" t="e">
        <f t="shared" si="111"/>
        <v>#REF!</v>
      </c>
      <c r="L174" s="4" t="e">
        <f t="shared" si="103"/>
        <v>#REF!</v>
      </c>
      <c r="M174" s="5" t="e">
        <f>(1*E174+1.5*F174+2*G174+2.5*H174+3*I174+3.5*J174+4*K174)/L174</f>
        <v>#REF!</v>
      </c>
      <c r="N174" s="5" t="e">
        <f>SQRT((D174*0^2+E174*1^2+F174*1.5^2+G174*2^2+H174*2.5^2+I174*3^2+J174*3.5^2+K174*4^2)/L174-M174^2)</f>
        <v>#REF!</v>
      </c>
      <c r="O174" s="4" t="e">
        <f>SUM(O165:O173)</f>
        <v>#REF!</v>
      </c>
      <c r="P174" s="4" t="e">
        <f>SUM(P165:P173)</f>
        <v>#REF!</v>
      </c>
      <c r="Q174" s="5" t="e">
        <f>(D174+E174)*100/L174</f>
        <v>#REF!</v>
      </c>
      <c r="R174" s="5" t="e">
        <f>(E174+F174+G174+H174+I174+J174+K174)*100/L174</f>
        <v>#REF!</v>
      </c>
      <c r="S174" s="5" t="e">
        <f>(I174+J174+K174)*100/L174</f>
        <v>#REF!</v>
      </c>
    </row>
    <row r="175" spans="1:19" ht="21.75">
      <c r="A175" s="168" t="s">
        <v>12</v>
      </c>
      <c r="B175" s="168"/>
      <c r="C175" s="5" t="e">
        <f>C174*100/$C$174</f>
        <v>#REF!</v>
      </c>
      <c r="D175" s="5" t="e">
        <f aca="true" t="shared" si="112" ref="D175:K175">D174*100/$C$174</f>
        <v>#REF!</v>
      </c>
      <c r="E175" s="5" t="e">
        <f t="shared" si="112"/>
        <v>#REF!</v>
      </c>
      <c r="F175" s="5" t="e">
        <f t="shared" si="112"/>
        <v>#REF!</v>
      </c>
      <c r="G175" s="5" t="e">
        <f t="shared" si="112"/>
        <v>#REF!</v>
      </c>
      <c r="H175" s="5" t="e">
        <f t="shared" si="112"/>
        <v>#REF!</v>
      </c>
      <c r="I175" s="5" t="e">
        <f t="shared" si="112"/>
        <v>#REF!</v>
      </c>
      <c r="J175" s="5" t="e">
        <f t="shared" si="112"/>
        <v>#REF!</v>
      </c>
      <c r="K175" s="5" t="e">
        <f t="shared" si="112"/>
        <v>#REF!</v>
      </c>
      <c r="L175" s="5" t="e">
        <f>L174*100/$C$174</f>
        <v>#REF!</v>
      </c>
      <c r="M175" s="3"/>
      <c r="N175" s="3"/>
      <c r="O175" s="5" t="e">
        <f>O174*100/$C$174</f>
        <v>#REF!</v>
      </c>
      <c r="P175" s="5" t="e">
        <f>P174*100/$C$174</f>
        <v>#REF!</v>
      </c>
      <c r="Q175" s="5" t="e">
        <f>(D174+E174)*100/L174</f>
        <v>#REF!</v>
      </c>
      <c r="R175" s="5" t="e">
        <f>(E174+F174+G174+H174+I174+J174+K174)*100/L174</f>
        <v>#REF!</v>
      </c>
      <c r="S175" s="5" t="e">
        <f>(I174+J174+K174)*100/L174</f>
        <v>#REF!</v>
      </c>
    </row>
    <row r="177" ht="21.75">
      <c r="D177" s="29" t="s">
        <v>364</v>
      </c>
    </row>
    <row r="178" spans="1:19" ht="29.25" customHeight="1">
      <c r="A178" s="169" t="s">
        <v>282</v>
      </c>
      <c r="B178" s="170"/>
      <c r="C178" s="91" t="s">
        <v>3</v>
      </c>
      <c r="D178" s="152" t="s">
        <v>4</v>
      </c>
      <c r="E178" s="152"/>
      <c r="F178" s="152"/>
      <c r="G178" s="152"/>
      <c r="H178" s="152"/>
      <c r="I178" s="152"/>
      <c r="J178" s="152"/>
      <c r="K178" s="152"/>
      <c r="L178" s="95" t="s">
        <v>5</v>
      </c>
      <c r="M178" s="133" t="s">
        <v>6</v>
      </c>
      <c r="N178" s="133" t="s">
        <v>7</v>
      </c>
      <c r="O178" s="167" t="s">
        <v>55</v>
      </c>
      <c r="P178" s="167"/>
      <c r="Q178" s="166" t="s">
        <v>66</v>
      </c>
      <c r="R178" s="166"/>
      <c r="S178" s="166"/>
    </row>
    <row r="179" spans="1:19" ht="21.75">
      <c r="A179" s="171"/>
      <c r="B179" s="172"/>
      <c r="C179" s="91"/>
      <c r="D179" s="2">
        <v>0</v>
      </c>
      <c r="E179" s="2">
        <v>1</v>
      </c>
      <c r="F179" s="2">
        <v>1.5</v>
      </c>
      <c r="G179" s="2">
        <v>2</v>
      </c>
      <c r="H179" s="2">
        <v>2.5</v>
      </c>
      <c r="I179" s="2">
        <v>3</v>
      </c>
      <c r="J179" s="2">
        <v>3.5</v>
      </c>
      <c r="K179" s="2">
        <v>4</v>
      </c>
      <c r="L179" s="95"/>
      <c r="M179" s="133"/>
      <c r="N179" s="133"/>
      <c r="O179" s="2" t="s">
        <v>9</v>
      </c>
      <c r="P179" s="2" t="s">
        <v>10</v>
      </c>
      <c r="Q179" s="31" t="s">
        <v>75</v>
      </c>
      <c r="R179" s="31" t="s">
        <v>73</v>
      </c>
      <c r="S179" s="30" t="s">
        <v>74</v>
      </c>
    </row>
    <row r="180" spans="1:19" ht="21.75">
      <c r="A180" s="53" t="s">
        <v>254</v>
      </c>
      <c r="B180" s="49"/>
      <c r="C180" s="4">
        <f>C14</f>
        <v>12400.520708221164</v>
      </c>
      <c r="D180" s="4">
        <f aca="true" t="shared" si="113" ref="D180:K180">D14</f>
        <v>740.665355145993</v>
      </c>
      <c r="E180" s="4">
        <f t="shared" si="113"/>
        <v>1032.8898322634086</v>
      </c>
      <c r="F180" s="4">
        <f t="shared" si="113"/>
        <v>929.8928349554773</v>
      </c>
      <c r="G180" s="4">
        <f t="shared" si="113"/>
        <v>1399.7208531787119</v>
      </c>
      <c r="H180" s="4">
        <f t="shared" si="113"/>
        <v>1546.691136881342</v>
      </c>
      <c r="I180" s="4">
        <f t="shared" si="113"/>
        <v>2013.6226962103956</v>
      </c>
      <c r="J180" s="4">
        <f t="shared" si="113"/>
        <v>1732.3063781321184</v>
      </c>
      <c r="K180" s="4">
        <f t="shared" si="113"/>
        <v>2981.7316214537173</v>
      </c>
      <c r="L180" s="4">
        <f aca="true" t="shared" si="114" ref="L180:L188">SUM(D180:K180)</f>
        <v>12377.520708221164</v>
      </c>
      <c r="M180" s="5">
        <f>(1*E180+1.5*F180+2*G180+2.5*H180+3*I180+3.5*J180+4*K180)/L180</f>
        <v>2.6762036042617456</v>
      </c>
      <c r="N180" s="5">
        <f>SQRT((D180*0^2+E180*1^2+F180*1.5^2+G180*2^2+H180*2.5^2+I180*3^2+J180*3.5^2+K180*4^2)/L180-M180^2)</f>
        <v>1.1647994815931026</v>
      </c>
      <c r="O180" s="4">
        <f>O14</f>
        <v>5</v>
      </c>
      <c r="P180" s="4">
        <f>P14</f>
        <v>18</v>
      </c>
      <c r="Q180" s="5">
        <f>(D180+E180)*100/L180</f>
        <v>14.328840397183939</v>
      </c>
      <c r="R180" s="5">
        <f>(E180+F180+G180+H180+I180+J180+K180)*100/L180</f>
        <v>94.01604430640101</v>
      </c>
      <c r="S180" s="5">
        <f>(I180+J180+K180)*100/L180</f>
        <v>54.35386338176523</v>
      </c>
    </row>
    <row r="181" spans="1:19" ht="21.75">
      <c r="A181" s="53" t="s">
        <v>283</v>
      </c>
      <c r="B181" s="49"/>
      <c r="C181" s="4">
        <f>C32</f>
        <v>2167</v>
      </c>
      <c r="D181" s="4">
        <f aca="true" t="shared" si="115" ref="D181:K181">D32</f>
        <v>144</v>
      </c>
      <c r="E181" s="4">
        <f t="shared" si="115"/>
        <v>232</v>
      </c>
      <c r="F181" s="4">
        <f t="shared" si="115"/>
        <v>190</v>
      </c>
      <c r="G181" s="4">
        <f t="shared" si="115"/>
        <v>281</v>
      </c>
      <c r="H181" s="4">
        <f t="shared" si="115"/>
        <v>378</v>
      </c>
      <c r="I181" s="4">
        <f t="shared" si="115"/>
        <v>324</v>
      </c>
      <c r="J181" s="4">
        <f t="shared" si="115"/>
        <v>231</v>
      </c>
      <c r="K181" s="4">
        <f t="shared" si="115"/>
        <v>327</v>
      </c>
      <c r="L181" s="4">
        <f t="shared" si="114"/>
        <v>2107</v>
      </c>
      <c r="M181" s="5">
        <f aca="true" t="shared" si="116" ref="M181:M189">(1*E181+1.5*F181+2*G181+2.5*H181+3*I181+3.5*J181+4*K181)/L181</f>
        <v>2.4264356905552917</v>
      </c>
      <c r="N181" s="5">
        <f aca="true" t="shared" si="117" ref="N181:N189">SQRT((D181*0^2+E181*1^2+F181*1.5^2+G181*2^2+H181*2.5^2+I181*3^2+J181*3.5^2+K181*4^2)/L181-M181^2)</f>
        <v>1.1359002401174354</v>
      </c>
      <c r="O181" s="4">
        <f>O32</f>
        <v>60</v>
      </c>
      <c r="P181" s="4">
        <f>P32</f>
        <v>0</v>
      </c>
      <c r="Q181" s="5">
        <f aca="true" t="shared" si="118" ref="Q181:Q188">(D181+E181)*100/L181</f>
        <v>17.845277645942097</v>
      </c>
      <c r="R181" s="5">
        <f aca="true" t="shared" si="119" ref="R181:R188">(E181+F181+G181+H181+I181+J181+K181)*100/L181</f>
        <v>93.1656383483626</v>
      </c>
      <c r="S181" s="5">
        <f aca="true" t="shared" si="120" ref="S181:S188">(I181+J181+K181)*100/L181</f>
        <v>41.86046511627907</v>
      </c>
    </row>
    <row r="182" spans="1:19" ht="21.75">
      <c r="A182" s="53" t="s">
        <v>284</v>
      </c>
      <c r="B182" s="49"/>
      <c r="C182" s="4">
        <f>C50</f>
        <v>11892.520708221164</v>
      </c>
      <c r="D182" s="4">
        <f aca="true" t="shared" si="121" ref="D182:K182">D50</f>
        <v>543.665355145993</v>
      </c>
      <c r="E182" s="4">
        <f t="shared" si="121"/>
        <v>893.8898322634086</v>
      </c>
      <c r="F182" s="4">
        <f t="shared" si="121"/>
        <v>891.8928349554773</v>
      </c>
      <c r="G182" s="4">
        <f t="shared" si="121"/>
        <v>1393.7208531787119</v>
      </c>
      <c r="H182" s="4">
        <f t="shared" si="121"/>
        <v>1525.691136881342</v>
      </c>
      <c r="I182" s="4">
        <f t="shared" si="121"/>
        <v>2006.6226962103956</v>
      </c>
      <c r="J182" s="4">
        <f t="shared" si="121"/>
        <v>1749.3063781321184</v>
      </c>
      <c r="K182" s="4">
        <f t="shared" si="121"/>
        <v>2887.7316214537173</v>
      </c>
      <c r="L182" s="4">
        <f t="shared" si="114"/>
        <v>11892.520708221164</v>
      </c>
      <c r="M182" s="5">
        <f t="shared" si="116"/>
        <v>2.7350606594849562</v>
      </c>
      <c r="N182" s="5">
        <f t="shared" si="117"/>
        <v>1.1133267900101618</v>
      </c>
      <c r="O182" s="4">
        <f>O50</f>
        <v>0</v>
      </c>
      <c r="P182" s="4">
        <f>P50</f>
        <v>0</v>
      </c>
      <c r="Q182" s="5">
        <f t="shared" si="118"/>
        <v>12.087893077332513</v>
      </c>
      <c r="R182" s="5">
        <f t="shared" si="119"/>
        <v>95.42851033448137</v>
      </c>
      <c r="S182" s="5">
        <f t="shared" si="120"/>
        <v>55.864192788023026</v>
      </c>
    </row>
    <row r="183" spans="1:19" ht="21.75">
      <c r="A183" s="53" t="s">
        <v>285</v>
      </c>
      <c r="B183" s="49"/>
      <c r="C183" s="4">
        <f>C68</f>
        <v>13591.520708221164</v>
      </c>
      <c r="D183" s="4">
        <f aca="true" t="shared" si="122" ref="D183:K183">D68</f>
        <v>696.665355145993</v>
      </c>
      <c r="E183" s="4">
        <f t="shared" si="122"/>
        <v>1242.8898322634086</v>
      </c>
      <c r="F183" s="4">
        <f t="shared" si="122"/>
        <v>1063.8928349554772</v>
      </c>
      <c r="G183" s="4">
        <f t="shared" si="122"/>
        <v>1607.7208531787119</v>
      </c>
      <c r="H183" s="4">
        <f t="shared" si="122"/>
        <v>1693.691136881342</v>
      </c>
      <c r="I183" s="4">
        <f t="shared" si="122"/>
        <v>2233.6226962103956</v>
      </c>
      <c r="J183" s="4">
        <f t="shared" si="122"/>
        <v>1863.3063781321184</v>
      </c>
      <c r="K183" s="4">
        <f t="shared" si="122"/>
        <v>3176.7316214537173</v>
      </c>
      <c r="L183" s="4">
        <f t="shared" si="114"/>
        <v>13578.520708221164</v>
      </c>
      <c r="M183" s="5">
        <f t="shared" si="116"/>
        <v>2.6672835951296006</v>
      </c>
      <c r="N183" s="5">
        <f t="shared" si="117"/>
        <v>1.1451313039366302</v>
      </c>
      <c r="O183" s="4">
        <f>O68</f>
        <v>11</v>
      </c>
      <c r="P183" s="4">
        <f>P68</f>
        <v>2</v>
      </c>
      <c r="Q183" s="5">
        <f t="shared" si="118"/>
        <v>14.283994767081595</v>
      </c>
      <c r="R183" s="5">
        <f t="shared" si="119"/>
        <v>94.86935749397064</v>
      </c>
      <c r="S183" s="5">
        <f t="shared" si="120"/>
        <v>53.567401428289365</v>
      </c>
    </row>
    <row r="184" spans="1:19" ht="21.75">
      <c r="A184" s="53" t="s">
        <v>286</v>
      </c>
      <c r="B184" s="49"/>
      <c r="C184" s="4">
        <f>C86</f>
        <v>3479</v>
      </c>
      <c r="D184" s="4">
        <f aca="true" t="shared" si="123" ref="D184:K184">D86</f>
        <v>79</v>
      </c>
      <c r="E184" s="4">
        <f t="shared" si="123"/>
        <v>132</v>
      </c>
      <c r="F184" s="4">
        <f t="shared" si="123"/>
        <v>124</v>
      </c>
      <c r="G184" s="4">
        <f t="shared" si="123"/>
        <v>210</v>
      </c>
      <c r="H184" s="4">
        <f t="shared" si="123"/>
        <v>417</v>
      </c>
      <c r="I184" s="4">
        <f t="shared" si="123"/>
        <v>660</v>
      </c>
      <c r="J184" s="4">
        <f t="shared" si="123"/>
        <v>605</v>
      </c>
      <c r="K184" s="4">
        <f t="shared" si="123"/>
        <v>1252</v>
      </c>
      <c r="L184" s="4">
        <f t="shared" si="114"/>
        <v>3479</v>
      </c>
      <c r="M184" s="5">
        <f t="shared" si="116"/>
        <v>3.129060074734119</v>
      </c>
      <c r="N184" s="5">
        <f t="shared" si="117"/>
        <v>0.9556945747869459</v>
      </c>
      <c r="O184" s="4">
        <f>O86</f>
        <v>0</v>
      </c>
      <c r="P184" s="4">
        <f>P86</f>
        <v>0</v>
      </c>
      <c r="Q184" s="5">
        <f t="shared" si="118"/>
        <v>6.064961195745904</v>
      </c>
      <c r="R184" s="5">
        <f t="shared" si="119"/>
        <v>97.72923253808565</v>
      </c>
      <c r="S184" s="5">
        <f t="shared" si="120"/>
        <v>72.34837597010635</v>
      </c>
    </row>
    <row r="185" spans="1:19" ht="21.75">
      <c r="A185" s="53" t="s">
        <v>287</v>
      </c>
      <c r="B185" s="49"/>
      <c r="C185" s="4">
        <f>C103</f>
        <v>1798</v>
      </c>
      <c r="D185" s="4">
        <f aca="true" t="shared" si="124" ref="D185:K185">D103</f>
        <v>103</v>
      </c>
      <c r="E185" s="4">
        <f t="shared" si="124"/>
        <v>69</v>
      </c>
      <c r="F185" s="4">
        <f t="shared" si="124"/>
        <v>211</v>
      </c>
      <c r="G185" s="4">
        <f t="shared" si="124"/>
        <v>142</v>
      </c>
      <c r="H185" s="4">
        <f t="shared" si="124"/>
        <v>98</v>
      </c>
      <c r="I185" s="4">
        <f t="shared" si="124"/>
        <v>148</v>
      </c>
      <c r="J185" s="4">
        <f t="shared" si="124"/>
        <v>165</v>
      </c>
      <c r="K185" s="4">
        <f t="shared" si="124"/>
        <v>862</v>
      </c>
      <c r="L185" s="4">
        <f t="shared" si="114"/>
        <v>1798</v>
      </c>
      <c r="M185" s="5">
        <f t="shared" si="116"/>
        <v>2.9944382647385983</v>
      </c>
      <c r="N185" s="5">
        <f t="shared" si="117"/>
        <v>1.236145553796543</v>
      </c>
      <c r="O185" s="4">
        <f>O103</f>
        <v>0</v>
      </c>
      <c r="P185" s="4">
        <f>P103</f>
        <v>0</v>
      </c>
      <c r="Q185" s="5">
        <f t="shared" si="118"/>
        <v>9.566184649610678</v>
      </c>
      <c r="R185" s="5">
        <f t="shared" si="119"/>
        <v>94.2714126807564</v>
      </c>
      <c r="S185" s="5">
        <f t="shared" si="120"/>
        <v>65.3503893214683</v>
      </c>
    </row>
    <row r="186" spans="1:19" ht="21.75">
      <c r="A186" s="53" t="s">
        <v>288</v>
      </c>
      <c r="B186" s="49"/>
      <c r="C186" s="4">
        <f>C121</f>
        <v>2074</v>
      </c>
      <c r="D186" s="4">
        <f aca="true" t="shared" si="125" ref="D186:K186">D121</f>
        <v>117</v>
      </c>
      <c r="E186" s="4">
        <f t="shared" si="125"/>
        <v>231</v>
      </c>
      <c r="F186" s="4">
        <f t="shared" si="125"/>
        <v>92</v>
      </c>
      <c r="G186" s="4">
        <f t="shared" si="125"/>
        <v>136</v>
      </c>
      <c r="H186" s="4">
        <f t="shared" si="125"/>
        <v>183</v>
      </c>
      <c r="I186" s="4">
        <f t="shared" si="125"/>
        <v>252</v>
      </c>
      <c r="J186" s="4">
        <f t="shared" si="125"/>
        <v>247</v>
      </c>
      <c r="K186" s="4">
        <f t="shared" si="125"/>
        <v>816</v>
      </c>
      <c r="L186" s="4">
        <f t="shared" si="114"/>
        <v>2074</v>
      </c>
      <c r="M186" s="5">
        <f t="shared" si="116"/>
        <v>2.8847637415621987</v>
      </c>
      <c r="N186" s="5">
        <f t="shared" si="117"/>
        <v>1.2452336387052232</v>
      </c>
      <c r="O186" s="4">
        <f>O121</f>
        <v>0</v>
      </c>
      <c r="P186" s="4">
        <f>P121</f>
        <v>0</v>
      </c>
      <c r="Q186" s="5">
        <f t="shared" si="118"/>
        <v>16.77917068466731</v>
      </c>
      <c r="R186" s="5">
        <f t="shared" si="119"/>
        <v>94.35872709739634</v>
      </c>
      <c r="S186" s="5">
        <f t="shared" si="120"/>
        <v>63.404050144648025</v>
      </c>
    </row>
    <row r="187" spans="1:19" ht="21.75">
      <c r="A187" s="53" t="s">
        <v>289</v>
      </c>
      <c r="B187" s="49"/>
      <c r="C187" s="4">
        <f>C139</f>
        <v>1721</v>
      </c>
      <c r="D187" s="4">
        <f aca="true" t="shared" si="126" ref="D187:K187">D139</f>
        <v>114</v>
      </c>
      <c r="E187" s="4">
        <f t="shared" si="126"/>
        <v>89</v>
      </c>
      <c r="F187" s="4">
        <f t="shared" si="126"/>
        <v>89</v>
      </c>
      <c r="G187" s="4">
        <f t="shared" si="126"/>
        <v>117</v>
      </c>
      <c r="H187" s="4">
        <f t="shared" si="126"/>
        <v>157</v>
      </c>
      <c r="I187" s="4">
        <f t="shared" si="126"/>
        <v>188</v>
      </c>
      <c r="J187" s="4">
        <f t="shared" si="126"/>
        <v>218</v>
      </c>
      <c r="K187" s="4">
        <f t="shared" si="126"/>
        <v>749</v>
      </c>
      <c r="L187" s="4">
        <f t="shared" si="114"/>
        <v>1721</v>
      </c>
      <c r="M187" s="5">
        <f t="shared" si="116"/>
        <v>3.0052295177222543</v>
      </c>
      <c r="N187" s="5">
        <f t="shared" si="117"/>
        <v>1.2153274784678179</v>
      </c>
      <c r="O187" s="4">
        <f>O139</f>
        <v>0</v>
      </c>
      <c r="P187" s="4">
        <f>P139</f>
        <v>0</v>
      </c>
      <c r="Q187" s="5">
        <f t="shared" si="118"/>
        <v>11.79546775130738</v>
      </c>
      <c r="R187" s="5">
        <f t="shared" si="119"/>
        <v>93.37594421847763</v>
      </c>
      <c r="S187" s="5">
        <f t="shared" si="120"/>
        <v>67.11214410226613</v>
      </c>
    </row>
    <row r="188" spans="1:19" ht="21.75">
      <c r="A188" s="53" t="s">
        <v>290</v>
      </c>
      <c r="B188" s="49"/>
      <c r="C188" s="4">
        <f>C157</f>
        <v>9896.520708221164</v>
      </c>
      <c r="D188" s="4">
        <f aca="true" t="shared" si="127" ref="D188:K188">D157</f>
        <v>569.665355145993</v>
      </c>
      <c r="E188" s="4">
        <f t="shared" si="127"/>
        <v>1186.8898322634086</v>
      </c>
      <c r="F188" s="4">
        <f t="shared" si="127"/>
        <v>850.8928349554774</v>
      </c>
      <c r="G188" s="4">
        <f t="shared" si="127"/>
        <v>1229.7208531787119</v>
      </c>
      <c r="H188" s="4">
        <f t="shared" si="127"/>
        <v>1271.691136881342</v>
      </c>
      <c r="I188" s="4">
        <f t="shared" si="127"/>
        <v>1508.6226962103956</v>
      </c>
      <c r="J188" s="4">
        <f t="shared" si="127"/>
        <v>1246.3063781321184</v>
      </c>
      <c r="K188" s="4">
        <f t="shared" si="127"/>
        <v>2031.731621453717</v>
      </c>
      <c r="L188" s="4">
        <f t="shared" si="114"/>
        <v>9895.520708221164</v>
      </c>
      <c r="M188" s="5">
        <f t="shared" si="116"/>
        <v>2.5381954393060844</v>
      </c>
      <c r="N188" s="5">
        <f t="shared" si="117"/>
        <v>1.1710220766327955</v>
      </c>
      <c r="O188" s="4">
        <f>O157</f>
        <v>1</v>
      </c>
      <c r="P188" s="4">
        <f>P157</f>
        <v>0</v>
      </c>
      <c r="Q188" s="5">
        <f t="shared" si="118"/>
        <v>17.751013202873313</v>
      </c>
      <c r="R188" s="5">
        <f t="shared" si="119"/>
        <v>94.24319980784117</v>
      </c>
      <c r="S188" s="5">
        <f t="shared" si="120"/>
        <v>48.37199412679204</v>
      </c>
    </row>
    <row r="189" spans="1:19" ht="21.75">
      <c r="A189" s="168" t="s">
        <v>11</v>
      </c>
      <c r="B189" s="168"/>
      <c r="C189" s="4">
        <f>SUM(C180:C188)</f>
        <v>59020.082832884655</v>
      </c>
      <c r="D189" s="4">
        <f aca="true" t="shared" si="128" ref="D189:L189">SUM(D180:D188)</f>
        <v>3107.661420583972</v>
      </c>
      <c r="E189" s="4">
        <f t="shared" si="128"/>
        <v>5109.559329053634</v>
      </c>
      <c r="F189" s="4">
        <f t="shared" si="128"/>
        <v>4442.571339821909</v>
      </c>
      <c r="G189" s="4">
        <f t="shared" si="128"/>
        <v>6516.8834127148475</v>
      </c>
      <c r="H189" s="4">
        <f t="shared" si="128"/>
        <v>7270.764547525368</v>
      </c>
      <c r="I189" s="4">
        <f t="shared" si="128"/>
        <v>9334.490784841582</v>
      </c>
      <c r="J189" s="4">
        <f t="shared" si="128"/>
        <v>8057.225512528474</v>
      </c>
      <c r="K189" s="4">
        <f t="shared" si="128"/>
        <v>15083.926485814869</v>
      </c>
      <c r="L189" s="4">
        <f t="shared" si="128"/>
        <v>58923.082832884655</v>
      </c>
      <c r="M189" s="5">
        <f t="shared" si="116"/>
        <v>2.7073186679165784</v>
      </c>
      <c r="N189" s="5">
        <f t="shared" si="117"/>
        <v>1.1563468296440753</v>
      </c>
      <c r="O189" s="4">
        <f>SUM(O180:O188)</f>
        <v>77</v>
      </c>
      <c r="P189" s="4">
        <f>SUM(P180:P188)</f>
        <v>20</v>
      </c>
      <c r="Q189" s="5">
        <f>(D189+E189)*100/L189</f>
        <v>13.945673502764556</v>
      </c>
      <c r="R189" s="5">
        <f>(E189+F189+G189+H189+I189+J189+K189)*100/L189</f>
        <v>94.72590151231937</v>
      </c>
      <c r="S189" s="5">
        <f>(I189+J189+K189)*100/L189</f>
        <v>55.115315122413186</v>
      </c>
    </row>
    <row r="190" spans="1:19" ht="21.75">
      <c r="A190" s="168" t="s">
        <v>12</v>
      </c>
      <c r="B190" s="168"/>
      <c r="C190" s="5">
        <f>C189*100/$C$189</f>
        <v>100</v>
      </c>
      <c r="D190" s="5">
        <f aca="true" t="shared" si="129" ref="D190:L190">D189*100/$C$189</f>
        <v>5.265430462683887</v>
      </c>
      <c r="E190" s="5">
        <f t="shared" si="129"/>
        <v>8.657323208985236</v>
      </c>
      <c r="F190" s="5">
        <f t="shared" si="129"/>
        <v>7.527219764162392</v>
      </c>
      <c r="G190" s="5">
        <f t="shared" si="129"/>
        <v>11.041806618888355</v>
      </c>
      <c r="H190" s="5">
        <f t="shared" si="129"/>
        <v>12.319136467687676</v>
      </c>
      <c r="I190" s="5">
        <f t="shared" si="129"/>
        <v>15.815787333393262</v>
      </c>
      <c r="J190" s="5">
        <f t="shared" si="129"/>
        <v>13.651667577869224</v>
      </c>
      <c r="K190" s="5">
        <f t="shared" si="129"/>
        <v>25.55727772955691</v>
      </c>
      <c r="L190" s="5">
        <f t="shared" si="129"/>
        <v>99.83564916322695</v>
      </c>
      <c r="M190" s="3"/>
      <c r="N190" s="3"/>
      <c r="O190" s="5">
        <f>O189*100/$C$189</f>
        <v>0.1304640663043891</v>
      </c>
      <c r="P190" s="5">
        <f>P189*100/$C$189</f>
        <v>0.03388677046867249</v>
      </c>
      <c r="Q190" s="5">
        <f>(D189+E189)*100/L189</f>
        <v>13.945673502764556</v>
      </c>
      <c r="R190" s="5">
        <f>(E189+F189+G189+H189+I189+J189+K189)*100/L189</f>
        <v>94.72590151231937</v>
      </c>
      <c r="S190" s="5">
        <f>(I189+J189+K189)*100/L189</f>
        <v>55.115315122413186</v>
      </c>
    </row>
    <row r="192" ht="21.75">
      <c r="D192" s="29" t="s">
        <v>365</v>
      </c>
    </row>
    <row r="193" spans="1:19" ht="29.25" customHeight="1">
      <c r="A193" s="169" t="s">
        <v>282</v>
      </c>
      <c r="B193" s="170"/>
      <c r="C193" s="91" t="s">
        <v>3</v>
      </c>
      <c r="D193" s="152" t="s">
        <v>4</v>
      </c>
      <c r="E193" s="152"/>
      <c r="F193" s="152"/>
      <c r="G193" s="152"/>
      <c r="H193" s="152"/>
      <c r="I193" s="152"/>
      <c r="J193" s="152"/>
      <c r="K193" s="152"/>
      <c r="L193" s="95" t="s">
        <v>5</v>
      </c>
      <c r="M193" s="133" t="s">
        <v>6</v>
      </c>
      <c r="N193" s="133" t="s">
        <v>7</v>
      </c>
      <c r="O193" s="167" t="s">
        <v>55</v>
      </c>
      <c r="P193" s="167"/>
      <c r="Q193" s="166" t="s">
        <v>66</v>
      </c>
      <c r="R193" s="166"/>
      <c r="S193" s="166"/>
    </row>
    <row r="194" spans="1:19" ht="21.75">
      <c r="A194" s="171"/>
      <c r="B194" s="172"/>
      <c r="C194" s="91"/>
      <c r="D194" s="2">
        <v>0</v>
      </c>
      <c r="E194" s="2">
        <v>1</v>
      </c>
      <c r="F194" s="2">
        <v>1.5</v>
      </c>
      <c r="G194" s="2">
        <v>2</v>
      </c>
      <c r="H194" s="2">
        <v>2.5</v>
      </c>
      <c r="I194" s="2">
        <v>3</v>
      </c>
      <c r="J194" s="2">
        <v>3.5</v>
      </c>
      <c r="K194" s="2">
        <v>4</v>
      </c>
      <c r="L194" s="95"/>
      <c r="M194" s="133"/>
      <c r="N194" s="133"/>
      <c r="O194" s="2" t="s">
        <v>9</v>
      </c>
      <c r="P194" s="2" t="s">
        <v>10</v>
      </c>
      <c r="Q194" s="31" t="s">
        <v>75</v>
      </c>
      <c r="R194" s="31" t="s">
        <v>73</v>
      </c>
      <c r="S194" s="30" t="s">
        <v>74</v>
      </c>
    </row>
    <row r="195" spans="1:19" ht="21.75">
      <c r="A195" s="53" t="s">
        <v>254</v>
      </c>
      <c r="B195" s="49"/>
      <c r="C195" s="4">
        <f>C15</f>
        <v>10824.5</v>
      </c>
      <c r="D195" s="4">
        <f aca="true" t="shared" si="130" ref="D195:K195">D15</f>
        <v>797.2106690777576</v>
      </c>
      <c r="E195" s="4">
        <f t="shared" si="130"/>
        <v>750.8264014466546</v>
      </c>
      <c r="F195" s="4">
        <f t="shared" si="130"/>
        <v>814.755877034358</v>
      </c>
      <c r="G195" s="4">
        <f t="shared" si="130"/>
        <v>1434.2233273056058</v>
      </c>
      <c r="H195" s="4">
        <f t="shared" si="130"/>
        <v>1637.4186256781193</v>
      </c>
      <c r="I195" s="4">
        <f t="shared" si="130"/>
        <v>1727.4611211573238</v>
      </c>
      <c r="J195" s="4">
        <f t="shared" si="130"/>
        <v>1594.3960216998191</v>
      </c>
      <c r="K195" s="4">
        <f t="shared" si="130"/>
        <v>1993.371609403255</v>
      </c>
      <c r="L195" s="4">
        <f aca="true" t="shared" si="131" ref="L195:L203">SUM(D195:K195)</f>
        <v>10749.663652802894</v>
      </c>
      <c r="M195" s="5">
        <f>(1*E195+1.5*F195+2*G195+2.5*H195+3*I195+3.5*J195+4*K195)/L195</f>
        <v>2.5741465227727383</v>
      </c>
      <c r="N195" s="5">
        <f>SQRT((D195*0^2+E195*1^2+F195*1.5^2+G195*2^2+H195*2.5^2+I195*3^2+J195*3.5^2+K195*4^2)/L195-M195^2)</f>
        <v>1.1532737657992171</v>
      </c>
      <c r="O195" s="4">
        <f>O15</f>
        <v>74.83634719710669</v>
      </c>
      <c r="P195" s="4">
        <f>P15</f>
        <v>0</v>
      </c>
      <c r="Q195" s="5">
        <f aca="true" t="shared" si="132" ref="Q195:Q202">(D195+E195)*100/L195</f>
        <v>14.400795415778179</v>
      </c>
      <c r="R195" s="5">
        <f aca="true" t="shared" si="133" ref="R195:R202">(E195+F195+G195+H195+I195+J195+K195)*100/L195</f>
        <v>92.58385476209861</v>
      </c>
      <c r="S195" s="5">
        <f aca="true" t="shared" si="134" ref="S195:S202">(I195+J195+K195)*100/L195</f>
        <v>49.445535450539346</v>
      </c>
    </row>
    <row r="196" spans="1:19" ht="21.75">
      <c r="A196" s="53" t="s">
        <v>283</v>
      </c>
      <c r="B196" s="49"/>
      <c r="C196" s="4">
        <f>C33</f>
        <v>8180.5</v>
      </c>
      <c r="D196" s="4">
        <f aca="true" t="shared" si="135" ref="D196:K196">D33</f>
        <v>654.9195066536838</v>
      </c>
      <c r="E196" s="4">
        <f t="shared" si="135"/>
        <v>467.5176890619929</v>
      </c>
      <c r="F196" s="4">
        <f t="shared" si="135"/>
        <v>640.8352807530023</v>
      </c>
      <c r="G196" s="4">
        <f t="shared" si="135"/>
        <v>903.1590392729634</v>
      </c>
      <c r="H196" s="4">
        <f t="shared" si="135"/>
        <v>892.7502434274586</v>
      </c>
      <c r="I196" s="4">
        <f t="shared" si="135"/>
        <v>972.7108081791627</v>
      </c>
      <c r="J196" s="4">
        <f t="shared" si="135"/>
        <v>1358.7408308990587</v>
      </c>
      <c r="K196" s="4">
        <f t="shared" si="135"/>
        <v>2206.152547874067</v>
      </c>
      <c r="L196" s="4">
        <f t="shared" si="131"/>
        <v>8096.785946121389</v>
      </c>
      <c r="M196" s="5">
        <f aca="true" t="shared" si="136" ref="M196:M204">(1*E196+1.5*F196+2*G196+2.5*H196+3*I196+3.5*J196+4*K196)/L196</f>
        <v>2.712841856960364</v>
      </c>
      <c r="N196" s="5">
        <f aca="true" t="shared" si="137" ref="N196:N204">SQRT((D196*0^2+E196*1^2+F196*1.5^2+G196*2^2+H196*2.5^2+I196*3^2+J196*3.5^2+K196*4^2)/L196-M196^2)</f>
        <v>1.2280466181679714</v>
      </c>
      <c r="O196" s="4">
        <f>O33</f>
        <v>30.454397922752353</v>
      </c>
      <c r="P196" s="4">
        <f>P33</f>
        <v>53.25965595585849</v>
      </c>
      <c r="Q196" s="5">
        <f t="shared" si="132"/>
        <v>13.862750024327356</v>
      </c>
      <c r="R196" s="5">
        <f t="shared" si="133"/>
        <v>91.91136444742732</v>
      </c>
      <c r="S196" s="5">
        <f t="shared" si="134"/>
        <v>56.0420420787577</v>
      </c>
    </row>
    <row r="197" spans="1:19" ht="21.75">
      <c r="A197" s="53" t="s">
        <v>284</v>
      </c>
      <c r="B197" s="49"/>
      <c r="C197" s="4">
        <f>C51</f>
        <v>17981</v>
      </c>
      <c r="D197" s="4">
        <f aca="true" t="shared" si="138" ref="D197:K197">D51</f>
        <v>1443.1301757314413</v>
      </c>
      <c r="E197" s="4">
        <f t="shared" si="138"/>
        <v>1179.3440905086475</v>
      </c>
      <c r="F197" s="4">
        <f t="shared" si="138"/>
        <v>1333.5911577873603</v>
      </c>
      <c r="G197" s="4">
        <f t="shared" si="138"/>
        <v>2155.3823665785694</v>
      </c>
      <c r="H197" s="4">
        <f t="shared" si="138"/>
        <v>2429.168869105578</v>
      </c>
      <c r="I197" s="4">
        <f t="shared" si="138"/>
        <v>2500.1719293364863</v>
      </c>
      <c r="J197" s="4">
        <f t="shared" si="138"/>
        <v>2850.136852598878</v>
      </c>
      <c r="K197" s="4">
        <f t="shared" si="138"/>
        <v>3978.524157277322</v>
      </c>
      <c r="L197" s="4">
        <f t="shared" si="131"/>
        <v>17869.449598924282</v>
      </c>
      <c r="M197" s="5">
        <f t="shared" si="136"/>
        <v>2.627585638516372</v>
      </c>
      <c r="N197" s="5">
        <f t="shared" si="137"/>
        <v>1.198821799917743</v>
      </c>
      <c r="O197" s="4">
        <f>O51</f>
        <v>103.29074511985904</v>
      </c>
      <c r="P197" s="4">
        <f>P51</f>
        <v>8.259655955858488</v>
      </c>
      <c r="Q197" s="5">
        <f t="shared" si="132"/>
        <v>14.675741699385963</v>
      </c>
      <c r="R197" s="5">
        <f t="shared" si="133"/>
        <v>91.92403678836132</v>
      </c>
      <c r="S197" s="5">
        <f t="shared" si="134"/>
        <v>52.20548561145537</v>
      </c>
    </row>
    <row r="198" spans="1:19" ht="21.75">
      <c r="A198" s="53" t="s">
        <v>285</v>
      </c>
      <c r="B198" s="49"/>
      <c r="C198" s="4">
        <f>C69</f>
        <v>3685</v>
      </c>
      <c r="D198" s="4">
        <f aca="true" t="shared" si="139" ref="D198:K198">D69</f>
        <v>467</v>
      </c>
      <c r="E198" s="4">
        <f t="shared" si="139"/>
        <v>274</v>
      </c>
      <c r="F198" s="4">
        <f t="shared" si="139"/>
        <v>293</v>
      </c>
      <c r="G198" s="4">
        <f t="shared" si="139"/>
        <v>404</v>
      </c>
      <c r="H198" s="4">
        <f t="shared" si="139"/>
        <v>452</v>
      </c>
      <c r="I198" s="4">
        <f t="shared" si="139"/>
        <v>503</v>
      </c>
      <c r="J198" s="4">
        <f t="shared" si="139"/>
        <v>557</v>
      </c>
      <c r="K198" s="4">
        <f t="shared" si="139"/>
        <v>720</v>
      </c>
      <c r="L198" s="4">
        <f t="shared" si="131"/>
        <v>3670</v>
      </c>
      <c r="M198" s="5">
        <f t="shared" si="136"/>
        <v>2.449591280653951</v>
      </c>
      <c r="N198" s="5">
        <f t="shared" si="137"/>
        <v>1.3021334816621764</v>
      </c>
      <c r="O198" s="4">
        <f>O69</f>
        <v>15</v>
      </c>
      <c r="P198" s="4">
        <f>P69</f>
        <v>0</v>
      </c>
      <c r="Q198" s="5">
        <f t="shared" si="132"/>
        <v>20.190735694822887</v>
      </c>
      <c r="R198" s="5">
        <f t="shared" si="133"/>
        <v>87.27520435967303</v>
      </c>
      <c r="S198" s="5">
        <f t="shared" si="134"/>
        <v>48.50136239782017</v>
      </c>
    </row>
    <row r="199" spans="1:19" ht="21.75">
      <c r="A199" s="53" t="s">
        <v>286</v>
      </c>
      <c r="B199" s="49"/>
      <c r="C199" s="4">
        <f>C87</f>
        <v>2648</v>
      </c>
      <c r="D199" s="4">
        <f aca="true" t="shared" si="140" ref="D199:K199">D87</f>
        <v>118</v>
      </c>
      <c r="E199" s="4">
        <f t="shared" si="140"/>
        <v>105</v>
      </c>
      <c r="F199" s="4">
        <f t="shared" si="140"/>
        <v>90</v>
      </c>
      <c r="G199" s="4">
        <f t="shared" si="140"/>
        <v>234</v>
      </c>
      <c r="H199" s="4">
        <f t="shared" si="140"/>
        <v>260</v>
      </c>
      <c r="I199" s="4">
        <f t="shared" si="140"/>
        <v>413</v>
      </c>
      <c r="J199" s="4">
        <f t="shared" si="140"/>
        <v>336</v>
      </c>
      <c r="K199" s="4">
        <f t="shared" si="140"/>
        <v>1078</v>
      </c>
      <c r="L199" s="4">
        <f t="shared" si="131"/>
        <v>2634</v>
      </c>
      <c r="M199" s="5">
        <f t="shared" si="136"/>
        <v>3.069476082004556</v>
      </c>
      <c r="N199" s="5">
        <f t="shared" si="137"/>
        <v>1.0905798540193417</v>
      </c>
      <c r="O199" s="4">
        <f>O87</f>
        <v>14</v>
      </c>
      <c r="P199" s="4">
        <f>P87</f>
        <v>0</v>
      </c>
      <c r="Q199" s="5">
        <f t="shared" si="132"/>
        <v>8.466211085801064</v>
      </c>
      <c r="R199" s="5">
        <f t="shared" si="133"/>
        <v>95.52012148823083</v>
      </c>
      <c r="S199" s="5">
        <f t="shared" si="134"/>
        <v>69.3621867881549</v>
      </c>
    </row>
    <row r="200" spans="1:19" ht="21.75">
      <c r="A200" s="53" t="s">
        <v>287</v>
      </c>
      <c r="B200" s="49"/>
      <c r="C200" s="4">
        <f>C104</f>
        <v>19509.5</v>
      </c>
      <c r="D200" s="4">
        <f aca="true" t="shared" si="141" ref="D200:K200">D104</f>
        <v>1338.3610970442135</v>
      </c>
      <c r="E200" s="4">
        <f t="shared" si="141"/>
        <v>1112.3773052180188</v>
      </c>
      <c r="F200" s="4">
        <f t="shared" si="141"/>
        <v>1266.5197857035328</v>
      </c>
      <c r="G200" s="4">
        <f t="shared" si="141"/>
        <v>2294.612101651721</v>
      </c>
      <c r="H200" s="4">
        <f t="shared" si="141"/>
        <v>2528.8361288920546</v>
      </c>
      <c r="I200" s="4">
        <f t="shared" si="141"/>
        <v>2840.2652468532915</v>
      </c>
      <c r="J200" s="4">
        <f t="shared" si="141"/>
        <v>3103.6064057819544</v>
      </c>
      <c r="K200" s="4">
        <f t="shared" si="141"/>
        <v>4922.292445138137</v>
      </c>
      <c r="L200" s="4">
        <f t="shared" si="131"/>
        <v>19406.87051628292</v>
      </c>
      <c r="M200" s="5">
        <f t="shared" si="136"/>
        <v>2.730788532143343</v>
      </c>
      <c r="N200" s="5">
        <f t="shared" si="137"/>
        <v>1.1699310604388307</v>
      </c>
      <c r="O200" s="4">
        <f>O104</f>
        <v>94.36982776121926</v>
      </c>
      <c r="P200" s="4">
        <f>P104</f>
        <v>8.259655955858488</v>
      </c>
      <c r="Q200" s="5">
        <f t="shared" si="132"/>
        <v>12.62819989552665</v>
      </c>
      <c r="R200" s="5">
        <f t="shared" si="133"/>
        <v>93.10367379469407</v>
      </c>
      <c r="S200" s="5">
        <f t="shared" si="134"/>
        <v>55.991325796997295</v>
      </c>
    </row>
    <row r="201" spans="1:19" ht="21.75">
      <c r="A201" s="53" t="s">
        <v>288</v>
      </c>
      <c r="B201" s="49"/>
      <c r="C201" s="4">
        <f>C122</f>
        <v>10560.5</v>
      </c>
      <c r="D201" s="4">
        <f aca="true" t="shared" si="142" ref="D201:K201">D122</f>
        <v>814.2106690777578</v>
      </c>
      <c r="E201" s="4">
        <f t="shared" si="142"/>
        <v>656.8264014466546</v>
      </c>
      <c r="F201" s="4">
        <f t="shared" si="142"/>
        <v>649.755877034358</v>
      </c>
      <c r="G201" s="4">
        <f t="shared" si="142"/>
        <v>1146.2233273056058</v>
      </c>
      <c r="H201" s="4">
        <f t="shared" si="142"/>
        <v>1372.4186256781195</v>
      </c>
      <c r="I201" s="4">
        <f t="shared" si="142"/>
        <v>1699.4611211573238</v>
      </c>
      <c r="J201" s="4">
        <f t="shared" si="142"/>
        <v>1579.3960216998191</v>
      </c>
      <c r="K201" s="4">
        <f t="shared" si="142"/>
        <v>2551.371609403255</v>
      </c>
      <c r="L201" s="4">
        <f t="shared" si="131"/>
        <v>10469.663652802894</v>
      </c>
      <c r="M201" s="5">
        <f t="shared" si="136"/>
        <v>2.6922268229020934</v>
      </c>
      <c r="N201" s="5">
        <f t="shared" si="137"/>
        <v>1.1913989157554683</v>
      </c>
      <c r="O201" s="4">
        <f>O122</f>
        <v>62.83634719710669</v>
      </c>
      <c r="P201" s="4">
        <f>P122</f>
        <v>28</v>
      </c>
      <c r="Q201" s="5">
        <f t="shared" si="132"/>
        <v>14.050471145083945</v>
      </c>
      <c r="R201" s="5">
        <f t="shared" si="133"/>
        <v>92.22314397024797</v>
      </c>
      <c r="S201" s="5">
        <f t="shared" si="134"/>
        <v>55.6868773019232</v>
      </c>
    </row>
    <row r="202" spans="1:19" ht="21.75">
      <c r="A202" s="53" t="s">
        <v>289</v>
      </c>
      <c r="B202" s="49"/>
      <c r="C202" s="4">
        <f>C140</f>
        <v>2065.9694882451504</v>
      </c>
      <c r="D202" s="4">
        <f aca="true" t="shared" si="143" ref="D202:K202">D140</f>
        <v>485</v>
      </c>
      <c r="E202" s="4">
        <f t="shared" si="143"/>
        <v>79</v>
      </c>
      <c r="F202" s="4">
        <f t="shared" si="143"/>
        <v>116</v>
      </c>
      <c r="G202" s="4">
        <f t="shared" si="143"/>
        <v>171</v>
      </c>
      <c r="H202" s="4">
        <f t="shared" si="143"/>
        <v>199</v>
      </c>
      <c r="I202" s="4">
        <f t="shared" si="143"/>
        <v>241</v>
      </c>
      <c r="J202" s="4">
        <f t="shared" si="143"/>
        <v>240</v>
      </c>
      <c r="K202" s="4">
        <f t="shared" si="143"/>
        <v>518</v>
      </c>
      <c r="L202" s="4">
        <f t="shared" si="131"/>
        <v>2049</v>
      </c>
      <c r="M202" s="5">
        <f t="shared" si="136"/>
        <v>2.307223035627135</v>
      </c>
      <c r="N202" s="5">
        <f t="shared" si="137"/>
        <v>1.5237429672024532</v>
      </c>
      <c r="O202" s="4">
        <f>O140</f>
        <v>0.9694882451502579</v>
      </c>
      <c r="P202" s="4">
        <f>P140</f>
        <v>16</v>
      </c>
      <c r="Q202" s="5">
        <f t="shared" si="132"/>
        <v>27.525622254758417</v>
      </c>
      <c r="R202" s="5">
        <f t="shared" si="133"/>
        <v>76.32991703269887</v>
      </c>
      <c r="S202" s="5">
        <f t="shared" si="134"/>
        <v>48.75549048316252</v>
      </c>
    </row>
    <row r="203" spans="1:19" ht="21.75">
      <c r="A203" s="53" t="s">
        <v>290</v>
      </c>
      <c r="B203" s="49"/>
      <c r="C203" s="4" t="e">
        <f>C158</f>
        <v>#REF!</v>
      </c>
      <c r="D203" s="4" t="e">
        <f aca="true" t="shared" si="144" ref="D203:K203">D158</f>
        <v>#REF!</v>
      </c>
      <c r="E203" s="4" t="e">
        <f t="shared" si="144"/>
        <v>#REF!</v>
      </c>
      <c r="F203" s="4" t="e">
        <f t="shared" si="144"/>
        <v>#REF!</v>
      </c>
      <c r="G203" s="4" t="e">
        <f t="shared" si="144"/>
        <v>#REF!</v>
      </c>
      <c r="H203" s="4" t="e">
        <f t="shared" si="144"/>
        <v>#REF!</v>
      </c>
      <c r="I203" s="4" t="e">
        <f t="shared" si="144"/>
        <v>#REF!</v>
      </c>
      <c r="J203" s="4" t="e">
        <f t="shared" si="144"/>
        <v>#REF!</v>
      </c>
      <c r="K203" s="4" t="e">
        <f t="shared" si="144"/>
        <v>#REF!</v>
      </c>
      <c r="L203" s="4" t="e">
        <f t="shared" si="131"/>
        <v>#REF!</v>
      </c>
      <c r="M203" s="5" t="e">
        <f t="shared" si="136"/>
        <v>#REF!</v>
      </c>
      <c r="N203" s="5" t="e">
        <f t="shared" si="137"/>
        <v>#REF!</v>
      </c>
      <c r="O203" s="4" t="e">
        <f>O158</f>
        <v>#REF!</v>
      </c>
      <c r="P203" s="4" t="e">
        <f>P158</f>
        <v>#REF!</v>
      </c>
      <c r="Q203" s="5" t="e">
        <f>(D203+E203)*100/L203</f>
        <v>#REF!</v>
      </c>
      <c r="R203" s="5" t="e">
        <f>(E203+F203+G203+H203+I203+J203+K203)*100/L203</f>
        <v>#REF!</v>
      </c>
      <c r="S203" s="5" t="e">
        <f>(I203+J203+K203)*100/L203</f>
        <v>#REF!</v>
      </c>
    </row>
    <row r="204" spans="1:19" ht="21.75">
      <c r="A204" s="168" t="s">
        <v>11</v>
      </c>
      <c r="B204" s="168"/>
      <c r="C204" s="4" t="e">
        <f>SUM(C195:C203)</f>
        <v>#REF!</v>
      </c>
      <c r="D204" s="4" t="e">
        <f aca="true" t="shared" si="145" ref="D204:K204">SUM(D195:D203)</f>
        <v>#REF!</v>
      </c>
      <c r="E204" s="4" t="e">
        <f t="shared" si="145"/>
        <v>#REF!</v>
      </c>
      <c r="F204" s="4" t="e">
        <f t="shared" si="145"/>
        <v>#REF!</v>
      </c>
      <c r="G204" s="4" t="e">
        <f t="shared" si="145"/>
        <v>#REF!</v>
      </c>
      <c r="H204" s="4" t="e">
        <f t="shared" si="145"/>
        <v>#REF!</v>
      </c>
      <c r="I204" s="4" t="e">
        <f t="shared" si="145"/>
        <v>#REF!</v>
      </c>
      <c r="J204" s="4" t="e">
        <f t="shared" si="145"/>
        <v>#REF!</v>
      </c>
      <c r="K204" s="4" t="e">
        <f t="shared" si="145"/>
        <v>#REF!</v>
      </c>
      <c r="L204" s="4" t="e">
        <f>SUM(L195:L203)</f>
        <v>#REF!</v>
      </c>
      <c r="M204" s="5" t="e">
        <f t="shared" si="136"/>
        <v>#REF!</v>
      </c>
      <c r="N204" s="5" t="e">
        <f t="shared" si="137"/>
        <v>#REF!</v>
      </c>
      <c r="O204" s="4" t="e">
        <f>SUM(O195:O203)</f>
        <v>#REF!</v>
      </c>
      <c r="P204" s="4" t="e">
        <f>SUM(P195:P203)</f>
        <v>#REF!</v>
      </c>
      <c r="Q204" s="5" t="e">
        <f>(D204+E204)*100/L204</f>
        <v>#REF!</v>
      </c>
      <c r="R204" s="5" t="e">
        <f>(E204+F204+G204+H204+I204+J204+K204)*100/L204</f>
        <v>#REF!</v>
      </c>
      <c r="S204" s="5" t="e">
        <f>(I204+J204+K204)*100/L204</f>
        <v>#REF!</v>
      </c>
    </row>
    <row r="205" spans="1:19" ht="21.75">
      <c r="A205" s="168" t="s">
        <v>12</v>
      </c>
      <c r="B205" s="168"/>
      <c r="C205" s="5" t="e">
        <f>C204*100/$C$204</f>
        <v>#REF!</v>
      </c>
      <c r="D205" s="5" t="e">
        <f aca="true" t="shared" si="146" ref="D205:K205">D204*100/$C$204</f>
        <v>#REF!</v>
      </c>
      <c r="E205" s="5" t="e">
        <f t="shared" si="146"/>
        <v>#REF!</v>
      </c>
      <c r="F205" s="5" t="e">
        <f t="shared" si="146"/>
        <v>#REF!</v>
      </c>
      <c r="G205" s="5" t="e">
        <f t="shared" si="146"/>
        <v>#REF!</v>
      </c>
      <c r="H205" s="5" t="e">
        <f t="shared" si="146"/>
        <v>#REF!</v>
      </c>
      <c r="I205" s="5" t="e">
        <f t="shared" si="146"/>
        <v>#REF!</v>
      </c>
      <c r="J205" s="5" t="e">
        <f t="shared" si="146"/>
        <v>#REF!</v>
      </c>
      <c r="K205" s="5" t="e">
        <f t="shared" si="146"/>
        <v>#REF!</v>
      </c>
      <c r="L205" s="5" t="e">
        <f>L204*100/$C$204</f>
        <v>#REF!</v>
      </c>
      <c r="M205" s="3"/>
      <c r="N205" s="3"/>
      <c r="O205" s="5" t="e">
        <f>O204*100/$C$204</f>
        <v>#REF!</v>
      </c>
      <c r="P205" s="5" t="e">
        <f>P204*100/$C$204</f>
        <v>#REF!</v>
      </c>
      <c r="Q205" s="5" t="e">
        <f>(D204+E204)*100/L204</f>
        <v>#REF!</v>
      </c>
      <c r="R205" s="5" t="e">
        <f>(E204+F204+G204+H204+I204+J204+K204)*100/L204</f>
        <v>#REF!</v>
      </c>
      <c r="S205" s="5" t="e">
        <f>(I204+J204+K204)*100/L204</f>
        <v>#REF!</v>
      </c>
    </row>
  </sheetData>
  <sheetProtection/>
  <mergeCells count="159">
    <mergeCell ref="C163:C164"/>
    <mergeCell ref="Q163:S163"/>
    <mergeCell ref="L163:L164"/>
    <mergeCell ref="M163:M164"/>
    <mergeCell ref="N163:N164"/>
    <mergeCell ref="O163:P163"/>
    <mergeCell ref="D163:K163"/>
    <mergeCell ref="M145:M146"/>
    <mergeCell ref="Q145:S145"/>
    <mergeCell ref="A151:A156"/>
    <mergeCell ref="A159:B159"/>
    <mergeCell ref="N145:N146"/>
    <mergeCell ref="O145:P145"/>
    <mergeCell ref="A157:B157"/>
    <mergeCell ref="A158:B158"/>
    <mergeCell ref="C145:C146"/>
    <mergeCell ref="D145:K145"/>
    <mergeCell ref="L145:L146"/>
    <mergeCell ref="A115:A120"/>
    <mergeCell ref="A123:B123"/>
    <mergeCell ref="A124:B124"/>
    <mergeCell ref="A145:A146"/>
    <mergeCell ref="B145:B146"/>
    <mergeCell ref="A121:B121"/>
    <mergeCell ref="A122:B122"/>
    <mergeCell ref="M109:M110"/>
    <mergeCell ref="C109:C110"/>
    <mergeCell ref="Q109:S109"/>
    <mergeCell ref="Q92:S92"/>
    <mergeCell ref="N109:N110"/>
    <mergeCell ref="O109:P109"/>
    <mergeCell ref="O92:P92"/>
    <mergeCell ref="D92:K92"/>
    <mergeCell ref="A109:A110"/>
    <mergeCell ref="B109:B110"/>
    <mergeCell ref="A103:B103"/>
    <mergeCell ref="A104:B104"/>
    <mergeCell ref="D109:K109"/>
    <mergeCell ref="L109:L110"/>
    <mergeCell ref="A105:B105"/>
    <mergeCell ref="L56:L57"/>
    <mergeCell ref="M56:M57"/>
    <mergeCell ref="N56:N57"/>
    <mergeCell ref="B56:B57"/>
    <mergeCell ref="C74:C75"/>
    <mergeCell ref="D74:K74"/>
    <mergeCell ref="C38:C39"/>
    <mergeCell ref="D38:K38"/>
    <mergeCell ref="L38:L39"/>
    <mergeCell ref="N74:N75"/>
    <mergeCell ref="O74:P74"/>
    <mergeCell ref="A97:A102"/>
    <mergeCell ref="O56:P56"/>
    <mergeCell ref="D56:K56"/>
    <mergeCell ref="A80:A85"/>
    <mergeCell ref="A53:B53"/>
    <mergeCell ref="D20:K20"/>
    <mergeCell ref="L20:L21"/>
    <mergeCell ref="M38:M39"/>
    <mergeCell ref="A74:A75"/>
    <mergeCell ref="B74:B75"/>
    <mergeCell ref="L74:L75"/>
    <mergeCell ref="M74:M75"/>
    <mergeCell ref="C56:C57"/>
    <mergeCell ref="A50:B50"/>
    <mergeCell ref="A51:B51"/>
    <mergeCell ref="A62:A67"/>
    <mergeCell ref="A26:A31"/>
    <mergeCell ref="A70:B70"/>
    <mergeCell ref="A44:A49"/>
    <mergeCell ref="A38:A39"/>
    <mergeCell ref="B38:B39"/>
    <mergeCell ref="A14:B14"/>
    <mergeCell ref="A15:B15"/>
    <mergeCell ref="A2:A3"/>
    <mergeCell ref="B2:B3"/>
    <mergeCell ref="N20:N21"/>
    <mergeCell ref="M20:M21"/>
    <mergeCell ref="A20:A21"/>
    <mergeCell ref="B20:B21"/>
    <mergeCell ref="C20:C21"/>
    <mergeCell ref="C2:C3"/>
    <mergeCell ref="L2:L3"/>
    <mergeCell ref="M2:M3"/>
    <mergeCell ref="N2:N3"/>
    <mergeCell ref="Q20:S20"/>
    <mergeCell ref="Q38:S38"/>
    <mergeCell ref="O2:P2"/>
    <mergeCell ref="Q2:S2"/>
    <mergeCell ref="N38:N39"/>
    <mergeCell ref="O38:P38"/>
    <mergeCell ref="D2:K2"/>
    <mergeCell ref="O20:P20"/>
    <mergeCell ref="Q56:S56"/>
    <mergeCell ref="Q74:S74"/>
    <mergeCell ref="A71:B71"/>
    <mergeCell ref="A33:B33"/>
    <mergeCell ref="A68:B68"/>
    <mergeCell ref="A69:B69"/>
    <mergeCell ref="A34:B34"/>
    <mergeCell ref="A35:B35"/>
    <mergeCell ref="N127:N128"/>
    <mergeCell ref="O127:P127"/>
    <mergeCell ref="Q127:S127"/>
    <mergeCell ref="A141:B141"/>
    <mergeCell ref="A127:A128"/>
    <mergeCell ref="B127:B128"/>
    <mergeCell ref="C127:C128"/>
    <mergeCell ref="D127:K127"/>
    <mergeCell ref="L127:L128"/>
    <mergeCell ref="M127:M128"/>
    <mergeCell ref="A205:B205"/>
    <mergeCell ref="A142:B142"/>
    <mergeCell ref="A133:A138"/>
    <mergeCell ref="A139:B139"/>
    <mergeCell ref="A140:B140"/>
    <mergeCell ref="A175:B175"/>
    <mergeCell ref="A174:B174"/>
    <mergeCell ref="A163:B164"/>
    <mergeCell ref="A160:B160"/>
    <mergeCell ref="A189:B189"/>
    <mergeCell ref="A190:B190"/>
    <mergeCell ref="A178:B179"/>
    <mergeCell ref="A204:B204"/>
    <mergeCell ref="M178:M179"/>
    <mergeCell ref="N178:N179"/>
    <mergeCell ref="O178:P178"/>
    <mergeCell ref="C178:C179"/>
    <mergeCell ref="D178:K178"/>
    <mergeCell ref="A193:B194"/>
    <mergeCell ref="Q178:S178"/>
    <mergeCell ref="C193:C194"/>
    <mergeCell ref="D193:K193"/>
    <mergeCell ref="L193:L194"/>
    <mergeCell ref="M193:M194"/>
    <mergeCell ref="N193:N194"/>
    <mergeCell ref="O193:P193"/>
    <mergeCell ref="Q193:S193"/>
    <mergeCell ref="L178:L179"/>
    <mergeCell ref="A4:A7"/>
    <mergeCell ref="A22:A25"/>
    <mergeCell ref="A40:A43"/>
    <mergeCell ref="A58:A61"/>
    <mergeCell ref="A32:B32"/>
    <mergeCell ref="A16:B16"/>
    <mergeCell ref="A17:B17"/>
    <mergeCell ref="A8:A13"/>
    <mergeCell ref="A52:B52"/>
    <mergeCell ref="A56:A57"/>
    <mergeCell ref="A147:A150"/>
    <mergeCell ref="A76:A79"/>
    <mergeCell ref="A93:A96"/>
    <mergeCell ref="A111:A114"/>
    <mergeCell ref="A129:A132"/>
    <mergeCell ref="A106:B106"/>
    <mergeCell ref="A89:B89"/>
    <mergeCell ref="A88:B88"/>
    <mergeCell ref="A87:B87"/>
    <mergeCell ref="A86:B86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1" manualBreakCount="11">
    <brk id="18" max="18" man="1"/>
    <brk id="36" max="18" man="1"/>
    <brk id="54" max="18" man="1"/>
    <brk id="72" max="18" man="1"/>
    <brk id="90" max="18" man="1"/>
    <brk id="107" max="18" man="1"/>
    <brk id="125" max="18" man="1"/>
    <brk id="143" max="18" man="1"/>
    <brk id="160" max="18" man="1"/>
    <brk id="175" max="18" man="1"/>
    <brk id="19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THAMAKA</cp:lastModifiedBy>
  <cp:lastPrinted>2010-03-24T23:39:04Z</cp:lastPrinted>
  <dcterms:created xsi:type="dcterms:W3CDTF">2000-10-19T03:17:39Z</dcterms:created>
  <dcterms:modified xsi:type="dcterms:W3CDTF">2010-12-08T06:07:41Z</dcterms:modified>
  <cp:category/>
  <cp:version/>
  <cp:contentType/>
  <cp:contentStatus/>
</cp:coreProperties>
</file>